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s0lly Youtube\Assets\"/>
    </mc:Choice>
  </mc:AlternateContent>
  <xr:revisionPtr revIDLastSave="0" documentId="8_{2A284502-3169-4779-9630-C2EB04B42EA4}" xr6:coauthVersionLast="45" xr6:coauthVersionMax="45" xr10:uidLastSave="{00000000-0000-0000-0000-000000000000}"/>
  <bookViews>
    <workbookView xWindow="-120" yWindow="-120" windowWidth="29040" windowHeight="15840" xr2:uid="{00000000-000D-0000-FFFF-FFFF00000000}"/>
  </bookViews>
  <sheets>
    <sheet name="ReadMe" sheetId="7" r:id="rId1"/>
    <sheet name="Lifetime Budget" sheetId="2" r:id="rId2"/>
  </sheets>
  <definedNames>
    <definedName name="_AtRisk_FitDataRange_FIT_105C0_BE55A" hidden="1">#REF!</definedName>
    <definedName name="_AtRisk_FitDataRange_FIT_7B640_19730" hidden="1">#REF!</definedName>
    <definedName name="_AtRisk_FitDataRange_FIT_ABBED_5BBD" hidden="1">#REF!</definedName>
    <definedName name="_AtRisk_FitDataRange_FIT_C8068_CDD2"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128</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NewMatrix1">#REF!</definedName>
    <definedName name="Pal_Workbook_GUID" hidden="1">"Z9ZU7KJLC61HZ9KENP1SYQAD"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2" l="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F481" i="2" l="1"/>
  <c r="X507" i="2"/>
  <c r="V507" i="2"/>
  <c r="T507" i="2"/>
  <c r="R507" i="2"/>
  <c r="F507" i="2"/>
  <c r="C507" i="2"/>
  <c r="X506" i="2"/>
  <c r="V506" i="2"/>
  <c r="T506" i="2"/>
  <c r="R506" i="2"/>
  <c r="F506" i="2"/>
  <c r="C506" i="2"/>
  <c r="X505" i="2"/>
  <c r="V505" i="2"/>
  <c r="T505" i="2"/>
  <c r="R505" i="2"/>
  <c r="C505" i="2"/>
  <c r="X504" i="2"/>
  <c r="V504" i="2"/>
  <c r="T504" i="2"/>
  <c r="R504" i="2"/>
  <c r="F504" i="2"/>
  <c r="C504" i="2"/>
  <c r="X503" i="2"/>
  <c r="V503" i="2"/>
  <c r="T503" i="2"/>
  <c r="R503" i="2"/>
  <c r="F503" i="2"/>
  <c r="C503" i="2"/>
  <c r="X502" i="2"/>
  <c r="V502" i="2"/>
  <c r="T502" i="2"/>
  <c r="R502" i="2"/>
  <c r="F502" i="2"/>
  <c r="C502" i="2"/>
  <c r="X501" i="2"/>
  <c r="V501" i="2"/>
  <c r="T501" i="2"/>
  <c r="R501" i="2"/>
  <c r="F501" i="2"/>
  <c r="C501" i="2"/>
  <c r="X500" i="2"/>
  <c r="V500" i="2"/>
  <c r="T500" i="2"/>
  <c r="R500" i="2"/>
  <c r="F500" i="2"/>
  <c r="C500" i="2"/>
  <c r="X499" i="2"/>
  <c r="V499" i="2"/>
  <c r="T499" i="2"/>
  <c r="R499" i="2"/>
  <c r="F499" i="2"/>
  <c r="C499" i="2"/>
  <c r="X498" i="2"/>
  <c r="V498" i="2"/>
  <c r="T498" i="2"/>
  <c r="R498" i="2"/>
  <c r="F498" i="2"/>
  <c r="C498" i="2"/>
  <c r="X497" i="2"/>
  <c r="V497" i="2"/>
  <c r="T497" i="2"/>
  <c r="R497" i="2"/>
  <c r="F497" i="2"/>
  <c r="C497" i="2"/>
  <c r="X496" i="2"/>
  <c r="V496" i="2"/>
  <c r="T496" i="2"/>
  <c r="R496" i="2"/>
  <c r="F496" i="2"/>
  <c r="C496" i="2"/>
  <c r="X495" i="2"/>
  <c r="V495" i="2"/>
  <c r="T495" i="2"/>
  <c r="R495" i="2"/>
  <c r="F495" i="2"/>
  <c r="C495" i="2"/>
  <c r="X494" i="2"/>
  <c r="V494" i="2"/>
  <c r="T494" i="2"/>
  <c r="R494" i="2"/>
  <c r="F494" i="2"/>
  <c r="C494" i="2"/>
  <c r="X493" i="2"/>
  <c r="V493" i="2"/>
  <c r="T493" i="2"/>
  <c r="R493" i="2"/>
  <c r="C493" i="2"/>
  <c r="X492" i="2"/>
  <c r="V492" i="2"/>
  <c r="T492" i="2"/>
  <c r="R492" i="2"/>
  <c r="F492" i="2"/>
  <c r="C492" i="2"/>
  <c r="X491" i="2"/>
  <c r="V491" i="2"/>
  <c r="T491" i="2"/>
  <c r="R491" i="2"/>
  <c r="F491" i="2"/>
  <c r="C491" i="2"/>
  <c r="X490" i="2"/>
  <c r="V490" i="2"/>
  <c r="T490" i="2"/>
  <c r="R490" i="2"/>
  <c r="F490" i="2"/>
  <c r="C490" i="2"/>
  <c r="X489" i="2"/>
  <c r="V489" i="2"/>
  <c r="T489" i="2"/>
  <c r="R489" i="2"/>
  <c r="F489" i="2"/>
  <c r="C489" i="2"/>
  <c r="X488" i="2"/>
  <c r="V488" i="2"/>
  <c r="T488" i="2"/>
  <c r="R488" i="2"/>
  <c r="F488" i="2"/>
  <c r="C488" i="2"/>
  <c r="X487" i="2"/>
  <c r="V487" i="2"/>
  <c r="T487" i="2"/>
  <c r="R487" i="2"/>
  <c r="F487" i="2"/>
  <c r="C487" i="2"/>
  <c r="X486" i="2"/>
  <c r="V486" i="2"/>
  <c r="T486" i="2"/>
  <c r="R486" i="2"/>
  <c r="F486" i="2"/>
  <c r="C486" i="2"/>
  <c r="X485" i="2"/>
  <c r="V485" i="2"/>
  <c r="T485" i="2"/>
  <c r="R485" i="2"/>
  <c r="F485" i="2"/>
  <c r="C485" i="2"/>
  <c r="X484" i="2"/>
  <c r="V484" i="2"/>
  <c r="T484" i="2"/>
  <c r="R484" i="2"/>
  <c r="F484" i="2"/>
  <c r="C484" i="2"/>
  <c r="X483" i="2"/>
  <c r="V483" i="2"/>
  <c r="T483" i="2"/>
  <c r="R483" i="2"/>
  <c r="F483" i="2"/>
  <c r="C483" i="2"/>
  <c r="X482" i="2"/>
  <c r="V482" i="2"/>
  <c r="T482" i="2"/>
  <c r="R482" i="2"/>
  <c r="F482" i="2"/>
  <c r="C482" i="2"/>
  <c r="X481" i="2"/>
  <c r="V481" i="2"/>
  <c r="T481" i="2"/>
  <c r="R481" i="2"/>
  <c r="C481" i="2"/>
  <c r="X480" i="2"/>
  <c r="V480" i="2"/>
  <c r="T480" i="2"/>
  <c r="R480" i="2"/>
  <c r="F480" i="2"/>
  <c r="C480" i="2"/>
  <c r="X479" i="2"/>
  <c r="V479" i="2"/>
  <c r="T479" i="2"/>
  <c r="R479" i="2"/>
  <c r="F479" i="2"/>
  <c r="C479" i="2"/>
  <c r="X478" i="2"/>
  <c r="V478" i="2"/>
  <c r="T478" i="2"/>
  <c r="R478" i="2"/>
  <c r="F478" i="2"/>
  <c r="C478" i="2"/>
  <c r="X477" i="2"/>
  <c r="V477" i="2"/>
  <c r="T477" i="2"/>
  <c r="R477" i="2"/>
  <c r="F477" i="2"/>
  <c r="C477" i="2"/>
  <c r="X476" i="2"/>
  <c r="V476" i="2"/>
  <c r="T476" i="2"/>
  <c r="R476" i="2"/>
  <c r="F476" i="2"/>
  <c r="C476" i="2"/>
  <c r="X475" i="2"/>
  <c r="V475" i="2"/>
  <c r="T475" i="2"/>
  <c r="R475" i="2"/>
  <c r="F475" i="2"/>
  <c r="C475" i="2"/>
  <c r="X474" i="2"/>
  <c r="V474" i="2"/>
  <c r="T474" i="2"/>
  <c r="R474" i="2"/>
  <c r="F474" i="2"/>
  <c r="C474" i="2"/>
  <c r="X473" i="2"/>
  <c r="V473" i="2"/>
  <c r="T473" i="2"/>
  <c r="R473" i="2"/>
  <c r="F473" i="2"/>
  <c r="C473" i="2"/>
  <c r="X472" i="2"/>
  <c r="V472" i="2"/>
  <c r="T472" i="2"/>
  <c r="R472" i="2"/>
  <c r="F472" i="2"/>
  <c r="C472" i="2"/>
  <c r="X471" i="2"/>
  <c r="V471" i="2"/>
  <c r="T471" i="2"/>
  <c r="R471" i="2"/>
  <c r="F471" i="2"/>
  <c r="C471" i="2"/>
  <c r="F493" i="2" l="1"/>
  <c r="F505" i="2"/>
  <c r="X470" i="2" l="1"/>
  <c r="V470" i="2"/>
  <c r="T470" i="2"/>
  <c r="R470" i="2"/>
  <c r="F470" i="2"/>
  <c r="C470" i="2"/>
  <c r="X469" i="2"/>
  <c r="V469" i="2"/>
  <c r="T469" i="2"/>
  <c r="R469" i="2"/>
  <c r="F469" i="2"/>
  <c r="C469" i="2"/>
  <c r="X468" i="2"/>
  <c r="V468" i="2"/>
  <c r="T468" i="2"/>
  <c r="R468" i="2"/>
  <c r="F468" i="2"/>
  <c r="C468" i="2"/>
  <c r="X467" i="2"/>
  <c r="V467" i="2"/>
  <c r="T467" i="2"/>
  <c r="R467" i="2"/>
  <c r="F467" i="2"/>
  <c r="C467" i="2"/>
  <c r="X466" i="2"/>
  <c r="V466" i="2"/>
  <c r="T466" i="2"/>
  <c r="R466" i="2"/>
  <c r="F466" i="2"/>
  <c r="C466" i="2"/>
  <c r="X465" i="2"/>
  <c r="V465" i="2"/>
  <c r="T465" i="2"/>
  <c r="R465" i="2"/>
  <c r="F465" i="2"/>
  <c r="C465" i="2"/>
  <c r="X464" i="2"/>
  <c r="V464" i="2"/>
  <c r="T464" i="2"/>
  <c r="R464" i="2"/>
  <c r="F464" i="2"/>
  <c r="C464" i="2"/>
  <c r="X463" i="2"/>
  <c r="V463" i="2"/>
  <c r="T463" i="2"/>
  <c r="R463" i="2"/>
  <c r="F463" i="2"/>
  <c r="C463" i="2"/>
  <c r="X462" i="2"/>
  <c r="V462" i="2"/>
  <c r="T462" i="2"/>
  <c r="R462" i="2"/>
  <c r="F462" i="2"/>
  <c r="C462" i="2"/>
  <c r="X461" i="2"/>
  <c r="V461" i="2"/>
  <c r="T461" i="2"/>
  <c r="R461" i="2"/>
  <c r="F461" i="2"/>
  <c r="C461" i="2"/>
  <c r="X460" i="2"/>
  <c r="V460" i="2"/>
  <c r="T460" i="2"/>
  <c r="R460" i="2"/>
  <c r="F460" i="2"/>
  <c r="C460" i="2"/>
  <c r="X459" i="2"/>
  <c r="V459" i="2"/>
  <c r="T459" i="2"/>
  <c r="R459" i="2"/>
  <c r="F459" i="2"/>
  <c r="C459" i="2"/>
  <c r="X458" i="2"/>
  <c r="V458" i="2"/>
  <c r="T458" i="2"/>
  <c r="R458" i="2"/>
  <c r="F458" i="2"/>
  <c r="C458" i="2"/>
  <c r="X457" i="2"/>
  <c r="V457" i="2"/>
  <c r="T457" i="2"/>
  <c r="R457" i="2"/>
  <c r="F457" i="2"/>
  <c r="C457" i="2"/>
  <c r="X456" i="2"/>
  <c r="V456" i="2"/>
  <c r="T456" i="2"/>
  <c r="R456" i="2"/>
  <c r="F456" i="2"/>
  <c r="C456" i="2"/>
  <c r="X455" i="2"/>
  <c r="V455" i="2"/>
  <c r="T455" i="2"/>
  <c r="R455" i="2"/>
  <c r="F455" i="2"/>
  <c r="C455" i="2"/>
  <c r="X454" i="2"/>
  <c r="V454" i="2"/>
  <c r="T454" i="2"/>
  <c r="R454" i="2"/>
  <c r="F454" i="2"/>
  <c r="C454" i="2"/>
  <c r="X453" i="2"/>
  <c r="V453" i="2"/>
  <c r="T453" i="2"/>
  <c r="R453" i="2"/>
  <c r="F453" i="2"/>
  <c r="C453" i="2"/>
  <c r="X452" i="2"/>
  <c r="V452" i="2"/>
  <c r="T452" i="2"/>
  <c r="R452" i="2"/>
  <c r="F452" i="2"/>
  <c r="C452" i="2"/>
  <c r="X451" i="2"/>
  <c r="V451" i="2"/>
  <c r="T451" i="2"/>
  <c r="R451" i="2"/>
  <c r="F451" i="2"/>
  <c r="C451" i="2"/>
  <c r="X450" i="2"/>
  <c r="V450" i="2"/>
  <c r="T450" i="2"/>
  <c r="R450" i="2"/>
  <c r="F450" i="2"/>
  <c r="C450" i="2"/>
  <c r="X449" i="2"/>
  <c r="V449" i="2"/>
  <c r="T449" i="2"/>
  <c r="R449" i="2"/>
  <c r="F449" i="2"/>
  <c r="C449" i="2"/>
  <c r="X448" i="2"/>
  <c r="V448" i="2"/>
  <c r="T448" i="2"/>
  <c r="R448" i="2"/>
  <c r="F448" i="2"/>
  <c r="C448" i="2"/>
  <c r="X447" i="2"/>
  <c r="V447" i="2"/>
  <c r="T447" i="2"/>
  <c r="R447" i="2"/>
  <c r="F447" i="2"/>
  <c r="C447" i="2"/>
  <c r="X446" i="2"/>
  <c r="V446" i="2"/>
  <c r="T446" i="2"/>
  <c r="R446" i="2"/>
  <c r="F446" i="2"/>
  <c r="C446" i="2"/>
  <c r="X445" i="2"/>
  <c r="V445" i="2"/>
  <c r="T445" i="2"/>
  <c r="R445" i="2"/>
  <c r="F445" i="2"/>
  <c r="C445" i="2"/>
  <c r="X444" i="2"/>
  <c r="V444" i="2"/>
  <c r="T444" i="2"/>
  <c r="R444" i="2"/>
  <c r="F444" i="2"/>
  <c r="C444" i="2"/>
  <c r="X443" i="2"/>
  <c r="V443" i="2"/>
  <c r="T443" i="2"/>
  <c r="R443" i="2"/>
  <c r="F443" i="2"/>
  <c r="C443" i="2"/>
  <c r="X442" i="2"/>
  <c r="V442" i="2"/>
  <c r="T442" i="2"/>
  <c r="R442" i="2"/>
  <c r="F442" i="2"/>
  <c r="C442" i="2"/>
  <c r="X441" i="2"/>
  <c r="V441" i="2"/>
  <c r="T441" i="2"/>
  <c r="R441" i="2"/>
  <c r="F441" i="2"/>
  <c r="C441" i="2"/>
  <c r="X440" i="2"/>
  <c r="V440" i="2"/>
  <c r="T440" i="2"/>
  <c r="R440" i="2"/>
  <c r="F440" i="2"/>
  <c r="C440" i="2"/>
  <c r="X439" i="2"/>
  <c r="V439" i="2"/>
  <c r="T439" i="2"/>
  <c r="R439" i="2"/>
  <c r="F439" i="2"/>
  <c r="C439" i="2"/>
  <c r="X438" i="2"/>
  <c r="V438" i="2"/>
  <c r="T438" i="2"/>
  <c r="R438" i="2"/>
  <c r="F438" i="2"/>
  <c r="C438" i="2"/>
  <c r="X437" i="2"/>
  <c r="V437" i="2"/>
  <c r="T437" i="2"/>
  <c r="R437" i="2"/>
  <c r="F437" i="2"/>
  <c r="C437" i="2"/>
  <c r="X436" i="2"/>
  <c r="V436" i="2"/>
  <c r="T436" i="2"/>
  <c r="R436" i="2"/>
  <c r="F436" i="2"/>
  <c r="C436" i="2"/>
  <c r="X435" i="2"/>
  <c r="V435" i="2"/>
  <c r="T435" i="2"/>
  <c r="R435" i="2"/>
  <c r="F435" i="2"/>
  <c r="C435" i="2"/>
  <c r="X434" i="2"/>
  <c r="V434" i="2"/>
  <c r="T434" i="2"/>
  <c r="R434" i="2"/>
  <c r="F434" i="2"/>
  <c r="C434" i="2"/>
  <c r="X433" i="2"/>
  <c r="V433" i="2"/>
  <c r="T433" i="2"/>
  <c r="R433" i="2"/>
  <c r="F433" i="2"/>
  <c r="C433" i="2"/>
  <c r="X432" i="2"/>
  <c r="V432" i="2"/>
  <c r="T432" i="2"/>
  <c r="R432" i="2"/>
  <c r="F432" i="2"/>
  <c r="C432" i="2"/>
  <c r="X431" i="2"/>
  <c r="V431" i="2"/>
  <c r="T431" i="2"/>
  <c r="R431" i="2"/>
  <c r="F431" i="2"/>
  <c r="C431" i="2"/>
  <c r="X430" i="2"/>
  <c r="V430" i="2"/>
  <c r="T430" i="2"/>
  <c r="R430" i="2"/>
  <c r="F430" i="2"/>
  <c r="C430" i="2"/>
  <c r="X429" i="2"/>
  <c r="V429" i="2"/>
  <c r="T429" i="2"/>
  <c r="R429" i="2"/>
  <c r="F429" i="2"/>
  <c r="C429" i="2"/>
  <c r="X428" i="2"/>
  <c r="V428" i="2"/>
  <c r="T428" i="2"/>
  <c r="R428" i="2"/>
  <c r="F428" i="2"/>
  <c r="C428" i="2"/>
  <c r="X427" i="2"/>
  <c r="V427" i="2"/>
  <c r="T427" i="2"/>
  <c r="R427" i="2"/>
  <c r="F427" i="2"/>
  <c r="C427" i="2"/>
  <c r="X426" i="2"/>
  <c r="V426" i="2"/>
  <c r="T426" i="2"/>
  <c r="R426" i="2"/>
  <c r="F426" i="2"/>
  <c r="C426" i="2"/>
  <c r="X425" i="2"/>
  <c r="V425" i="2"/>
  <c r="T425" i="2"/>
  <c r="R425" i="2"/>
  <c r="F425" i="2"/>
  <c r="C425" i="2"/>
  <c r="X424" i="2"/>
  <c r="V424" i="2"/>
  <c r="T424" i="2"/>
  <c r="R424" i="2"/>
  <c r="F424" i="2"/>
  <c r="C424" i="2"/>
  <c r="X423" i="2"/>
  <c r="V423" i="2"/>
  <c r="T423" i="2"/>
  <c r="R423" i="2"/>
  <c r="F423" i="2"/>
  <c r="C423" i="2"/>
  <c r="X422" i="2"/>
  <c r="V422" i="2"/>
  <c r="T422" i="2"/>
  <c r="R422" i="2"/>
  <c r="F422" i="2"/>
  <c r="C422" i="2"/>
  <c r="X421" i="2"/>
  <c r="V421" i="2"/>
  <c r="T421" i="2"/>
  <c r="R421" i="2"/>
  <c r="F421" i="2"/>
  <c r="C421" i="2"/>
  <c r="X420" i="2"/>
  <c r="V420" i="2"/>
  <c r="T420" i="2"/>
  <c r="R420" i="2"/>
  <c r="F420" i="2"/>
  <c r="C420" i="2"/>
  <c r="X419" i="2"/>
  <c r="V419" i="2"/>
  <c r="T419" i="2"/>
  <c r="R419" i="2"/>
  <c r="F419" i="2"/>
  <c r="C419" i="2"/>
  <c r="X418" i="2"/>
  <c r="V418" i="2"/>
  <c r="T418" i="2"/>
  <c r="R418" i="2"/>
  <c r="F418" i="2"/>
  <c r="C418" i="2"/>
  <c r="X417" i="2"/>
  <c r="V417" i="2"/>
  <c r="T417" i="2"/>
  <c r="R417" i="2"/>
  <c r="F417" i="2"/>
  <c r="C417" i="2"/>
  <c r="X416" i="2"/>
  <c r="V416" i="2"/>
  <c r="T416" i="2"/>
  <c r="R416" i="2"/>
  <c r="F416" i="2"/>
  <c r="C416" i="2"/>
  <c r="X415" i="2"/>
  <c r="V415" i="2"/>
  <c r="T415" i="2"/>
  <c r="R415" i="2"/>
  <c r="F415" i="2"/>
  <c r="C415" i="2"/>
  <c r="X414" i="2"/>
  <c r="V414" i="2"/>
  <c r="T414" i="2"/>
  <c r="R414" i="2"/>
  <c r="F414" i="2"/>
  <c r="C414" i="2"/>
  <c r="X413" i="2"/>
  <c r="V413" i="2"/>
  <c r="T413" i="2"/>
  <c r="R413" i="2"/>
  <c r="F413" i="2"/>
  <c r="C413" i="2"/>
  <c r="X412" i="2"/>
  <c r="V412" i="2"/>
  <c r="T412" i="2"/>
  <c r="R412" i="2"/>
  <c r="F412" i="2"/>
  <c r="C412" i="2"/>
  <c r="X411" i="2"/>
  <c r="V411" i="2"/>
  <c r="T411" i="2"/>
  <c r="R411" i="2"/>
  <c r="F411" i="2"/>
  <c r="C411" i="2"/>
  <c r="X410" i="2"/>
  <c r="V410" i="2"/>
  <c r="T410" i="2"/>
  <c r="R410" i="2"/>
  <c r="F410" i="2"/>
  <c r="C410" i="2"/>
  <c r="X409" i="2"/>
  <c r="V409" i="2"/>
  <c r="T409" i="2"/>
  <c r="R409" i="2"/>
  <c r="F409" i="2"/>
  <c r="C409" i="2"/>
  <c r="X408" i="2"/>
  <c r="V408" i="2"/>
  <c r="T408" i="2"/>
  <c r="R408" i="2"/>
  <c r="F408" i="2"/>
  <c r="C408" i="2"/>
  <c r="X407" i="2"/>
  <c r="V407" i="2"/>
  <c r="T407" i="2"/>
  <c r="R407" i="2"/>
  <c r="F407" i="2"/>
  <c r="C407" i="2"/>
  <c r="X406" i="2"/>
  <c r="V406" i="2"/>
  <c r="T406" i="2"/>
  <c r="R406" i="2"/>
  <c r="F406" i="2"/>
  <c r="C406" i="2"/>
  <c r="X405" i="2"/>
  <c r="V405" i="2"/>
  <c r="T405" i="2"/>
  <c r="R405" i="2"/>
  <c r="F405" i="2"/>
  <c r="C405" i="2"/>
  <c r="X404" i="2"/>
  <c r="V404" i="2"/>
  <c r="T404" i="2"/>
  <c r="R404" i="2"/>
  <c r="F404" i="2"/>
  <c r="C404" i="2"/>
  <c r="X403" i="2"/>
  <c r="V403" i="2"/>
  <c r="T403" i="2"/>
  <c r="R403" i="2"/>
  <c r="F403" i="2"/>
  <c r="C403" i="2"/>
  <c r="X402" i="2"/>
  <c r="V402" i="2"/>
  <c r="T402" i="2"/>
  <c r="R402" i="2"/>
  <c r="F402" i="2"/>
  <c r="C402" i="2"/>
  <c r="X401" i="2"/>
  <c r="V401" i="2"/>
  <c r="T401" i="2"/>
  <c r="R401" i="2"/>
  <c r="F401" i="2"/>
  <c r="C401" i="2"/>
  <c r="X400" i="2"/>
  <c r="V400" i="2"/>
  <c r="T400" i="2"/>
  <c r="R400" i="2"/>
  <c r="F400" i="2"/>
  <c r="C400" i="2"/>
  <c r="X399" i="2"/>
  <c r="V399" i="2"/>
  <c r="T399" i="2"/>
  <c r="R399" i="2"/>
  <c r="F399" i="2"/>
  <c r="C399" i="2"/>
  <c r="X398" i="2"/>
  <c r="V398" i="2"/>
  <c r="T398" i="2"/>
  <c r="R398" i="2"/>
  <c r="F398" i="2"/>
  <c r="C398" i="2"/>
  <c r="X397" i="2"/>
  <c r="V397" i="2"/>
  <c r="T397" i="2"/>
  <c r="R397" i="2"/>
  <c r="F397" i="2"/>
  <c r="C397" i="2"/>
  <c r="X396" i="2"/>
  <c r="V396" i="2"/>
  <c r="T396" i="2"/>
  <c r="R396" i="2"/>
  <c r="F396" i="2"/>
  <c r="C396" i="2"/>
  <c r="X395" i="2"/>
  <c r="V395" i="2"/>
  <c r="T395" i="2"/>
  <c r="R395" i="2"/>
  <c r="F395" i="2"/>
  <c r="C395" i="2"/>
  <c r="X394" i="2"/>
  <c r="V394" i="2"/>
  <c r="T394" i="2"/>
  <c r="R394" i="2"/>
  <c r="F394" i="2"/>
  <c r="C394" i="2"/>
  <c r="X393" i="2"/>
  <c r="V393" i="2"/>
  <c r="T393" i="2"/>
  <c r="R393" i="2"/>
  <c r="F393" i="2"/>
  <c r="C393" i="2"/>
  <c r="X392" i="2"/>
  <c r="V392" i="2"/>
  <c r="T392" i="2"/>
  <c r="R392" i="2"/>
  <c r="F392" i="2"/>
  <c r="C392" i="2"/>
  <c r="X391" i="2"/>
  <c r="V391" i="2"/>
  <c r="T391" i="2"/>
  <c r="R391" i="2"/>
  <c r="F391" i="2"/>
  <c r="C391" i="2"/>
  <c r="X390" i="2"/>
  <c r="V390" i="2"/>
  <c r="T390" i="2"/>
  <c r="R390" i="2"/>
  <c r="F390" i="2"/>
  <c r="C390" i="2"/>
  <c r="X389" i="2"/>
  <c r="V389" i="2"/>
  <c r="T389" i="2"/>
  <c r="R389" i="2"/>
  <c r="F389" i="2"/>
  <c r="C389" i="2"/>
  <c r="X388" i="2"/>
  <c r="V388" i="2"/>
  <c r="T388" i="2"/>
  <c r="R388" i="2"/>
  <c r="F388" i="2"/>
  <c r="C388" i="2"/>
  <c r="X387" i="2"/>
  <c r="V387" i="2"/>
  <c r="T387" i="2"/>
  <c r="R387" i="2"/>
  <c r="F387" i="2"/>
  <c r="C387" i="2"/>
  <c r="X386" i="2"/>
  <c r="V386" i="2"/>
  <c r="T386" i="2"/>
  <c r="R386" i="2"/>
  <c r="F386" i="2"/>
  <c r="C386" i="2"/>
  <c r="X385" i="2"/>
  <c r="V385" i="2"/>
  <c r="T385" i="2"/>
  <c r="R385" i="2"/>
  <c r="F385" i="2"/>
  <c r="C385" i="2"/>
  <c r="X384" i="2"/>
  <c r="V384" i="2"/>
  <c r="T384" i="2"/>
  <c r="R384" i="2"/>
  <c r="F384" i="2"/>
  <c r="C384" i="2"/>
  <c r="X383" i="2"/>
  <c r="V383" i="2"/>
  <c r="T383" i="2"/>
  <c r="R383" i="2"/>
  <c r="F383" i="2"/>
  <c r="C383" i="2"/>
  <c r="X382" i="2"/>
  <c r="V382" i="2"/>
  <c r="T382" i="2"/>
  <c r="R382" i="2"/>
  <c r="F382" i="2"/>
  <c r="C382" i="2"/>
  <c r="X381" i="2"/>
  <c r="V381" i="2"/>
  <c r="T381" i="2"/>
  <c r="R381" i="2"/>
  <c r="F381" i="2"/>
  <c r="C381" i="2"/>
  <c r="X380" i="2"/>
  <c r="V380" i="2"/>
  <c r="T380" i="2"/>
  <c r="R380" i="2"/>
  <c r="F380" i="2"/>
  <c r="C380" i="2"/>
  <c r="X379" i="2"/>
  <c r="V379" i="2"/>
  <c r="T379" i="2"/>
  <c r="R379" i="2"/>
  <c r="F379" i="2"/>
  <c r="C379" i="2"/>
  <c r="X378" i="2"/>
  <c r="V378" i="2"/>
  <c r="T378" i="2"/>
  <c r="R378" i="2"/>
  <c r="F378" i="2"/>
  <c r="C378" i="2"/>
  <c r="X377" i="2"/>
  <c r="V377" i="2"/>
  <c r="T377" i="2"/>
  <c r="R377" i="2"/>
  <c r="F377" i="2"/>
  <c r="C377" i="2"/>
  <c r="X376" i="2"/>
  <c r="V376" i="2"/>
  <c r="T376" i="2"/>
  <c r="R376" i="2"/>
  <c r="F376" i="2"/>
  <c r="C376" i="2"/>
  <c r="X375" i="2"/>
  <c r="V375" i="2"/>
  <c r="T375" i="2"/>
  <c r="R375" i="2"/>
  <c r="F375" i="2"/>
  <c r="C375" i="2"/>
  <c r="X374" i="2"/>
  <c r="V374" i="2"/>
  <c r="T374" i="2"/>
  <c r="R374" i="2"/>
  <c r="F374" i="2"/>
  <c r="C374" i="2"/>
  <c r="X373" i="2"/>
  <c r="V373" i="2"/>
  <c r="T373" i="2"/>
  <c r="R373" i="2"/>
  <c r="F373" i="2"/>
  <c r="C373" i="2"/>
  <c r="X372" i="2"/>
  <c r="V372" i="2"/>
  <c r="T372" i="2"/>
  <c r="R372" i="2"/>
  <c r="F372" i="2"/>
  <c r="C372" i="2"/>
  <c r="X371" i="2"/>
  <c r="V371" i="2"/>
  <c r="T371" i="2"/>
  <c r="R371" i="2"/>
  <c r="F371" i="2"/>
  <c r="C371" i="2"/>
  <c r="X370" i="2"/>
  <c r="V370" i="2"/>
  <c r="T370" i="2"/>
  <c r="R370" i="2"/>
  <c r="F370" i="2"/>
  <c r="C370" i="2"/>
  <c r="X369" i="2"/>
  <c r="V369" i="2"/>
  <c r="T369" i="2"/>
  <c r="R369" i="2"/>
  <c r="F369" i="2"/>
  <c r="C369" i="2"/>
  <c r="X368" i="2"/>
  <c r="V368" i="2"/>
  <c r="T368" i="2"/>
  <c r="R368" i="2"/>
  <c r="F368" i="2"/>
  <c r="C368" i="2"/>
  <c r="X367" i="2"/>
  <c r="V367" i="2"/>
  <c r="T367" i="2"/>
  <c r="R367" i="2"/>
  <c r="F367" i="2"/>
  <c r="C367" i="2"/>
  <c r="X366" i="2"/>
  <c r="V366" i="2"/>
  <c r="T366" i="2"/>
  <c r="R366" i="2"/>
  <c r="F366" i="2"/>
  <c r="C366" i="2"/>
  <c r="X365" i="2"/>
  <c r="V365" i="2"/>
  <c r="T365" i="2"/>
  <c r="R365" i="2"/>
  <c r="F365" i="2"/>
  <c r="C365" i="2"/>
  <c r="X364" i="2"/>
  <c r="V364" i="2"/>
  <c r="T364" i="2"/>
  <c r="R364" i="2"/>
  <c r="F364" i="2"/>
  <c r="C364" i="2"/>
  <c r="X363" i="2"/>
  <c r="V363" i="2"/>
  <c r="T363" i="2"/>
  <c r="R363" i="2"/>
  <c r="F363" i="2"/>
  <c r="C363" i="2"/>
  <c r="X362" i="2"/>
  <c r="V362" i="2"/>
  <c r="T362" i="2"/>
  <c r="R362" i="2"/>
  <c r="F362" i="2"/>
  <c r="C362" i="2"/>
  <c r="X361" i="2"/>
  <c r="V361" i="2"/>
  <c r="T361" i="2"/>
  <c r="R361" i="2"/>
  <c r="F361" i="2"/>
  <c r="C361" i="2"/>
  <c r="X360" i="2"/>
  <c r="V360" i="2"/>
  <c r="T360" i="2"/>
  <c r="R360" i="2"/>
  <c r="F360" i="2"/>
  <c r="C360" i="2"/>
  <c r="X359" i="2"/>
  <c r="V359" i="2"/>
  <c r="T359" i="2"/>
  <c r="R359" i="2"/>
  <c r="F359" i="2"/>
  <c r="C359" i="2"/>
  <c r="X358" i="2"/>
  <c r="V358" i="2"/>
  <c r="T358" i="2"/>
  <c r="R358" i="2"/>
  <c r="F358" i="2"/>
  <c r="C358" i="2"/>
  <c r="X357" i="2"/>
  <c r="V357" i="2"/>
  <c r="T357" i="2"/>
  <c r="R357" i="2"/>
  <c r="F357" i="2"/>
  <c r="C357" i="2"/>
  <c r="X356" i="2"/>
  <c r="V356" i="2"/>
  <c r="T356" i="2"/>
  <c r="R356" i="2"/>
  <c r="F356" i="2"/>
  <c r="C356" i="2"/>
  <c r="X355" i="2"/>
  <c r="V355" i="2"/>
  <c r="T355" i="2"/>
  <c r="R355" i="2"/>
  <c r="F355" i="2"/>
  <c r="C355" i="2"/>
  <c r="X354" i="2"/>
  <c r="V354" i="2"/>
  <c r="T354" i="2"/>
  <c r="R354" i="2"/>
  <c r="F354" i="2"/>
  <c r="C354" i="2"/>
  <c r="X353" i="2"/>
  <c r="V353" i="2"/>
  <c r="T353" i="2"/>
  <c r="R353" i="2"/>
  <c r="F353" i="2"/>
  <c r="C353" i="2"/>
  <c r="X352" i="2"/>
  <c r="V352" i="2"/>
  <c r="T352" i="2"/>
  <c r="R352" i="2"/>
  <c r="F352" i="2"/>
  <c r="C352" i="2"/>
  <c r="X351" i="2"/>
  <c r="V351" i="2"/>
  <c r="T351" i="2"/>
  <c r="R351" i="2"/>
  <c r="F351" i="2"/>
  <c r="C351" i="2"/>
  <c r="X350" i="2"/>
  <c r="V350" i="2"/>
  <c r="T350" i="2"/>
  <c r="R350" i="2"/>
  <c r="F350" i="2"/>
  <c r="C350" i="2"/>
  <c r="X349" i="2"/>
  <c r="V349" i="2"/>
  <c r="T349" i="2"/>
  <c r="R349" i="2"/>
  <c r="F349" i="2"/>
  <c r="C349" i="2"/>
  <c r="X348" i="2"/>
  <c r="V348" i="2"/>
  <c r="T348" i="2"/>
  <c r="R348" i="2"/>
  <c r="F348" i="2"/>
  <c r="C348" i="2"/>
  <c r="X347" i="2"/>
  <c r="V347" i="2"/>
  <c r="T347" i="2"/>
  <c r="R347" i="2"/>
  <c r="F347" i="2"/>
  <c r="C347" i="2"/>
  <c r="X346" i="2"/>
  <c r="V346" i="2"/>
  <c r="T346" i="2"/>
  <c r="R346" i="2"/>
  <c r="F346" i="2"/>
  <c r="C346" i="2"/>
  <c r="X345" i="2"/>
  <c r="V345" i="2"/>
  <c r="T345" i="2"/>
  <c r="R345" i="2"/>
  <c r="F345" i="2"/>
  <c r="C345" i="2"/>
  <c r="X344" i="2"/>
  <c r="V344" i="2"/>
  <c r="T344" i="2"/>
  <c r="R344" i="2"/>
  <c r="F344" i="2"/>
  <c r="C344" i="2"/>
  <c r="X343" i="2"/>
  <c r="V343" i="2"/>
  <c r="T343" i="2"/>
  <c r="R343" i="2"/>
  <c r="F343" i="2"/>
  <c r="C343" i="2"/>
  <c r="X342" i="2"/>
  <c r="V342" i="2"/>
  <c r="T342" i="2"/>
  <c r="R342" i="2"/>
  <c r="F342" i="2"/>
  <c r="C342" i="2"/>
  <c r="X341" i="2"/>
  <c r="V341" i="2"/>
  <c r="T341" i="2"/>
  <c r="R341" i="2"/>
  <c r="F341" i="2"/>
  <c r="C341" i="2"/>
  <c r="X340" i="2"/>
  <c r="V340" i="2"/>
  <c r="T340" i="2"/>
  <c r="R340" i="2"/>
  <c r="F340" i="2"/>
  <c r="C340" i="2"/>
  <c r="X339" i="2"/>
  <c r="V339" i="2"/>
  <c r="T339" i="2"/>
  <c r="R339" i="2"/>
  <c r="F339" i="2"/>
  <c r="C339" i="2"/>
  <c r="X338" i="2"/>
  <c r="V338" i="2"/>
  <c r="T338" i="2"/>
  <c r="R338" i="2"/>
  <c r="F338" i="2"/>
  <c r="C338" i="2"/>
  <c r="X337" i="2"/>
  <c r="V337" i="2"/>
  <c r="T337" i="2"/>
  <c r="R337" i="2"/>
  <c r="F337" i="2"/>
  <c r="C337" i="2"/>
  <c r="X336" i="2"/>
  <c r="V336" i="2"/>
  <c r="T336" i="2"/>
  <c r="R336" i="2"/>
  <c r="F336" i="2"/>
  <c r="C336" i="2"/>
  <c r="X335" i="2"/>
  <c r="V335" i="2"/>
  <c r="T335" i="2"/>
  <c r="R335" i="2"/>
  <c r="F335" i="2"/>
  <c r="C335" i="2"/>
  <c r="X334" i="2"/>
  <c r="V334" i="2"/>
  <c r="T334" i="2"/>
  <c r="R334" i="2"/>
  <c r="F334" i="2"/>
  <c r="C334" i="2"/>
  <c r="X333" i="2"/>
  <c r="V333" i="2"/>
  <c r="T333" i="2"/>
  <c r="R333" i="2"/>
  <c r="F333" i="2"/>
  <c r="C333" i="2"/>
  <c r="X332" i="2"/>
  <c r="V332" i="2"/>
  <c r="T332" i="2"/>
  <c r="R332" i="2"/>
  <c r="F332" i="2"/>
  <c r="C332" i="2"/>
  <c r="X331" i="2"/>
  <c r="V331" i="2"/>
  <c r="T331" i="2"/>
  <c r="R331" i="2"/>
  <c r="F331" i="2"/>
  <c r="C331" i="2"/>
  <c r="X330" i="2"/>
  <c r="V330" i="2"/>
  <c r="T330" i="2"/>
  <c r="R330" i="2"/>
  <c r="F330" i="2"/>
  <c r="C330" i="2"/>
  <c r="X329" i="2"/>
  <c r="V329" i="2"/>
  <c r="T329" i="2"/>
  <c r="R329" i="2"/>
  <c r="F329" i="2"/>
  <c r="C329" i="2"/>
  <c r="X328" i="2"/>
  <c r="V328" i="2"/>
  <c r="T328" i="2"/>
  <c r="R328" i="2"/>
  <c r="F328" i="2"/>
  <c r="C328" i="2"/>
  <c r="X327" i="2"/>
  <c r="V327" i="2"/>
  <c r="T327" i="2"/>
  <c r="R327" i="2"/>
  <c r="F327" i="2"/>
  <c r="C327" i="2"/>
  <c r="X326" i="2"/>
  <c r="V326" i="2"/>
  <c r="T326" i="2"/>
  <c r="R326" i="2"/>
  <c r="F326" i="2"/>
  <c r="C326" i="2"/>
  <c r="X325" i="2"/>
  <c r="V325" i="2"/>
  <c r="T325" i="2"/>
  <c r="R325" i="2"/>
  <c r="F325" i="2"/>
  <c r="C325" i="2"/>
  <c r="X324" i="2"/>
  <c r="V324" i="2"/>
  <c r="T324" i="2"/>
  <c r="R324" i="2"/>
  <c r="F324" i="2"/>
  <c r="C324" i="2"/>
  <c r="X323" i="2"/>
  <c r="V323" i="2"/>
  <c r="T323" i="2"/>
  <c r="R323" i="2"/>
  <c r="F323" i="2"/>
  <c r="C323" i="2"/>
  <c r="X322" i="2"/>
  <c r="V322" i="2"/>
  <c r="T322" i="2"/>
  <c r="R322" i="2"/>
  <c r="F322" i="2"/>
  <c r="C322" i="2"/>
  <c r="X321" i="2"/>
  <c r="V321" i="2"/>
  <c r="T321" i="2"/>
  <c r="R321" i="2"/>
  <c r="F321" i="2"/>
  <c r="C321" i="2"/>
  <c r="X320" i="2"/>
  <c r="V320" i="2"/>
  <c r="T320" i="2"/>
  <c r="R320" i="2"/>
  <c r="F320" i="2"/>
  <c r="C320" i="2"/>
  <c r="X319" i="2"/>
  <c r="V319" i="2"/>
  <c r="T319" i="2"/>
  <c r="R319" i="2"/>
  <c r="F319" i="2"/>
  <c r="C319" i="2"/>
  <c r="X318" i="2"/>
  <c r="V318" i="2"/>
  <c r="T318" i="2"/>
  <c r="R318" i="2"/>
  <c r="F318" i="2"/>
  <c r="C318" i="2"/>
  <c r="X317" i="2"/>
  <c r="V317" i="2"/>
  <c r="T317" i="2"/>
  <c r="R317" i="2"/>
  <c r="F317" i="2"/>
  <c r="C317" i="2"/>
  <c r="X316" i="2"/>
  <c r="V316" i="2"/>
  <c r="T316" i="2"/>
  <c r="R316" i="2"/>
  <c r="F316" i="2"/>
  <c r="C316" i="2"/>
  <c r="X315" i="2"/>
  <c r="V315" i="2"/>
  <c r="T315" i="2"/>
  <c r="R315" i="2"/>
  <c r="F315" i="2"/>
  <c r="C315" i="2"/>
  <c r="X314" i="2"/>
  <c r="V314" i="2"/>
  <c r="T314" i="2"/>
  <c r="R314" i="2"/>
  <c r="F314" i="2"/>
  <c r="C314" i="2"/>
  <c r="X313" i="2"/>
  <c r="V313" i="2"/>
  <c r="T313" i="2"/>
  <c r="R313" i="2"/>
  <c r="F313" i="2"/>
  <c r="C313" i="2"/>
  <c r="X312" i="2"/>
  <c r="V312" i="2"/>
  <c r="T312" i="2"/>
  <c r="R312" i="2"/>
  <c r="F312" i="2"/>
  <c r="C312" i="2"/>
  <c r="X311" i="2"/>
  <c r="V311" i="2"/>
  <c r="T311" i="2"/>
  <c r="R311" i="2"/>
  <c r="F311" i="2"/>
  <c r="C311" i="2"/>
  <c r="X310" i="2"/>
  <c r="V310" i="2"/>
  <c r="T310" i="2"/>
  <c r="R310" i="2"/>
  <c r="F310" i="2"/>
  <c r="C310" i="2"/>
  <c r="X309" i="2"/>
  <c r="V309" i="2"/>
  <c r="T309" i="2"/>
  <c r="R309" i="2"/>
  <c r="F309" i="2"/>
  <c r="C309" i="2"/>
  <c r="X308" i="2"/>
  <c r="V308" i="2"/>
  <c r="T308" i="2"/>
  <c r="R308" i="2"/>
  <c r="F308" i="2"/>
  <c r="C308" i="2"/>
  <c r="X307" i="2"/>
  <c r="V307" i="2"/>
  <c r="T307" i="2"/>
  <c r="R307" i="2"/>
  <c r="F307" i="2"/>
  <c r="C307" i="2"/>
  <c r="X306" i="2"/>
  <c r="V306" i="2"/>
  <c r="T306" i="2"/>
  <c r="R306" i="2"/>
  <c r="F306" i="2"/>
  <c r="C306" i="2"/>
  <c r="X305" i="2"/>
  <c r="V305" i="2"/>
  <c r="T305" i="2"/>
  <c r="R305" i="2"/>
  <c r="F305" i="2"/>
  <c r="C305" i="2"/>
  <c r="X304" i="2"/>
  <c r="V304" i="2"/>
  <c r="T304" i="2"/>
  <c r="R304" i="2"/>
  <c r="F304" i="2"/>
  <c r="C304" i="2"/>
  <c r="X303" i="2"/>
  <c r="V303" i="2"/>
  <c r="T303" i="2"/>
  <c r="R303" i="2"/>
  <c r="F303" i="2"/>
  <c r="C303" i="2"/>
  <c r="X302" i="2"/>
  <c r="V302" i="2"/>
  <c r="T302" i="2"/>
  <c r="R302" i="2"/>
  <c r="F302" i="2"/>
  <c r="C302" i="2"/>
  <c r="X301" i="2"/>
  <c r="V301" i="2"/>
  <c r="T301" i="2"/>
  <c r="R301" i="2"/>
  <c r="F301" i="2"/>
  <c r="C301" i="2"/>
  <c r="X300" i="2"/>
  <c r="V300" i="2"/>
  <c r="T300" i="2"/>
  <c r="R300" i="2"/>
  <c r="F300" i="2"/>
  <c r="C300" i="2"/>
  <c r="X299" i="2"/>
  <c r="V299" i="2"/>
  <c r="T299" i="2"/>
  <c r="R299" i="2"/>
  <c r="F299" i="2"/>
  <c r="C299" i="2"/>
  <c r="X298" i="2"/>
  <c r="V298" i="2"/>
  <c r="T298" i="2"/>
  <c r="R298" i="2"/>
  <c r="F298" i="2"/>
  <c r="C298" i="2"/>
  <c r="X297" i="2"/>
  <c r="V297" i="2"/>
  <c r="T297" i="2"/>
  <c r="R297" i="2"/>
  <c r="F297" i="2"/>
  <c r="C297" i="2"/>
  <c r="X296" i="2"/>
  <c r="V296" i="2"/>
  <c r="T296" i="2"/>
  <c r="R296" i="2"/>
  <c r="F296" i="2"/>
  <c r="C296" i="2"/>
  <c r="X295" i="2"/>
  <c r="V295" i="2"/>
  <c r="T295" i="2"/>
  <c r="R295" i="2"/>
  <c r="F295" i="2"/>
  <c r="C295" i="2"/>
  <c r="X294" i="2"/>
  <c r="V294" i="2"/>
  <c r="T294" i="2"/>
  <c r="R294" i="2"/>
  <c r="F294" i="2"/>
  <c r="C294" i="2"/>
  <c r="X293" i="2"/>
  <c r="V293" i="2"/>
  <c r="T293" i="2"/>
  <c r="R293" i="2"/>
  <c r="F293" i="2"/>
  <c r="C293" i="2"/>
  <c r="X292" i="2"/>
  <c r="V292" i="2"/>
  <c r="T292" i="2"/>
  <c r="R292" i="2"/>
  <c r="F292" i="2"/>
  <c r="C292" i="2"/>
  <c r="X291" i="2"/>
  <c r="V291" i="2"/>
  <c r="T291" i="2"/>
  <c r="R291" i="2"/>
  <c r="F291" i="2"/>
  <c r="C291" i="2"/>
  <c r="X290" i="2"/>
  <c r="V290" i="2"/>
  <c r="T290" i="2"/>
  <c r="R290" i="2"/>
  <c r="F290" i="2"/>
  <c r="C290" i="2"/>
  <c r="X289" i="2"/>
  <c r="V289" i="2"/>
  <c r="T289" i="2"/>
  <c r="R289" i="2"/>
  <c r="F289" i="2"/>
  <c r="C289" i="2"/>
  <c r="X288" i="2"/>
  <c r="V288" i="2"/>
  <c r="T288" i="2"/>
  <c r="R288" i="2"/>
  <c r="F288" i="2"/>
  <c r="C288" i="2"/>
  <c r="X287" i="2"/>
  <c r="V287" i="2"/>
  <c r="T287" i="2"/>
  <c r="R287" i="2"/>
  <c r="F287" i="2"/>
  <c r="C287" i="2"/>
  <c r="X286" i="2"/>
  <c r="V286" i="2"/>
  <c r="T286" i="2"/>
  <c r="R286" i="2"/>
  <c r="F286" i="2"/>
  <c r="C286" i="2"/>
  <c r="X285" i="2"/>
  <c r="V285" i="2"/>
  <c r="T285" i="2"/>
  <c r="R285" i="2"/>
  <c r="F285" i="2"/>
  <c r="C285" i="2"/>
  <c r="X284" i="2"/>
  <c r="V284" i="2"/>
  <c r="T284" i="2"/>
  <c r="R284" i="2"/>
  <c r="F284" i="2"/>
  <c r="C284" i="2"/>
  <c r="X283" i="2"/>
  <c r="V283" i="2"/>
  <c r="T283" i="2"/>
  <c r="R283" i="2"/>
  <c r="F283" i="2"/>
  <c r="C283" i="2"/>
  <c r="X282" i="2"/>
  <c r="V282" i="2"/>
  <c r="T282" i="2"/>
  <c r="R282" i="2"/>
  <c r="F282" i="2"/>
  <c r="C282" i="2"/>
  <c r="X281" i="2"/>
  <c r="V281" i="2"/>
  <c r="T281" i="2"/>
  <c r="R281" i="2"/>
  <c r="F281" i="2"/>
  <c r="C281" i="2"/>
  <c r="X280" i="2"/>
  <c r="V280" i="2"/>
  <c r="T280" i="2"/>
  <c r="R280" i="2"/>
  <c r="F280" i="2"/>
  <c r="C280" i="2"/>
  <c r="X279" i="2"/>
  <c r="V279" i="2"/>
  <c r="T279" i="2"/>
  <c r="R279" i="2"/>
  <c r="F279" i="2"/>
  <c r="C279" i="2"/>
  <c r="X278" i="2"/>
  <c r="V278" i="2"/>
  <c r="T278" i="2"/>
  <c r="R278" i="2"/>
  <c r="F278" i="2"/>
  <c r="C278" i="2"/>
  <c r="X277" i="2"/>
  <c r="V277" i="2"/>
  <c r="T277" i="2"/>
  <c r="R277" i="2"/>
  <c r="F277" i="2"/>
  <c r="C277" i="2"/>
  <c r="X276" i="2"/>
  <c r="V276" i="2"/>
  <c r="T276" i="2"/>
  <c r="R276" i="2"/>
  <c r="F276" i="2"/>
  <c r="C276" i="2"/>
  <c r="X275" i="2"/>
  <c r="V275" i="2"/>
  <c r="T275" i="2"/>
  <c r="R275" i="2"/>
  <c r="F275" i="2"/>
  <c r="C275" i="2"/>
  <c r="X274" i="2"/>
  <c r="V274" i="2"/>
  <c r="T274" i="2"/>
  <c r="R274" i="2"/>
  <c r="F274" i="2"/>
  <c r="C274" i="2"/>
  <c r="X273" i="2"/>
  <c r="V273" i="2"/>
  <c r="T273" i="2"/>
  <c r="R273" i="2"/>
  <c r="F273" i="2"/>
  <c r="C273" i="2"/>
  <c r="X272" i="2"/>
  <c r="V272" i="2"/>
  <c r="T272" i="2"/>
  <c r="R272" i="2"/>
  <c r="F272" i="2"/>
  <c r="C272" i="2"/>
  <c r="X271" i="2"/>
  <c r="V271" i="2"/>
  <c r="T271" i="2"/>
  <c r="R271" i="2"/>
  <c r="F271" i="2"/>
  <c r="C271" i="2"/>
  <c r="X270" i="2"/>
  <c r="V270" i="2"/>
  <c r="T270" i="2"/>
  <c r="R270" i="2"/>
  <c r="F270" i="2"/>
  <c r="C270" i="2"/>
  <c r="X269" i="2"/>
  <c r="V269" i="2"/>
  <c r="T269" i="2"/>
  <c r="R269" i="2"/>
  <c r="F269" i="2"/>
  <c r="C269" i="2"/>
  <c r="X268" i="2"/>
  <c r="V268" i="2"/>
  <c r="T268" i="2"/>
  <c r="R268" i="2"/>
  <c r="F268" i="2"/>
  <c r="C268" i="2"/>
  <c r="X267" i="2"/>
  <c r="V267" i="2"/>
  <c r="T267" i="2"/>
  <c r="R267" i="2"/>
  <c r="F267" i="2"/>
  <c r="C267" i="2"/>
  <c r="X266" i="2"/>
  <c r="V266" i="2"/>
  <c r="T266" i="2"/>
  <c r="R266" i="2"/>
  <c r="F266" i="2"/>
  <c r="C266" i="2"/>
  <c r="X265" i="2"/>
  <c r="V265" i="2"/>
  <c r="T265" i="2"/>
  <c r="R265" i="2"/>
  <c r="F265" i="2"/>
  <c r="C265" i="2"/>
  <c r="X264" i="2"/>
  <c r="V264" i="2"/>
  <c r="T264" i="2"/>
  <c r="R264" i="2"/>
  <c r="F264" i="2"/>
  <c r="C264" i="2"/>
  <c r="X263" i="2"/>
  <c r="V263" i="2"/>
  <c r="T263" i="2"/>
  <c r="R263" i="2"/>
  <c r="F263" i="2"/>
  <c r="C263" i="2"/>
  <c r="X262" i="2"/>
  <c r="V262" i="2"/>
  <c r="T262" i="2"/>
  <c r="R262" i="2"/>
  <c r="F262" i="2"/>
  <c r="C262" i="2"/>
  <c r="X261" i="2"/>
  <c r="V261" i="2"/>
  <c r="T261" i="2"/>
  <c r="R261" i="2"/>
  <c r="F261" i="2"/>
  <c r="C261" i="2"/>
  <c r="X260" i="2"/>
  <c r="V260" i="2"/>
  <c r="T260" i="2"/>
  <c r="R260" i="2"/>
  <c r="F260" i="2"/>
  <c r="C260" i="2"/>
  <c r="X259" i="2"/>
  <c r="V259" i="2"/>
  <c r="T259" i="2"/>
  <c r="R259" i="2"/>
  <c r="F259" i="2"/>
  <c r="C259" i="2"/>
  <c r="X258" i="2"/>
  <c r="V258" i="2"/>
  <c r="T258" i="2"/>
  <c r="R258" i="2"/>
  <c r="F258" i="2"/>
  <c r="C258" i="2"/>
  <c r="X257" i="2"/>
  <c r="V257" i="2"/>
  <c r="T257" i="2"/>
  <c r="R257" i="2"/>
  <c r="F257" i="2"/>
  <c r="C257" i="2"/>
  <c r="X256" i="2"/>
  <c r="V256" i="2"/>
  <c r="T256" i="2"/>
  <c r="R256" i="2"/>
  <c r="F256" i="2"/>
  <c r="C256" i="2"/>
  <c r="X255" i="2"/>
  <c r="V255" i="2"/>
  <c r="T255" i="2"/>
  <c r="R255" i="2"/>
  <c r="F255" i="2"/>
  <c r="C255" i="2"/>
  <c r="X254" i="2"/>
  <c r="V254" i="2"/>
  <c r="T254" i="2"/>
  <c r="R254" i="2"/>
  <c r="F254" i="2"/>
  <c r="C254" i="2"/>
  <c r="X253" i="2"/>
  <c r="V253" i="2"/>
  <c r="T253" i="2"/>
  <c r="R253" i="2"/>
  <c r="F253" i="2"/>
  <c r="C253" i="2"/>
  <c r="X252" i="2"/>
  <c r="V252" i="2"/>
  <c r="T252" i="2"/>
  <c r="R252" i="2"/>
  <c r="F252" i="2"/>
  <c r="C252" i="2"/>
  <c r="X251" i="2"/>
  <c r="V251" i="2"/>
  <c r="T251" i="2"/>
  <c r="R251" i="2"/>
  <c r="F251" i="2"/>
  <c r="C251" i="2"/>
  <c r="X250" i="2"/>
  <c r="V250" i="2"/>
  <c r="T250" i="2"/>
  <c r="R250" i="2"/>
  <c r="F250" i="2"/>
  <c r="C250" i="2"/>
  <c r="X249" i="2"/>
  <c r="V249" i="2"/>
  <c r="T249" i="2"/>
  <c r="R249" i="2"/>
  <c r="F249" i="2"/>
  <c r="C249" i="2"/>
  <c r="X248" i="2"/>
  <c r="V248" i="2"/>
  <c r="T248" i="2"/>
  <c r="R248" i="2"/>
  <c r="F248" i="2"/>
  <c r="C248" i="2"/>
  <c r="X247" i="2"/>
  <c r="V247" i="2"/>
  <c r="T247" i="2"/>
  <c r="R247" i="2"/>
  <c r="F247" i="2"/>
  <c r="C247" i="2"/>
  <c r="X246" i="2"/>
  <c r="V246" i="2"/>
  <c r="T246" i="2"/>
  <c r="R246" i="2"/>
  <c r="F246" i="2"/>
  <c r="C246" i="2"/>
  <c r="X245" i="2"/>
  <c r="V245" i="2"/>
  <c r="T245" i="2"/>
  <c r="R245" i="2"/>
  <c r="F245" i="2"/>
  <c r="C245" i="2"/>
  <c r="X244" i="2"/>
  <c r="V244" i="2"/>
  <c r="T244" i="2"/>
  <c r="R244" i="2"/>
  <c r="F244" i="2"/>
  <c r="C244" i="2"/>
  <c r="X243" i="2"/>
  <c r="V243" i="2"/>
  <c r="T243" i="2"/>
  <c r="R243" i="2"/>
  <c r="F243" i="2"/>
  <c r="C243" i="2"/>
  <c r="X242" i="2"/>
  <c r="V242" i="2"/>
  <c r="T242" i="2"/>
  <c r="R242" i="2"/>
  <c r="F242" i="2"/>
  <c r="C242" i="2"/>
  <c r="X241" i="2"/>
  <c r="V241" i="2"/>
  <c r="T241" i="2"/>
  <c r="R241" i="2"/>
  <c r="F241" i="2"/>
  <c r="C241" i="2"/>
  <c r="X240" i="2"/>
  <c r="V240" i="2"/>
  <c r="T240" i="2"/>
  <c r="R240" i="2"/>
  <c r="F240" i="2"/>
  <c r="C240" i="2"/>
  <c r="X239" i="2"/>
  <c r="V239" i="2"/>
  <c r="T239" i="2"/>
  <c r="R239" i="2"/>
  <c r="F239" i="2"/>
  <c r="C239" i="2"/>
  <c r="X238" i="2"/>
  <c r="V238" i="2"/>
  <c r="T238" i="2"/>
  <c r="R238" i="2"/>
  <c r="F238" i="2"/>
  <c r="C238" i="2"/>
  <c r="X237" i="2"/>
  <c r="V237" i="2"/>
  <c r="T237" i="2"/>
  <c r="R237" i="2"/>
  <c r="F237" i="2"/>
  <c r="C237" i="2"/>
  <c r="X236" i="2"/>
  <c r="V236" i="2"/>
  <c r="T236" i="2"/>
  <c r="R236" i="2"/>
  <c r="F236" i="2"/>
  <c r="C236" i="2"/>
  <c r="X235" i="2"/>
  <c r="V235" i="2"/>
  <c r="T235" i="2"/>
  <c r="R235" i="2"/>
  <c r="F235" i="2"/>
  <c r="C235" i="2"/>
  <c r="X234" i="2"/>
  <c r="V234" i="2"/>
  <c r="T234" i="2"/>
  <c r="R234" i="2"/>
  <c r="F234" i="2"/>
  <c r="C234" i="2"/>
  <c r="X233" i="2"/>
  <c r="V233" i="2"/>
  <c r="T233" i="2"/>
  <c r="R233" i="2"/>
  <c r="F233" i="2"/>
  <c r="C233" i="2"/>
  <c r="X232" i="2"/>
  <c r="V232" i="2"/>
  <c r="T232" i="2"/>
  <c r="R232" i="2"/>
  <c r="F232" i="2"/>
  <c r="C232" i="2"/>
  <c r="X231" i="2"/>
  <c r="V231" i="2"/>
  <c r="T231" i="2"/>
  <c r="R231" i="2"/>
  <c r="F231" i="2"/>
  <c r="C231" i="2"/>
  <c r="X230" i="2"/>
  <c r="V230" i="2"/>
  <c r="T230" i="2"/>
  <c r="R230" i="2"/>
  <c r="F230" i="2"/>
  <c r="C230" i="2"/>
  <c r="X229" i="2"/>
  <c r="V229" i="2"/>
  <c r="T229" i="2"/>
  <c r="R229" i="2"/>
  <c r="F229" i="2"/>
  <c r="C229" i="2"/>
  <c r="X228" i="2"/>
  <c r="V228" i="2"/>
  <c r="T228" i="2"/>
  <c r="R228" i="2"/>
  <c r="F228" i="2"/>
  <c r="C228" i="2"/>
  <c r="X227" i="2"/>
  <c r="V227" i="2"/>
  <c r="T227" i="2"/>
  <c r="R227" i="2"/>
  <c r="F227" i="2"/>
  <c r="C227" i="2"/>
  <c r="X226" i="2"/>
  <c r="V226" i="2"/>
  <c r="T226" i="2"/>
  <c r="R226" i="2"/>
  <c r="F226" i="2"/>
  <c r="C226" i="2"/>
  <c r="X225" i="2"/>
  <c r="V225" i="2"/>
  <c r="T225" i="2"/>
  <c r="R225" i="2"/>
  <c r="F225" i="2"/>
  <c r="C225" i="2"/>
  <c r="X224" i="2"/>
  <c r="V224" i="2"/>
  <c r="T224" i="2"/>
  <c r="R224" i="2"/>
  <c r="F224" i="2"/>
  <c r="C224" i="2"/>
  <c r="X223" i="2"/>
  <c r="V223" i="2"/>
  <c r="T223" i="2"/>
  <c r="R223" i="2"/>
  <c r="F223" i="2"/>
  <c r="C223" i="2"/>
  <c r="X222" i="2"/>
  <c r="V222" i="2"/>
  <c r="T222" i="2"/>
  <c r="R222" i="2"/>
  <c r="F222" i="2"/>
  <c r="C222" i="2"/>
  <c r="X221" i="2"/>
  <c r="V221" i="2"/>
  <c r="T221" i="2"/>
  <c r="R221" i="2"/>
  <c r="F221" i="2"/>
  <c r="C221" i="2"/>
  <c r="X220" i="2"/>
  <c r="V220" i="2"/>
  <c r="T220" i="2"/>
  <c r="R220" i="2"/>
  <c r="F220" i="2"/>
  <c r="C220" i="2"/>
  <c r="X219" i="2"/>
  <c r="V219" i="2"/>
  <c r="T219" i="2"/>
  <c r="R219" i="2"/>
  <c r="F219" i="2"/>
  <c r="C219" i="2"/>
  <c r="X218" i="2"/>
  <c r="V218" i="2"/>
  <c r="T218" i="2"/>
  <c r="R218" i="2"/>
  <c r="F218" i="2"/>
  <c r="C218" i="2"/>
  <c r="X217" i="2"/>
  <c r="V217" i="2"/>
  <c r="T217" i="2"/>
  <c r="R217" i="2"/>
  <c r="F217" i="2"/>
  <c r="C217" i="2"/>
  <c r="X216" i="2"/>
  <c r="V216" i="2"/>
  <c r="T216" i="2"/>
  <c r="R216" i="2"/>
  <c r="F216" i="2"/>
  <c r="C216" i="2"/>
  <c r="X215" i="2"/>
  <c r="V215" i="2"/>
  <c r="T215" i="2"/>
  <c r="R215" i="2"/>
  <c r="F215" i="2"/>
  <c r="C215" i="2"/>
  <c r="X214" i="2"/>
  <c r="V214" i="2"/>
  <c r="T214" i="2"/>
  <c r="R214" i="2"/>
  <c r="F214" i="2"/>
  <c r="C214" i="2"/>
  <c r="X213" i="2"/>
  <c r="V213" i="2"/>
  <c r="T213" i="2"/>
  <c r="R213" i="2"/>
  <c r="F213" i="2"/>
  <c r="C213" i="2"/>
  <c r="X212" i="2"/>
  <c r="V212" i="2"/>
  <c r="T212" i="2"/>
  <c r="R212" i="2"/>
  <c r="F212" i="2"/>
  <c r="C212" i="2"/>
  <c r="X211" i="2"/>
  <c r="V211" i="2"/>
  <c r="T211" i="2"/>
  <c r="R211" i="2"/>
  <c r="F211" i="2"/>
  <c r="C211" i="2"/>
  <c r="X210" i="2"/>
  <c r="V210" i="2"/>
  <c r="T210" i="2"/>
  <c r="R210" i="2"/>
  <c r="F210" i="2"/>
  <c r="C210" i="2"/>
  <c r="X209" i="2"/>
  <c r="V209" i="2"/>
  <c r="T209" i="2"/>
  <c r="R209" i="2"/>
  <c r="F209" i="2"/>
  <c r="C209" i="2"/>
  <c r="X208" i="2"/>
  <c r="V208" i="2"/>
  <c r="T208" i="2"/>
  <c r="R208" i="2"/>
  <c r="F208" i="2"/>
  <c r="C208" i="2"/>
  <c r="X207" i="2"/>
  <c r="V207" i="2"/>
  <c r="T207" i="2"/>
  <c r="R207" i="2"/>
  <c r="F207" i="2"/>
  <c r="C207" i="2"/>
  <c r="X206" i="2"/>
  <c r="V206" i="2"/>
  <c r="T206" i="2"/>
  <c r="R206" i="2"/>
  <c r="F206" i="2"/>
  <c r="C206" i="2"/>
  <c r="X205" i="2"/>
  <c r="V205" i="2"/>
  <c r="T205" i="2"/>
  <c r="R205" i="2"/>
  <c r="F205" i="2"/>
  <c r="C205" i="2"/>
  <c r="X204" i="2"/>
  <c r="V204" i="2"/>
  <c r="T204" i="2"/>
  <c r="R204" i="2"/>
  <c r="F204" i="2"/>
  <c r="C204" i="2"/>
  <c r="X203" i="2"/>
  <c r="V203" i="2"/>
  <c r="T203" i="2"/>
  <c r="R203" i="2"/>
  <c r="F203" i="2"/>
  <c r="C203" i="2"/>
  <c r="X202" i="2"/>
  <c r="V202" i="2"/>
  <c r="T202" i="2"/>
  <c r="R202" i="2"/>
  <c r="F202" i="2"/>
  <c r="C202" i="2"/>
  <c r="X201" i="2"/>
  <c r="V201" i="2"/>
  <c r="T201" i="2"/>
  <c r="R201" i="2"/>
  <c r="F201" i="2"/>
  <c r="C201" i="2"/>
  <c r="X200" i="2"/>
  <c r="V200" i="2"/>
  <c r="T200" i="2"/>
  <c r="R200" i="2"/>
  <c r="F200" i="2"/>
  <c r="C200" i="2"/>
  <c r="X199" i="2"/>
  <c r="V199" i="2"/>
  <c r="T199" i="2"/>
  <c r="R199" i="2"/>
  <c r="F199" i="2"/>
  <c r="C199" i="2"/>
  <c r="X198" i="2"/>
  <c r="V198" i="2"/>
  <c r="T198" i="2"/>
  <c r="R198" i="2"/>
  <c r="F198" i="2"/>
  <c r="C198" i="2"/>
  <c r="X197" i="2"/>
  <c r="V197" i="2"/>
  <c r="T197" i="2"/>
  <c r="R197" i="2"/>
  <c r="F197" i="2"/>
  <c r="C197" i="2"/>
  <c r="X196" i="2"/>
  <c r="V196" i="2"/>
  <c r="T196" i="2"/>
  <c r="R196" i="2"/>
  <c r="F196" i="2"/>
  <c r="C196" i="2"/>
  <c r="X195" i="2"/>
  <c r="V195" i="2"/>
  <c r="T195" i="2"/>
  <c r="R195" i="2"/>
  <c r="F195" i="2"/>
  <c r="C195" i="2"/>
  <c r="X194" i="2"/>
  <c r="V194" i="2"/>
  <c r="T194" i="2"/>
  <c r="R194" i="2"/>
  <c r="F194" i="2"/>
  <c r="C194" i="2"/>
  <c r="X193" i="2"/>
  <c r="V193" i="2"/>
  <c r="T193" i="2"/>
  <c r="R193" i="2"/>
  <c r="F193" i="2"/>
  <c r="C193" i="2"/>
  <c r="X192" i="2"/>
  <c r="V192" i="2"/>
  <c r="T192" i="2"/>
  <c r="R192" i="2"/>
  <c r="F192" i="2"/>
  <c r="C192" i="2"/>
  <c r="X191" i="2"/>
  <c r="V191" i="2"/>
  <c r="T191" i="2"/>
  <c r="R191" i="2"/>
  <c r="F191" i="2"/>
  <c r="C191" i="2"/>
  <c r="X190" i="2"/>
  <c r="V190" i="2"/>
  <c r="T190" i="2"/>
  <c r="R190" i="2"/>
  <c r="F190" i="2"/>
  <c r="C190" i="2"/>
  <c r="X189" i="2"/>
  <c r="V189" i="2"/>
  <c r="T189" i="2"/>
  <c r="R189" i="2"/>
  <c r="F189" i="2"/>
  <c r="C189" i="2"/>
  <c r="X188" i="2"/>
  <c r="V188" i="2"/>
  <c r="T188" i="2"/>
  <c r="R188" i="2"/>
  <c r="F188" i="2"/>
  <c r="C188" i="2"/>
  <c r="X187" i="2"/>
  <c r="V187" i="2"/>
  <c r="T187" i="2"/>
  <c r="R187" i="2"/>
  <c r="F187" i="2"/>
  <c r="C187" i="2"/>
  <c r="X186" i="2"/>
  <c r="V186" i="2"/>
  <c r="T186" i="2"/>
  <c r="R186" i="2"/>
  <c r="F186" i="2"/>
  <c r="C186" i="2"/>
  <c r="X185" i="2"/>
  <c r="V185" i="2"/>
  <c r="T185" i="2"/>
  <c r="R185" i="2"/>
  <c r="F185" i="2"/>
  <c r="C185" i="2"/>
  <c r="X184" i="2"/>
  <c r="V184" i="2"/>
  <c r="T184" i="2"/>
  <c r="R184" i="2"/>
  <c r="F184" i="2"/>
  <c r="C184" i="2"/>
  <c r="X183" i="2"/>
  <c r="V183" i="2"/>
  <c r="T183" i="2"/>
  <c r="R183" i="2"/>
  <c r="F183" i="2"/>
  <c r="C183" i="2"/>
  <c r="X182" i="2"/>
  <c r="V182" i="2"/>
  <c r="T182" i="2"/>
  <c r="R182" i="2"/>
  <c r="F182" i="2"/>
  <c r="C182" i="2"/>
  <c r="X181" i="2"/>
  <c r="V181" i="2"/>
  <c r="T181" i="2"/>
  <c r="R181" i="2"/>
  <c r="F181" i="2"/>
  <c r="C181" i="2"/>
  <c r="X180" i="2"/>
  <c r="V180" i="2"/>
  <c r="T180" i="2"/>
  <c r="R180" i="2"/>
  <c r="F180" i="2"/>
  <c r="C180" i="2"/>
  <c r="X179" i="2"/>
  <c r="V179" i="2"/>
  <c r="T179" i="2"/>
  <c r="R179" i="2"/>
  <c r="F179" i="2"/>
  <c r="C179" i="2"/>
  <c r="X178" i="2"/>
  <c r="V178" i="2"/>
  <c r="T178" i="2"/>
  <c r="R178" i="2"/>
  <c r="F178" i="2"/>
  <c r="C178" i="2"/>
  <c r="X177" i="2"/>
  <c r="V177" i="2"/>
  <c r="T177" i="2"/>
  <c r="R177" i="2"/>
  <c r="F177" i="2"/>
  <c r="C177" i="2"/>
  <c r="X176" i="2"/>
  <c r="V176" i="2"/>
  <c r="T176" i="2"/>
  <c r="R176" i="2"/>
  <c r="F176" i="2"/>
  <c r="C176" i="2"/>
  <c r="X175" i="2"/>
  <c r="V175" i="2"/>
  <c r="T175" i="2"/>
  <c r="R175" i="2"/>
  <c r="F175" i="2"/>
  <c r="C175" i="2"/>
  <c r="X174" i="2"/>
  <c r="V174" i="2"/>
  <c r="T174" i="2"/>
  <c r="R174" i="2"/>
  <c r="F174" i="2"/>
  <c r="C174" i="2"/>
  <c r="X173" i="2"/>
  <c r="V173" i="2"/>
  <c r="T173" i="2"/>
  <c r="R173" i="2"/>
  <c r="F173" i="2"/>
  <c r="C173" i="2"/>
  <c r="X172" i="2"/>
  <c r="V172" i="2"/>
  <c r="T172" i="2"/>
  <c r="R172" i="2"/>
  <c r="F172" i="2"/>
  <c r="C172" i="2"/>
  <c r="X171" i="2"/>
  <c r="V171" i="2"/>
  <c r="T171" i="2"/>
  <c r="R171" i="2"/>
  <c r="F171" i="2"/>
  <c r="C171" i="2"/>
  <c r="X170" i="2"/>
  <c r="V170" i="2"/>
  <c r="T170" i="2"/>
  <c r="R170" i="2"/>
  <c r="F170" i="2"/>
  <c r="C170" i="2"/>
  <c r="X169" i="2"/>
  <c r="V169" i="2"/>
  <c r="T169" i="2"/>
  <c r="R169" i="2"/>
  <c r="F169" i="2"/>
  <c r="C169" i="2"/>
  <c r="X168" i="2"/>
  <c r="V168" i="2"/>
  <c r="T168" i="2"/>
  <c r="R168" i="2"/>
  <c r="F168" i="2"/>
  <c r="C168" i="2"/>
  <c r="X167" i="2"/>
  <c r="V167" i="2"/>
  <c r="T167" i="2"/>
  <c r="R167" i="2"/>
  <c r="F167" i="2"/>
  <c r="C167" i="2"/>
  <c r="X166" i="2"/>
  <c r="V166" i="2"/>
  <c r="T166" i="2"/>
  <c r="R166" i="2"/>
  <c r="F166" i="2"/>
  <c r="C166" i="2"/>
  <c r="X165" i="2"/>
  <c r="V165" i="2"/>
  <c r="T165" i="2"/>
  <c r="R165" i="2"/>
  <c r="F165" i="2"/>
  <c r="C165" i="2"/>
  <c r="X164" i="2"/>
  <c r="V164" i="2"/>
  <c r="T164" i="2"/>
  <c r="R164" i="2"/>
  <c r="F164" i="2"/>
  <c r="C164" i="2"/>
  <c r="X163" i="2"/>
  <c r="V163" i="2"/>
  <c r="T163" i="2"/>
  <c r="R163" i="2"/>
  <c r="F163" i="2"/>
  <c r="C163" i="2"/>
  <c r="X162" i="2"/>
  <c r="V162" i="2"/>
  <c r="T162" i="2"/>
  <c r="R162" i="2"/>
  <c r="F162" i="2"/>
  <c r="C162" i="2"/>
  <c r="X161" i="2"/>
  <c r="V161" i="2"/>
  <c r="T161" i="2"/>
  <c r="R161" i="2"/>
  <c r="F161" i="2"/>
  <c r="C161" i="2"/>
  <c r="X160" i="2"/>
  <c r="V160" i="2"/>
  <c r="T160" i="2"/>
  <c r="R160" i="2"/>
  <c r="F160" i="2"/>
  <c r="C160" i="2"/>
  <c r="X159" i="2"/>
  <c r="V159" i="2"/>
  <c r="T159" i="2"/>
  <c r="R159" i="2"/>
  <c r="F159" i="2"/>
  <c r="C159" i="2"/>
  <c r="X158" i="2"/>
  <c r="V158" i="2"/>
  <c r="T158" i="2"/>
  <c r="R158" i="2"/>
  <c r="F158" i="2"/>
  <c r="C158" i="2"/>
  <c r="X157" i="2"/>
  <c r="V157" i="2"/>
  <c r="T157" i="2"/>
  <c r="R157" i="2"/>
  <c r="F157" i="2"/>
  <c r="C157" i="2"/>
  <c r="X156" i="2"/>
  <c r="V156" i="2"/>
  <c r="T156" i="2"/>
  <c r="R156" i="2"/>
  <c r="F156" i="2"/>
  <c r="C156" i="2"/>
  <c r="X155" i="2"/>
  <c r="V155" i="2"/>
  <c r="T155" i="2"/>
  <c r="R155" i="2"/>
  <c r="F155" i="2"/>
  <c r="C155" i="2"/>
  <c r="X154" i="2"/>
  <c r="V154" i="2"/>
  <c r="T154" i="2"/>
  <c r="R154" i="2"/>
  <c r="F154" i="2"/>
  <c r="C154" i="2"/>
  <c r="X153" i="2"/>
  <c r="V153" i="2"/>
  <c r="T153" i="2"/>
  <c r="R153" i="2"/>
  <c r="F153" i="2"/>
  <c r="C153" i="2"/>
  <c r="X152" i="2"/>
  <c r="V152" i="2"/>
  <c r="T152" i="2"/>
  <c r="R152" i="2"/>
  <c r="F152" i="2"/>
  <c r="C152" i="2"/>
  <c r="X151" i="2"/>
  <c r="V151" i="2"/>
  <c r="T151" i="2"/>
  <c r="R151" i="2"/>
  <c r="F151" i="2"/>
  <c r="C151" i="2"/>
  <c r="X150" i="2"/>
  <c r="V150" i="2"/>
  <c r="T150" i="2"/>
  <c r="R150" i="2"/>
  <c r="F150" i="2"/>
  <c r="C150" i="2"/>
  <c r="X149" i="2"/>
  <c r="V149" i="2"/>
  <c r="T149" i="2"/>
  <c r="R149" i="2"/>
  <c r="F149" i="2"/>
  <c r="C149" i="2"/>
  <c r="X148" i="2"/>
  <c r="V148" i="2"/>
  <c r="T148" i="2"/>
  <c r="R148" i="2"/>
  <c r="F148" i="2"/>
  <c r="C148" i="2"/>
  <c r="X147" i="2"/>
  <c r="V147" i="2"/>
  <c r="T147" i="2"/>
  <c r="R147" i="2"/>
  <c r="F147" i="2"/>
  <c r="C147" i="2"/>
  <c r="X146" i="2"/>
  <c r="V146" i="2"/>
  <c r="T146" i="2"/>
  <c r="R146" i="2"/>
  <c r="F146" i="2"/>
  <c r="C146" i="2"/>
  <c r="X145" i="2"/>
  <c r="V145" i="2"/>
  <c r="T145" i="2"/>
  <c r="R145" i="2"/>
  <c r="F145" i="2"/>
  <c r="C145" i="2"/>
  <c r="X144" i="2"/>
  <c r="V144" i="2"/>
  <c r="T144" i="2"/>
  <c r="R144" i="2"/>
  <c r="F144" i="2"/>
  <c r="C144" i="2"/>
  <c r="X143" i="2"/>
  <c r="V143" i="2"/>
  <c r="T143" i="2"/>
  <c r="R143" i="2"/>
  <c r="F143" i="2"/>
  <c r="C143" i="2"/>
  <c r="X142" i="2"/>
  <c r="V142" i="2"/>
  <c r="T142" i="2"/>
  <c r="R142" i="2"/>
  <c r="F142" i="2"/>
  <c r="C142" i="2"/>
  <c r="X141" i="2"/>
  <c r="V141" i="2"/>
  <c r="T141" i="2"/>
  <c r="R141" i="2"/>
  <c r="F141" i="2"/>
  <c r="C141" i="2"/>
  <c r="X140" i="2"/>
  <c r="V140" i="2"/>
  <c r="T140" i="2"/>
  <c r="R140" i="2"/>
  <c r="F140" i="2"/>
  <c r="C140" i="2"/>
  <c r="X139" i="2"/>
  <c r="V139" i="2"/>
  <c r="T139" i="2"/>
  <c r="R139" i="2"/>
  <c r="F139" i="2"/>
  <c r="C139" i="2"/>
  <c r="X138" i="2"/>
  <c r="V138" i="2"/>
  <c r="T138" i="2"/>
  <c r="R138" i="2"/>
  <c r="F138" i="2"/>
  <c r="C138" i="2"/>
  <c r="X137" i="2"/>
  <c r="V137" i="2"/>
  <c r="T137" i="2"/>
  <c r="R137" i="2"/>
  <c r="F137" i="2"/>
  <c r="C137" i="2"/>
  <c r="X136" i="2"/>
  <c r="V136" i="2"/>
  <c r="T136" i="2"/>
  <c r="R136" i="2"/>
  <c r="F136" i="2"/>
  <c r="C136" i="2"/>
  <c r="X135" i="2"/>
  <c r="V135" i="2"/>
  <c r="T135" i="2"/>
  <c r="R135" i="2"/>
  <c r="F135" i="2"/>
  <c r="C135" i="2"/>
  <c r="X134" i="2"/>
  <c r="V134" i="2"/>
  <c r="T134" i="2"/>
  <c r="R134" i="2"/>
  <c r="F134" i="2"/>
  <c r="C134" i="2"/>
  <c r="X133" i="2"/>
  <c r="V133" i="2"/>
  <c r="T133" i="2"/>
  <c r="R133" i="2"/>
  <c r="F133" i="2"/>
  <c r="C133" i="2"/>
  <c r="X132" i="2"/>
  <c r="V132" i="2"/>
  <c r="T132" i="2"/>
  <c r="R132" i="2"/>
  <c r="F132" i="2"/>
  <c r="C132" i="2"/>
  <c r="X131" i="2"/>
  <c r="V131" i="2"/>
  <c r="T131" i="2"/>
  <c r="R131" i="2"/>
  <c r="F131" i="2"/>
  <c r="C131" i="2"/>
  <c r="X130" i="2"/>
  <c r="V130" i="2"/>
  <c r="T130" i="2"/>
  <c r="R130" i="2"/>
  <c r="F130" i="2"/>
  <c r="C130" i="2"/>
  <c r="X129" i="2"/>
  <c r="V129" i="2"/>
  <c r="T129" i="2"/>
  <c r="R129" i="2"/>
  <c r="F129" i="2"/>
  <c r="C129" i="2"/>
  <c r="X128" i="2"/>
  <c r="V128" i="2"/>
  <c r="T128" i="2"/>
  <c r="R128" i="2"/>
  <c r="F128" i="2"/>
  <c r="C128" i="2"/>
  <c r="X127" i="2"/>
  <c r="V127" i="2"/>
  <c r="T127" i="2"/>
  <c r="R127" i="2"/>
  <c r="F127" i="2"/>
  <c r="C127" i="2"/>
  <c r="X126" i="2"/>
  <c r="V126" i="2"/>
  <c r="T126" i="2"/>
  <c r="R126" i="2"/>
  <c r="F126" i="2"/>
  <c r="C126" i="2"/>
  <c r="X125" i="2"/>
  <c r="V125" i="2"/>
  <c r="T125" i="2"/>
  <c r="R125" i="2"/>
  <c r="F125" i="2"/>
  <c r="C125" i="2"/>
  <c r="X124" i="2"/>
  <c r="V124" i="2"/>
  <c r="T124" i="2"/>
  <c r="R124" i="2"/>
  <c r="F124" i="2"/>
  <c r="C124" i="2"/>
  <c r="X123" i="2"/>
  <c r="V123" i="2"/>
  <c r="T123" i="2"/>
  <c r="R123" i="2"/>
  <c r="F123" i="2"/>
  <c r="C123" i="2"/>
  <c r="X122" i="2"/>
  <c r="V122" i="2"/>
  <c r="T122" i="2"/>
  <c r="R122" i="2"/>
  <c r="F122" i="2"/>
  <c r="C122" i="2"/>
  <c r="X121" i="2"/>
  <c r="V121" i="2"/>
  <c r="T121" i="2"/>
  <c r="R121" i="2"/>
  <c r="F121" i="2"/>
  <c r="C121" i="2"/>
  <c r="X120" i="2"/>
  <c r="V120" i="2"/>
  <c r="T120" i="2"/>
  <c r="R120" i="2"/>
  <c r="F120" i="2"/>
  <c r="C120" i="2"/>
  <c r="X119" i="2"/>
  <c r="V119" i="2"/>
  <c r="T119" i="2"/>
  <c r="R119" i="2"/>
  <c r="F119" i="2"/>
  <c r="C119" i="2"/>
  <c r="X118" i="2"/>
  <c r="V118" i="2"/>
  <c r="T118" i="2"/>
  <c r="R118" i="2"/>
  <c r="F118" i="2"/>
  <c r="C118" i="2"/>
  <c r="X117" i="2"/>
  <c r="V117" i="2"/>
  <c r="T117" i="2"/>
  <c r="R117" i="2"/>
  <c r="F117" i="2"/>
  <c r="C117" i="2"/>
  <c r="X116" i="2"/>
  <c r="V116" i="2"/>
  <c r="T116" i="2"/>
  <c r="R116" i="2"/>
  <c r="F116" i="2"/>
  <c r="C116" i="2"/>
  <c r="X115" i="2"/>
  <c r="V115" i="2"/>
  <c r="T115" i="2"/>
  <c r="R115" i="2"/>
  <c r="F115" i="2"/>
  <c r="C115" i="2"/>
  <c r="X114" i="2"/>
  <c r="V114" i="2"/>
  <c r="T114" i="2"/>
  <c r="R114" i="2"/>
  <c r="F114" i="2"/>
  <c r="C114" i="2"/>
  <c r="X113" i="2"/>
  <c r="V113" i="2"/>
  <c r="T113" i="2"/>
  <c r="R113" i="2"/>
  <c r="F113" i="2"/>
  <c r="C113" i="2"/>
  <c r="X112" i="2"/>
  <c r="V112" i="2"/>
  <c r="T112" i="2"/>
  <c r="R112" i="2"/>
  <c r="F112" i="2"/>
  <c r="C112" i="2"/>
  <c r="X111" i="2"/>
  <c r="V111" i="2"/>
  <c r="T111" i="2"/>
  <c r="R111" i="2"/>
  <c r="F111" i="2"/>
  <c r="C111" i="2"/>
  <c r="X110" i="2"/>
  <c r="V110" i="2"/>
  <c r="T110" i="2"/>
  <c r="R110" i="2"/>
  <c r="F110" i="2"/>
  <c r="C110" i="2"/>
  <c r="X109" i="2"/>
  <c r="V109" i="2"/>
  <c r="T109" i="2"/>
  <c r="R109" i="2"/>
  <c r="F109" i="2"/>
  <c r="C109" i="2"/>
  <c r="X108" i="2"/>
  <c r="V108" i="2"/>
  <c r="T108" i="2"/>
  <c r="R108" i="2"/>
  <c r="F108" i="2"/>
  <c r="C108" i="2"/>
  <c r="X107" i="2"/>
  <c r="V107" i="2"/>
  <c r="T107" i="2"/>
  <c r="R107" i="2"/>
  <c r="F107" i="2"/>
  <c r="C107" i="2"/>
  <c r="X106" i="2"/>
  <c r="V106" i="2"/>
  <c r="T106" i="2"/>
  <c r="R106" i="2"/>
  <c r="F106" i="2"/>
  <c r="C106" i="2"/>
  <c r="X105" i="2"/>
  <c r="V105" i="2"/>
  <c r="T105" i="2"/>
  <c r="R105" i="2"/>
  <c r="F105" i="2"/>
  <c r="C105" i="2"/>
  <c r="X104" i="2"/>
  <c r="V104" i="2"/>
  <c r="T104" i="2"/>
  <c r="R104" i="2"/>
  <c r="F104" i="2"/>
  <c r="C104" i="2"/>
  <c r="X103" i="2"/>
  <c r="V103" i="2"/>
  <c r="T103" i="2"/>
  <c r="R103" i="2"/>
  <c r="F103" i="2"/>
  <c r="C103" i="2"/>
  <c r="X102" i="2"/>
  <c r="V102" i="2"/>
  <c r="T102" i="2"/>
  <c r="R102" i="2"/>
  <c r="F102" i="2"/>
  <c r="C102" i="2"/>
  <c r="X101" i="2"/>
  <c r="V101" i="2"/>
  <c r="T101" i="2"/>
  <c r="R101" i="2"/>
  <c r="F101" i="2"/>
  <c r="C101" i="2"/>
  <c r="X100" i="2"/>
  <c r="V100" i="2"/>
  <c r="T100" i="2"/>
  <c r="R100" i="2"/>
  <c r="F100" i="2"/>
  <c r="C100" i="2"/>
  <c r="X99" i="2"/>
  <c r="V99" i="2"/>
  <c r="T99" i="2"/>
  <c r="R99" i="2"/>
  <c r="F99" i="2"/>
  <c r="C99" i="2"/>
  <c r="X98" i="2"/>
  <c r="V98" i="2"/>
  <c r="T98" i="2"/>
  <c r="R98" i="2"/>
  <c r="F98" i="2"/>
  <c r="C98" i="2"/>
  <c r="X97" i="2"/>
  <c r="V97" i="2"/>
  <c r="T97" i="2"/>
  <c r="R97" i="2"/>
  <c r="F97" i="2"/>
  <c r="C97" i="2"/>
  <c r="X96" i="2"/>
  <c r="V96" i="2"/>
  <c r="T96" i="2"/>
  <c r="R96" i="2"/>
  <c r="F96" i="2"/>
  <c r="C96" i="2"/>
  <c r="X95" i="2"/>
  <c r="V95" i="2"/>
  <c r="T95" i="2"/>
  <c r="R95" i="2"/>
  <c r="F95" i="2"/>
  <c r="C95" i="2"/>
  <c r="X94" i="2"/>
  <c r="V94" i="2"/>
  <c r="T94" i="2"/>
  <c r="R94" i="2"/>
  <c r="F94" i="2"/>
  <c r="C94" i="2"/>
  <c r="X93" i="2"/>
  <c r="V93" i="2"/>
  <c r="T93" i="2"/>
  <c r="R93" i="2"/>
  <c r="F93" i="2"/>
  <c r="C93" i="2"/>
  <c r="X92" i="2"/>
  <c r="V92" i="2"/>
  <c r="T92" i="2"/>
  <c r="R92" i="2"/>
  <c r="F92" i="2"/>
  <c r="C92" i="2"/>
  <c r="X91" i="2"/>
  <c r="V91" i="2"/>
  <c r="T91" i="2"/>
  <c r="R91" i="2"/>
  <c r="F91" i="2"/>
  <c r="C91" i="2"/>
  <c r="X90" i="2"/>
  <c r="V90" i="2"/>
  <c r="T90" i="2"/>
  <c r="R90" i="2"/>
  <c r="F90" i="2"/>
  <c r="C90" i="2"/>
  <c r="X89" i="2"/>
  <c r="V89" i="2"/>
  <c r="T89" i="2"/>
  <c r="R89" i="2"/>
  <c r="F89" i="2"/>
  <c r="C89" i="2"/>
  <c r="X88" i="2"/>
  <c r="V88" i="2"/>
  <c r="T88" i="2"/>
  <c r="R88" i="2"/>
  <c r="F88" i="2"/>
  <c r="C88" i="2"/>
  <c r="X87" i="2"/>
  <c r="V87" i="2"/>
  <c r="T87" i="2"/>
  <c r="R87" i="2"/>
  <c r="F87" i="2"/>
  <c r="C87" i="2"/>
  <c r="X86" i="2"/>
  <c r="V86" i="2"/>
  <c r="T86" i="2"/>
  <c r="R86" i="2"/>
  <c r="F86" i="2"/>
  <c r="C86" i="2"/>
  <c r="X85" i="2"/>
  <c r="V85" i="2"/>
  <c r="T85" i="2"/>
  <c r="R85" i="2"/>
  <c r="F85" i="2"/>
  <c r="C85" i="2"/>
  <c r="X84" i="2"/>
  <c r="V84" i="2"/>
  <c r="T84" i="2"/>
  <c r="R84" i="2"/>
  <c r="F84" i="2"/>
  <c r="C84" i="2"/>
  <c r="X83" i="2"/>
  <c r="V83" i="2"/>
  <c r="T83" i="2"/>
  <c r="R83" i="2"/>
  <c r="F83" i="2"/>
  <c r="C83" i="2"/>
  <c r="X82" i="2"/>
  <c r="V82" i="2"/>
  <c r="T82" i="2"/>
  <c r="R82" i="2"/>
  <c r="F82" i="2"/>
  <c r="C82" i="2"/>
  <c r="X81" i="2"/>
  <c r="V81" i="2"/>
  <c r="T81" i="2"/>
  <c r="R81" i="2"/>
  <c r="F81" i="2"/>
  <c r="C81" i="2"/>
  <c r="X80" i="2"/>
  <c r="V80" i="2"/>
  <c r="T80" i="2"/>
  <c r="R80" i="2"/>
  <c r="F80" i="2"/>
  <c r="C80" i="2"/>
  <c r="X79" i="2"/>
  <c r="V79" i="2"/>
  <c r="T79" i="2"/>
  <c r="R79" i="2"/>
  <c r="F79" i="2"/>
  <c r="C79" i="2"/>
  <c r="X78" i="2"/>
  <c r="V78" i="2"/>
  <c r="T78" i="2"/>
  <c r="R78" i="2"/>
  <c r="F78" i="2"/>
  <c r="C78" i="2"/>
  <c r="X77" i="2"/>
  <c r="V77" i="2"/>
  <c r="T77" i="2"/>
  <c r="R77" i="2"/>
  <c r="F77" i="2"/>
  <c r="C77" i="2"/>
  <c r="X76" i="2"/>
  <c r="V76" i="2"/>
  <c r="T76" i="2"/>
  <c r="R76" i="2"/>
  <c r="F76" i="2"/>
  <c r="C76" i="2"/>
  <c r="X75" i="2"/>
  <c r="V75" i="2"/>
  <c r="T75" i="2"/>
  <c r="R75" i="2"/>
  <c r="F75" i="2"/>
  <c r="C75" i="2"/>
  <c r="X74" i="2"/>
  <c r="V74" i="2"/>
  <c r="T74" i="2"/>
  <c r="R74" i="2"/>
  <c r="F74" i="2"/>
  <c r="C74" i="2"/>
  <c r="X73" i="2"/>
  <c r="V73" i="2"/>
  <c r="T73" i="2"/>
  <c r="R73" i="2"/>
  <c r="F73" i="2"/>
  <c r="C73" i="2"/>
  <c r="X72" i="2"/>
  <c r="V72" i="2"/>
  <c r="T72" i="2"/>
  <c r="R72" i="2"/>
  <c r="F72" i="2"/>
  <c r="C72" i="2"/>
  <c r="X71" i="2"/>
  <c r="V71" i="2"/>
  <c r="T71" i="2"/>
  <c r="R71" i="2"/>
  <c r="F71" i="2"/>
  <c r="C71" i="2"/>
  <c r="X70" i="2"/>
  <c r="V70" i="2"/>
  <c r="T70" i="2"/>
  <c r="R70" i="2"/>
  <c r="F70" i="2"/>
  <c r="C70" i="2"/>
  <c r="X69" i="2"/>
  <c r="V69" i="2"/>
  <c r="T69" i="2"/>
  <c r="R69" i="2"/>
  <c r="F69" i="2"/>
  <c r="C69" i="2"/>
  <c r="X68" i="2"/>
  <c r="V68" i="2"/>
  <c r="T68" i="2"/>
  <c r="R68" i="2"/>
  <c r="F68" i="2"/>
  <c r="C68" i="2"/>
  <c r="X67" i="2"/>
  <c r="V67" i="2"/>
  <c r="T67" i="2"/>
  <c r="R67" i="2"/>
  <c r="F67" i="2"/>
  <c r="C67" i="2"/>
  <c r="X66" i="2"/>
  <c r="V66" i="2"/>
  <c r="T66" i="2"/>
  <c r="R66" i="2"/>
  <c r="F66" i="2"/>
  <c r="C66" i="2"/>
  <c r="X65" i="2"/>
  <c r="V65" i="2"/>
  <c r="T65" i="2"/>
  <c r="R65" i="2"/>
  <c r="F65" i="2"/>
  <c r="C65" i="2"/>
  <c r="X64" i="2"/>
  <c r="V64" i="2"/>
  <c r="T64" i="2"/>
  <c r="R64" i="2"/>
  <c r="F64" i="2"/>
  <c r="C64" i="2"/>
  <c r="X63" i="2"/>
  <c r="V63" i="2"/>
  <c r="T63" i="2"/>
  <c r="R63" i="2"/>
  <c r="F63" i="2"/>
  <c r="C63" i="2"/>
  <c r="X62" i="2"/>
  <c r="V62" i="2"/>
  <c r="T62" i="2"/>
  <c r="R62" i="2"/>
  <c r="F62" i="2"/>
  <c r="C62" i="2"/>
  <c r="X61" i="2"/>
  <c r="V61" i="2"/>
  <c r="T61" i="2"/>
  <c r="R61" i="2"/>
  <c r="F61" i="2"/>
  <c r="C61" i="2"/>
  <c r="X60" i="2"/>
  <c r="V60" i="2"/>
  <c r="T60" i="2"/>
  <c r="R60" i="2"/>
  <c r="F60" i="2"/>
  <c r="C60" i="2"/>
  <c r="X59" i="2"/>
  <c r="V59" i="2"/>
  <c r="T59" i="2"/>
  <c r="R59" i="2"/>
  <c r="F59" i="2"/>
  <c r="C59" i="2"/>
  <c r="X58" i="2"/>
  <c r="V58" i="2"/>
  <c r="T58" i="2"/>
  <c r="R58" i="2"/>
  <c r="F58" i="2"/>
  <c r="C58" i="2"/>
  <c r="X57" i="2"/>
  <c r="V57" i="2"/>
  <c r="T57" i="2"/>
  <c r="R57" i="2"/>
  <c r="F57" i="2"/>
  <c r="C57" i="2"/>
  <c r="X56" i="2"/>
  <c r="V56" i="2"/>
  <c r="T56" i="2"/>
  <c r="R56" i="2"/>
  <c r="F56" i="2"/>
  <c r="C56" i="2"/>
  <c r="X55" i="2"/>
  <c r="V55" i="2"/>
  <c r="T55" i="2"/>
  <c r="R55" i="2"/>
  <c r="F55" i="2"/>
  <c r="C55" i="2"/>
  <c r="X54" i="2"/>
  <c r="V54" i="2"/>
  <c r="T54" i="2"/>
  <c r="R54" i="2"/>
  <c r="F54" i="2"/>
  <c r="C54" i="2"/>
  <c r="X53" i="2"/>
  <c r="V53" i="2"/>
  <c r="T53" i="2"/>
  <c r="R53" i="2"/>
  <c r="F53" i="2"/>
  <c r="C53" i="2"/>
  <c r="X52" i="2"/>
  <c r="V52" i="2"/>
  <c r="T52" i="2"/>
  <c r="R52" i="2"/>
  <c r="F52" i="2"/>
  <c r="C52" i="2"/>
  <c r="X51" i="2"/>
  <c r="V51" i="2"/>
  <c r="T51" i="2"/>
  <c r="R51" i="2"/>
  <c r="F51" i="2"/>
  <c r="C51" i="2"/>
  <c r="X50" i="2"/>
  <c r="V50" i="2"/>
  <c r="T50" i="2"/>
  <c r="R50" i="2"/>
  <c r="F50" i="2"/>
  <c r="C50" i="2"/>
  <c r="X49" i="2"/>
  <c r="V49" i="2"/>
  <c r="T49" i="2"/>
  <c r="R49" i="2"/>
  <c r="F49" i="2"/>
  <c r="C49" i="2"/>
  <c r="X48" i="2"/>
  <c r="V48" i="2"/>
  <c r="T48" i="2"/>
  <c r="R48" i="2"/>
  <c r="F48" i="2"/>
  <c r="C48" i="2"/>
  <c r="X47" i="2"/>
  <c r="V47" i="2"/>
  <c r="T47" i="2"/>
  <c r="R47" i="2"/>
  <c r="F47" i="2"/>
  <c r="C47" i="2"/>
  <c r="X46" i="2"/>
  <c r="V46" i="2"/>
  <c r="T46" i="2"/>
  <c r="R46" i="2"/>
  <c r="F46" i="2"/>
  <c r="C46" i="2"/>
  <c r="X45" i="2"/>
  <c r="V45" i="2"/>
  <c r="T45" i="2"/>
  <c r="R45" i="2"/>
  <c r="F45" i="2"/>
  <c r="C45" i="2"/>
  <c r="X44" i="2"/>
  <c r="V44" i="2"/>
  <c r="T44" i="2"/>
  <c r="R44" i="2"/>
  <c r="F44" i="2"/>
  <c r="C44" i="2"/>
  <c r="X43" i="2"/>
  <c r="V43" i="2"/>
  <c r="T43" i="2"/>
  <c r="R43" i="2"/>
  <c r="F43" i="2"/>
  <c r="C43" i="2"/>
  <c r="X42" i="2"/>
  <c r="V42" i="2"/>
  <c r="T42" i="2"/>
  <c r="R42" i="2"/>
  <c r="F42" i="2"/>
  <c r="C42" i="2"/>
  <c r="X41" i="2"/>
  <c r="V41" i="2"/>
  <c r="T41" i="2"/>
  <c r="R41" i="2"/>
  <c r="F41" i="2"/>
  <c r="C41" i="2"/>
  <c r="X40" i="2"/>
  <c r="V40" i="2"/>
  <c r="T40" i="2"/>
  <c r="R40" i="2"/>
  <c r="F40" i="2"/>
  <c r="C40" i="2"/>
  <c r="X39" i="2"/>
  <c r="V39" i="2"/>
  <c r="T39" i="2"/>
  <c r="R39" i="2"/>
  <c r="F39" i="2"/>
  <c r="C39" i="2"/>
  <c r="X38" i="2"/>
  <c r="V38" i="2"/>
  <c r="T38" i="2"/>
  <c r="R38" i="2"/>
  <c r="F38" i="2"/>
  <c r="C38" i="2"/>
  <c r="X37" i="2"/>
  <c r="V37" i="2"/>
  <c r="T37" i="2"/>
  <c r="R37" i="2"/>
  <c r="F37" i="2"/>
  <c r="C37" i="2"/>
  <c r="X36" i="2"/>
  <c r="V36" i="2"/>
  <c r="T36" i="2"/>
  <c r="R36" i="2"/>
  <c r="F36" i="2"/>
  <c r="C36" i="2"/>
  <c r="X35" i="2"/>
  <c r="V35" i="2"/>
  <c r="T35" i="2"/>
  <c r="R35" i="2"/>
  <c r="F35" i="2"/>
  <c r="C35" i="2"/>
  <c r="X34" i="2"/>
  <c r="V34" i="2"/>
  <c r="T34" i="2"/>
  <c r="R34" i="2"/>
  <c r="F34" i="2"/>
  <c r="C34" i="2"/>
  <c r="X33" i="2"/>
  <c r="V33" i="2"/>
  <c r="T33" i="2"/>
  <c r="R33" i="2"/>
  <c r="F33" i="2"/>
  <c r="C33" i="2"/>
  <c r="X32" i="2"/>
  <c r="V32" i="2"/>
  <c r="T32" i="2"/>
  <c r="R32" i="2"/>
  <c r="F32" i="2"/>
  <c r="C32" i="2"/>
  <c r="X31" i="2"/>
  <c r="V31" i="2"/>
  <c r="T31" i="2"/>
  <c r="R31" i="2"/>
  <c r="F31" i="2"/>
  <c r="C31" i="2"/>
  <c r="X30" i="2"/>
  <c r="V30" i="2"/>
  <c r="T30" i="2"/>
  <c r="R30" i="2"/>
  <c r="F30" i="2"/>
  <c r="C30" i="2"/>
  <c r="X29" i="2"/>
  <c r="V29" i="2"/>
  <c r="T29" i="2"/>
  <c r="R29" i="2"/>
  <c r="F29" i="2"/>
  <c r="C29" i="2"/>
  <c r="X28" i="2"/>
  <c r="V28" i="2"/>
  <c r="T28" i="2"/>
  <c r="R28" i="2"/>
  <c r="F28" i="2"/>
  <c r="C28" i="2"/>
  <c r="X27" i="2"/>
  <c r="V27" i="2"/>
  <c r="T27" i="2"/>
  <c r="R27" i="2"/>
  <c r="M27" i="2"/>
  <c r="I27" i="2"/>
  <c r="F27" i="2"/>
  <c r="E27" i="2"/>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C27" i="2"/>
  <c r="Y23" i="2"/>
  <c r="Y22" i="2"/>
  <c r="Y21" i="2"/>
  <c r="Y20" i="2"/>
  <c r="Y19" i="2"/>
  <c r="Y18" i="2"/>
  <c r="Y17" i="2"/>
  <c r="Y16" i="2"/>
  <c r="Y15" i="2"/>
  <c r="Y14" i="2"/>
  <c r="Y13" i="2"/>
  <c r="Y12" i="2"/>
  <c r="Y11" i="2"/>
  <c r="Y10" i="2"/>
  <c r="H10" i="2"/>
  <c r="L16" i="2" s="1"/>
  <c r="Y9" i="2"/>
  <c r="Y8" i="2"/>
  <c r="H8" i="2"/>
  <c r="Y7" i="2"/>
  <c r="H7" i="2"/>
  <c r="Y6" i="2"/>
  <c r="H5" i="2"/>
  <c r="H4" i="2"/>
  <c r="G27" i="2" l="1"/>
  <c r="D27" i="2"/>
  <c r="S58" i="2"/>
  <c r="S62" i="2"/>
  <c r="S66" i="2"/>
  <c r="U497" i="2"/>
  <c r="S491" i="2"/>
  <c r="S482" i="2"/>
  <c r="Y505" i="2"/>
  <c r="U499" i="2"/>
  <c r="S498" i="2"/>
  <c r="Y479" i="2"/>
  <c r="S479" i="2"/>
  <c r="U496" i="2"/>
  <c r="S477" i="2"/>
  <c r="U472" i="2"/>
  <c r="W475" i="2"/>
  <c r="W506" i="2"/>
  <c r="W489" i="2"/>
  <c r="W502" i="2"/>
  <c r="U501" i="2"/>
  <c r="Y495" i="2"/>
  <c r="S493" i="2"/>
  <c r="Y481" i="2"/>
  <c r="Y497" i="2"/>
  <c r="Y476" i="2"/>
  <c r="U481" i="2"/>
  <c r="S474" i="2"/>
  <c r="S501" i="2"/>
  <c r="W507" i="2"/>
  <c r="W485" i="2"/>
  <c r="U478" i="2"/>
  <c r="S499" i="2"/>
  <c r="W497" i="2"/>
  <c r="Y491" i="2"/>
  <c r="S487" i="2"/>
  <c r="S504" i="2"/>
  <c r="Y498" i="2"/>
  <c r="Y478" i="2"/>
  <c r="S496" i="2"/>
  <c r="S480" i="2"/>
  <c r="W471" i="2"/>
  <c r="W492" i="2"/>
  <c r="U492" i="2"/>
  <c r="U506" i="2"/>
  <c r="U491" i="2"/>
  <c r="S489" i="2"/>
  <c r="U471" i="2"/>
  <c r="Y487" i="2"/>
  <c r="S506" i="2"/>
  <c r="S472" i="2"/>
  <c r="S488" i="2"/>
  <c r="W479" i="2"/>
  <c r="U500" i="2"/>
  <c r="Y504" i="2"/>
  <c r="S505" i="2"/>
  <c r="W488" i="2"/>
  <c r="Y506" i="2"/>
  <c r="U507" i="2"/>
  <c r="S481" i="2"/>
  <c r="Y500" i="2"/>
  <c r="W486" i="2"/>
  <c r="Y472" i="2"/>
  <c r="S495" i="2"/>
  <c r="W482" i="2"/>
  <c r="S486" i="2"/>
  <c r="S484" i="2"/>
  <c r="W484" i="2"/>
  <c r="Y493" i="2"/>
  <c r="U495" i="2"/>
  <c r="W474" i="2"/>
  <c r="U473" i="2"/>
  <c r="Y490" i="2"/>
  <c r="Y480" i="2"/>
  <c r="W501" i="2"/>
  <c r="W481" i="2"/>
  <c r="S471" i="2"/>
  <c r="Y489" i="2"/>
  <c r="U482" i="2"/>
  <c r="Y486" i="2"/>
  <c r="U483" i="2"/>
  <c r="U504" i="2"/>
  <c r="S494" i="2"/>
  <c r="U475" i="2"/>
  <c r="U498" i="2"/>
  <c r="U476" i="2"/>
  <c r="W490" i="2"/>
  <c r="W473" i="2"/>
  <c r="Y501" i="2"/>
  <c r="S507" i="2"/>
  <c r="Y499" i="2"/>
  <c r="Y482" i="2"/>
  <c r="Y474" i="2"/>
  <c r="W494" i="2"/>
  <c r="U484" i="2"/>
  <c r="Y502" i="2"/>
  <c r="U490" i="2"/>
  <c r="Y473" i="2"/>
  <c r="S492" i="2"/>
  <c r="S490" i="2"/>
  <c r="U494" i="2"/>
  <c r="Y484" i="2"/>
  <c r="Y477" i="2"/>
  <c r="U502" i="2"/>
  <c r="W476" i="2"/>
  <c r="W499" i="2"/>
  <c r="S502" i="2"/>
  <c r="U489" i="2"/>
  <c r="S478" i="2"/>
  <c r="S500" i="2"/>
  <c r="Y485" i="2"/>
  <c r="W505" i="2"/>
  <c r="W495" i="2"/>
  <c r="S476" i="2"/>
  <c r="W493" i="2"/>
  <c r="U503" i="2"/>
  <c r="W472" i="2"/>
  <c r="U487" i="2"/>
  <c r="U486" i="2"/>
  <c r="Y475" i="2"/>
  <c r="W477" i="2"/>
  <c r="S503" i="2"/>
  <c r="S485" i="2"/>
  <c r="Y496" i="2"/>
  <c r="U479" i="2"/>
  <c r="U505" i="2"/>
  <c r="U488" i="2"/>
  <c r="Y471" i="2"/>
  <c r="W503" i="2"/>
  <c r="W478" i="2"/>
  <c r="S497" i="2"/>
  <c r="U474" i="2"/>
  <c r="S475" i="2"/>
  <c r="Y488" i="2"/>
  <c r="Y492" i="2"/>
  <c r="U480" i="2"/>
  <c r="W483" i="2"/>
  <c r="W504" i="2"/>
  <c r="W491" i="2"/>
  <c r="Y503" i="2"/>
  <c r="W480" i="2"/>
  <c r="Y507" i="2"/>
  <c r="U493" i="2"/>
  <c r="Y483" i="2"/>
  <c r="S473" i="2"/>
  <c r="S483" i="2"/>
  <c r="W500" i="2"/>
  <c r="W498" i="2"/>
  <c r="W496" i="2"/>
  <c r="Y494" i="2"/>
  <c r="U485" i="2"/>
  <c r="U477" i="2"/>
  <c r="W487" i="2"/>
  <c r="U46" i="2"/>
  <c r="Y47" i="2"/>
  <c r="Y51" i="2"/>
  <c r="Y55" i="2"/>
  <c r="S33" i="2"/>
  <c r="S37" i="2"/>
  <c r="S41" i="2"/>
  <c r="G28" i="2"/>
  <c r="U29" i="2"/>
  <c r="Y45" i="2"/>
  <c r="U48" i="2"/>
  <c r="U56" i="2"/>
  <c r="W61" i="2"/>
  <c r="S35" i="2"/>
  <c r="S39" i="2"/>
  <c r="S43" i="2"/>
  <c r="W57" i="2"/>
  <c r="U27" i="2"/>
  <c r="U31" i="2"/>
  <c r="Y74" i="2"/>
  <c r="W27" i="2"/>
  <c r="W31" i="2"/>
  <c r="S32" i="2"/>
  <c r="U33" i="2"/>
  <c r="U35" i="2"/>
  <c r="U37" i="2"/>
  <c r="U39" i="2"/>
  <c r="U41" i="2"/>
  <c r="Y42" i="2"/>
  <c r="U43" i="2"/>
  <c r="S45" i="2"/>
  <c r="S47" i="2"/>
  <c r="S49" i="2"/>
  <c r="W50" i="2"/>
  <c r="S53" i="2"/>
  <c r="Y59" i="2"/>
  <c r="Y29" i="2"/>
  <c r="U30" i="2"/>
  <c r="W35" i="2"/>
  <c r="W39" i="2"/>
  <c r="S40" i="2"/>
  <c r="W41" i="2"/>
  <c r="W43" i="2"/>
  <c r="S44" i="2"/>
  <c r="U45" i="2"/>
  <c r="U47" i="2"/>
  <c r="Y48" i="2"/>
  <c r="U55" i="2"/>
  <c r="Y56" i="2"/>
  <c r="W58" i="2"/>
  <c r="S61" i="2"/>
  <c r="W62" i="2"/>
  <c r="S65" i="2"/>
  <c r="W66" i="2"/>
  <c r="S27" i="2"/>
  <c r="S31" i="2"/>
  <c r="Y33" i="2"/>
  <c r="Y35" i="2"/>
  <c r="Y37" i="2"/>
  <c r="Y39" i="2"/>
  <c r="Y41" i="2"/>
  <c r="U42" i="2"/>
  <c r="Y43" i="2"/>
  <c r="W45" i="2"/>
  <c r="W47" i="2"/>
  <c r="W49" i="2"/>
  <c r="S50" i="2"/>
  <c r="U59" i="2"/>
  <c r="Y27" i="2"/>
  <c r="S29" i="2"/>
  <c r="W29" i="2"/>
  <c r="Y31" i="2"/>
  <c r="W33" i="2"/>
  <c r="W37" i="2"/>
  <c r="U49" i="2"/>
  <c r="U50" i="2"/>
  <c r="Y50" i="2"/>
  <c r="S56" i="2"/>
  <c r="W56" i="2"/>
  <c r="W59" i="2"/>
  <c r="Y61" i="2"/>
  <c r="Y63" i="2"/>
  <c r="W64" i="2"/>
  <c r="U67" i="2"/>
  <c r="U68" i="2"/>
  <c r="Y68" i="2"/>
  <c r="Y70" i="2"/>
  <c r="U71" i="2"/>
  <c r="S73" i="2"/>
  <c r="Y79" i="2"/>
  <c r="Y83" i="2"/>
  <c r="Y87" i="2"/>
  <c r="U28" i="2"/>
  <c r="Y28" i="2"/>
  <c r="S30" i="2"/>
  <c r="W30" i="2"/>
  <c r="U32" i="2"/>
  <c r="Y32" i="2"/>
  <c r="S34" i="2"/>
  <c r="W34" i="2"/>
  <c r="U36" i="2"/>
  <c r="Y36" i="2"/>
  <c r="S38" i="2"/>
  <c r="W38" i="2"/>
  <c r="U40" i="2"/>
  <c r="Y40" i="2"/>
  <c r="S42" i="2"/>
  <c r="W42" i="2"/>
  <c r="U44" i="2"/>
  <c r="Y44" i="2"/>
  <c r="S46" i="2"/>
  <c r="W46" i="2"/>
  <c r="U51" i="2"/>
  <c r="S52" i="2"/>
  <c r="W52" i="2"/>
  <c r="W53" i="2"/>
  <c r="S54" i="2"/>
  <c r="W54" i="2"/>
  <c r="W55" i="2"/>
  <c r="S57" i="2"/>
  <c r="Y57" i="2"/>
  <c r="S59" i="2"/>
  <c r="U60" i="2"/>
  <c r="Y60" i="2"/>
  <c r="U61" i="2"/>
  <c r="U63" i="2"/>
  <c r="S64" i="2"/>
  <c r="Y64" i="2"/>
  <c r="W65" i="2"/>
  <c r="S69" i="2"/>
  <c r="U70" i="2"/>
  <c r="W72" i="2"/>
  <c r="U75" i="2"/>
  <c r="W78" i="2"/>
  <c r="U79" i="2"/>
  <c r="S81" i="2"/>
  <c r="S85" i="2"/>
  <c r="S89" i="2"/>
  <c r="W470" i="2"/>
  <c r="S470" i="2"/>
  <c r="Y468" i="2"/>
  <c r="U468" i="2"/>
  <c r="W466" i="2"/>
  <c r="S466" i="2"/>
  <c r="Y464" i="2"/>
  <c r="U464" i="2"/>
  <c r="W462" i="2"/>
  <c r="S462" i="2"/>
  <c r="Y460" i="2"/>
  <c r="U460" i="2"/>
  <c r="W458" i="2"/>
  <c r="S458" i="2"/>
  <c r="Y456" i="2"/>
  <c r="U456" i="2"/>
  <c r="Y470" i="2"/>
  <c r="U470" i="2"/>
  <c r="W468" i="2"/>
  <c r="S468" i="2"/>
  <c r="Y466" i="2"/>
  <c r="U466" i="2"/>
  <c r="W464" i="2"/>
  <c r="S455" i="2"/>
  <c r="W454" i="2"/>
  <c r="W452" i="2"/>
  <c r="S452" i="2"/>
  <c r="Y451" i="2"/>
  <c r="U451" i="2"/>
  <c r="W449" i="2"/>
  <c r="S449" i="2"/>
  <c r="Y447" i="2"/>
  <c r="U447" i="2"/>
  <c r="W445" i="2"/>
  <c r="S445" i="2"/>
  <c r="U453" i="2"/>
  <c r="Y450" i="2"/>
  <c r="U450" i="2"/>
  <c r="W448" i="2"/>
  <c r="S448" i="2"/>
  <c r="Y446" i="2"/>
  <c r="U446" i="2"/>
  <c r="W444" i="2"/>
  <c r="S444" i="2"/>
  <c r="Y442" i="2"/>
  <c r="U442" i="2"/>
  <c r="W440" i="2"/>
  <c r="Y438" i="2"/>
  <c r="Y452" i="2"/>
  <c r="U452" i="2"/>
  <c r="W450" i="2"/>
  <c r="Y448" i="2"/>
  <c r="S446" i="2"/>
  <c r="U444" i="2"/>
  <c r="W442" i="2"/>
  <c r="U439" i="2"/>
  <c r="S437" i="2"/>
  <c r="Y435" i="2"/>
  <c r="U435" i="2"/>
  <c r="W433" i="2"/>
  <c r="S433" i="2"/>
  <c r="Y431" i="2"/>
  <c r="U431" i="2"/>
  <c r="W429" i="2"/>
  <c r="S429" i="2"/>
  <c r="Y427" i="2"/>
  <c r="U427" i="2"/>
  <c r="W425" i="2"/>
  <c r="S425" i="2"/>
  <c r="W446" i="2"/>
  <c r="Y444" i="2"/>
  <c r="Y439" i="2"/>
  <c r="S438" i="2"/>
  <c r="W437" i="2"/>
  <c r="W436" i="2"/>
  <c r="S436" i="2"/>
  <c r="Y434" i="2"/>
  <c r="U434" i="2"/>
  <c r="W432" i="2"/>
  <c r="S432" i="2"/>
  <c r="Y430" i="2"/>
  <c r="U430" i="2"/>
  <c r="W428" i="2"/>
  <c r="S428" i="2"/>
  <c r="Y426" i="2"/>
  <c r="U426" i="2"/>
  <c r="W424" i="2"/>
  <c r="S424" i="2"/>
  <c r="Y422" i="2"/>
  <c r="U422" i="2"/>
  <c r="S454" i="2"/>
  <c r="U443" i="2"/>
  <c r="S441" i="2"/>
  <c r="Y440" i="2"/>
  <c r="W434" i="2"/>
  <c r="Y432" i="2"/>
  <c r="S430" i="2"/>
  <c r="U428" i="2"/>
  <c r="U423" i="2"/>
  <c r="S421" i="2"/>
  <c r="W418" i="2"/>
  <c r="S418" i="2"/>
  <c r="W417" i="2"/>
  <c r="W416" i="2"/>
  <c r="S416" i="2"/>
  <c r="U415" i="2"/>
  <c r="Y411" i="2"/>
  <c r="Y410" i="2"/>
  <c r="U410" i="2"/>
  <c r="Y408" i="2"/>
  <c r="U408" i="2"/>
  <c r="W406" i="2"/>
  <c r="S406" i="2"/>
  <c r="Y404" i="2"/>
  <c r="U404" i="2"/>
  <c r="W402" i="2"/>
  <c r="S402" i="2"/>
  <c r="Y400" i="2"/>
  <c r="U400" i="2"/>
  <c r="W398" i="2"/>
  <c r="S398" i="2"/>
  <c r="S450" i="2"/>
  <c r="Y443" i="2"/>
  <c r="W441" i="2"/>
  <c r="W430" i="2"/>
  <c r="Y428" i="2"/>
  <c r="S426" i="2"/>
  <c r="Y423" i="2"/>
  <c r="S422" i="2"/>
  <c r="W421" i="2"/>
  <c r="W420" i="2"/>
  <c r="S420" i="2"/>
  <c r="U419" i="2"/>
  <c r="Y415" i="2"/>
  <c r="Y414" i="2"/>
  <c r="U414" i="2"/>
  <c r="Y412" i="2"/>
  <c r="U412" i="2"/>
  <c r="S409" i="2"/>
  <c r="Y407" i="2"/>
  <c r="U407" i="2"/>
  <c r="W405" i="2"/>
  <c r="S405" i="2"/>
  <c r="Y403" i="2"/>
  <c r="U403" i="2"/>
  <c r="W401" i="2"/>
  <c r="S401" i="2"/>
  <c r="Y399" i="2"/>
  <c r="U399" i="2"/>
  <c r="W397" i="2"/>
  <c r="S397" i="2"/>
  <c r="Y395" i="2"/>
  <c r="U395" i="2"/>
  <c r="W393" i="2"/>
  <c r="W389" i="2"/>
  <c r="S442" i="2"/>
  <c r="U436" i="2"/>
  <c r="W426" i="2"/>
  <c r="Y418" i="2"/>
  <c r="U418" i="2"/>
  <c r="U448" i="2"/>
  <c r="Y420" i="2"/>
  <c r="S407" i="2"/>
  <c r="U405" i="2"/>
  <c r="W399" i="2"/>
  <c r="Y397" i="2"/>
  <c r="U392" i="2"/>
  <c r="S390" i="2"/>
  <c r="W386" i="2"/>
  <c r="S386" i="2"/>
  <c r="W366" i="2"/>
  <c r="W362" i="2"/>
  <c r="U432" i="2"/>
  <c r="S412" i="2"/>
  <c r="W407" i="2"/>
  <c r="Y405" i="2"/>
  <c r="Y392" i="2"/>
  <c r="S391" i="2"/>
  <c r="W390" i="2"/>
  <c r="Y389" i="2"/>
  <c r="W385" i="2"/>
  <c r="W381" i="2"/>
  <c r="W377" i="2"/>
  <c r="W373" i="2"/>
  <c r="W369" i="2"/>
  <c r="S369" i="2"/>
  <c r="Y367" i="2"/>
  <c r="U367" i="2"/>
  <c r="W365" i="2"/>
  <c r="S365" i="2"/>
  <c r="Y363" i="2"/>
  <c r="U363" i="2"/>
  <c r="S434" i="2"/>
  <c r="S417" i="2"/>
  <c r="S414" i="2"/>
  <c r="W413" i="2"/>
  <c r="W412" i="2"/>
  <c r="S403" i="2"/>
  <c r="U401" i="2"/>
  <c r="U396" i="2"/>
  <c r="S394" i="2"/>
  <c r="U388" i="2"/>
  <c r="U397" i="2"/>
  <c r="S395" i="2"/>
  <c r="U385" i="2"/>
  <c r="W379" i="2"/>
  <c r="Y377" i="2"/>
  <c r="S375" i="2"/>
  <c r="U373" i="2"/>
  <c r="W367" i="2"/>
  <c r="Y365" i="2"/>
  <c r="S363" i="2"/>
  <c r="W361" i="2"/>
  <c r="S361" i="2"/>
  <c r="W360" i="2"/>
  <c r="S360" i="2"/>
  <c r="Y358" i="2"/>
  <c r="U358" i="2"/>
  <c r="W356" i="2"/>
  <c r="W414" i="2"/>
  <c r="U411" i="2"/>
  <c r="Y385" i="2"/>
  <c r="S383" i="2"/>
  <c r="U381" i="2"/>
  <c r="W375" i="2"/>
  <c r="Y373" i="2"/>
  <c r="S371" i="2"/>
  <c r="U369" i="2"/>
  <c r="W363" i="2"/>
  <c r="W359" i="2"/>
  <c r="S359" i="2"/>
  <c r="Y357" i="2"/>
  <c r="U357" i="2"/>
  <c r="W355" i="2"/>
  <c r="S355" i="2"/>
  <c r="Y353" i="2"/>
  <c r="U353" i="2"/>
  <c r="W351" i="2"/>
  <c r="S351" i="2"/>
  <c r="Y349" i="2"/>
  <c r="U349" i="2"/>
  <c r="W347" i="2"/>
  <c r="S347" i="2"/>
  <c r="Y345" i="2"/>
  <c r="U345" i="2"/>
  <c r="W343" i="2"/>
  <c r="S343" i="2"/>
  <c r="Y341" i="2"/>
  <c r="U341" i="2"/>
  <c r="W339" i="2"/>
  <c r="S339" i="2"/>
  <c r="Y337" i="2"/>
  <c r="U337" i="2"/>
  <c r="W335" i="2"/>
  <c r="S335" i="2"/>
  <c r="Y436" i="2"/>
  <c r="Y424" i="2"/>
  <c r="U420" i="2"/>
  <c r="W403" i="2"/>
  <c r="S399" i="2"/>
  <c r="Y393" i="2"/>
  <c r="Y388" i="2"/>
  <c r="W383" i="2"/>
  <c r="Y381" i="2"/>
  <c r="W371" i="2"/>
  <c r="Y369" i="2"/>
  <c r="Y361" i="2"/>
  <c r="U361" i="2"/>
  <c r="Y396" i="2"/>
  <c r="U377" i="2"/>
  <c r="U359" i="2"/>
  <c r="W353" i="2"/>
  <c r="Y351" i="2"/>
  <c r="S349" i="2"/>
  <c r="U347" i="2"/>
  <c r="Y343" i="2"/>
  <c r="S341" i="2"/>
  <c r="U339" i="2"/>
  <c r="Y329" i="2"/>
  <c r="U329" i="2"/>
  <c r="W327" i="2"/>
  <c r="S327" i="2"/>
  <c r="Y325" i="2"/>
  <c r="U325" i="2"/>
  <c r="W323" i="2"/>
  <c r="S323" i="2"/>
  <c r="Y321" i="2"/>
  <c r="U321" i="2"/>
  <c r="W319" i="2"/>
  <c r="S319" i="2"/>
  <c r="Y317" i="2"/>
  <c r="U317" i="2"/>
  <c r="W315" i="2"/>
  <c r="S315" i="2"/>
  <c r="Y313" i="2"/>
  <c r="U313" i="2"/>
  <c r="W311" i="2"/>
  <c r="S311" i="2"/>
  <c r="Y309" i="2"/>
  <c r="U309" i="2"/>
  <c r="W307" i="2"/>
  <c r="S307" i="2"/>
  <c r="Y305" i="2"/>
  <c r="U305" i="2"/>
  <c r="W303" i="2"/>
  <c r="S303" i="2"/>
  <c r="Y301" i="2"/>
  <c r="U301" i="2"/>
  <c r="W299" i="2"/>
  <c r="S299" i="2"/>
  <c r="Y297" i="2"/>
  <c r="U297" i="2"/>
  <c r="W295" i="2"/>
  <c r="S295" i="2"/>
  <c r="Y293" i="2"/>
  <c r="U293" i="2"/>
  <c r="W291" i="2"/>
  <c r="S291" i="2"/>
  <c r="Y289" i="2"/>
  <c r="U289" i="2"/>
  <c r="W287" i="2"/>
  <c r="S287" i="2"/>
  <c r="Y285" i="2"/>
  <c r="U285" i="2"/>
  <c r="W283" i="2"/>
  <c r="S283" i="2"/>
  <c r="Y281" i="2"/>
  <c r="U281" i="2"/>
  <c r="W279" i="2"/>
  <c r="S279" i="2"/>
  <c r="Y277" i="2"/>
  <c r="U277" i="2"/>
  <c r="W275" i="2"/>
  <c r="S275" i="2"/>
  <c r="Y273" i="2"/>
  <c r="U273" i="2"/>
  <c r="W271" i="2"/>
  <c r="S271" i="2"/>
  <c r="Y269" i="2"/>
  <c r="U269" i="2"/>
  <c r="W267" i="2"/>
  <c r="Y265" i="2"/>
  <c r="S387" i="2"/>
  <c r="U365" i="2"/>
  <c r="Y359" i="2"/>
  <c r="S357" i="2"/>
  <c r="W349" i="2"/>
  <c r="Y347" i="2"/>
  <c r="W341" i="2"/>
  <c r="Y339" i="2"/>
  <c r="S337" i="2"/>
  <c r="U335" i="2"/>
  <c r="Y333" i="2"/>
  <c r="U333" i="2"/>
  <c r="W331" i="2"/>
  <c r="S331" i="2"/>
  <c r="W290" i="2"/>
  <c r="W286" i="2"/>
  <c r="W282" i="2"/>
  <c r="W278" i="2"/>
  <c r="W274" i="2"/>
  <c r="W270" i="2"/>
  <c r="W266" i="2"/>
  <c r="W394" i="2"/>
  <c r="S379" i="2"/>
  <c r="W357" i="2"/>
  <c r="U355" i="2"/>
  <c r="S345" i="2"/>
  <c r="W337" i="2"/>
  <c r="Y335" i="2"/>
  <c r="W329" i="2"/>
  <c r="S329" i="2"/>
  <c r="S353" i="2"/>
  <c r="Y326" i="2"/>
  <c r="S324" i="2"/>
  <c r="U322" i="2"/>
  <c r="W320" i="2"/>
  <c r="Y318" i="2"/>
  <c r="S316" i="2"/>
  <c r="U314" i="2"/>
  <c r="W308" i="2"/>
  <c r="Y306" i="2"/>
  <c r="S304" i="2"/>
  <c r="U302" i="2"/>
  <c r="W296" i="2"/>
  <c r="Y294" i="2"/>
  <c r="S292" i="2"/>
  <c r="U290" i="2"/>
  <c r="W284" i="2"/>
  <c r="Y282" i="2"/>
  <c r="S280" i="2"/>
  <c r="U278" i="2"/>
  <c r="W272" i="2"/>
  <c r="Y270" i="2"/>
  <c r="S268" i="2"/>
  <c r="U266" i="2"/>
  <c r="Y264" i="2"/>
  <c r="U264" i="2"/>
  <c r="W262" i="2"/>
  <c r="S262" i="2"/>
  <c r="Y260" i="2"/>
  <c r="U260" i="2"/>
  <c r="W258" i="2"/>
  <c r="S258" i="2"/>
  <c r="Y256" i="2"/>
  <c r="U256" i="2"/>
  <c r="W254" i="2"/>
  <c r="S254" i="2"/>
  <c r="Y252" i="2"/>
  <c r="U252" i="2"/>
  <c r="W250" i="2"/>
  <c r="S250" i="2"/>
  <c r="Y248" i="2"/>
  <c r="U248" i="2"/>
  <c r="W246" i="2"/>
  <c r="S246" i="2"/>
  <c r="Y244" i="2"/>
  <c r="U244" i="2"/>
  <c r="W242" i="2"/>
  <c r="S242" i="2"/>
  <c r="Y240" i="2"/>
  <c r="U240" i="2"/>
  <c r="W238" i="2"/>
  <c r="S238" i="2"/>
  <c r="Y236" i="2"/>
  <c r="U236" i="2"/>
  <c r="W234" i="2"/>
  <c r="S234" i="2"/>
  <c r="Y232" i="2"/>
  <c r="U232" i="2"/>
  <c r="W230" i="2"/>
  <c r="S230" i="2"/>
  <c r="Y228" i="2"/>
  <c r="U228" i="2"/>
  <c r="W226" i="2"/>
  <c r="S226" i="2"/>
  <c r="Y224" i="2"/>
  <c r="U224" i="2"/>
  <c r="W222" i="2"/>
  <c r="S222" i="2"/>
  <c r="Y220" i="2"/>
  <c r="U220" i="2"/>
  <c r="W218" i="2"/>
  <c r="S218" i="2"/>
  <c r="Y216" i="2"/>
  <c r="U216" i="2"/>
  <c r="W214" i="2"/>
  <c r="S214" i="2"/>
  <c r="Y212" i="2"/>
  <c r="U212" i="2"/>
  <c r="Y355" i="2"/>
  <c r="S333" i="2"/>
  <c r="W324" i="2"/>
  <c r="Y322" i="2"/>
  <c r="W316" i="2"/>
  <c r="Y314" i="2"/>
  <c r="S312" i="2"/>
  <c r="U310" i="2"/>
  <c r="W304" i="2"/>
  <c r="Y302" i="2"/>
  <c r="S300" i="2"/>
  <c r="U298" i="2"/>
  <c r="W292" i="2"/>
  <c r="Y290" i="2"/>
  <c r="S288" i="2"/>
  <c r="U286" i="2"/>
  <c r="W280" i="2"/>
  <c r="Y278" i="2"/>
  <c r="S276" i="2"/>
  <c r="U274" i="2"/>
  <c r="W268" i="2"/>
  <c r="Y266" i="2"/>
  <c r="S367" i="2"/>
  <c r="U351" i="2"/>
  <c r="W345" i="2"/>
  <c r="W333" i="2"/>
  <c r="U331" i="2"/>
  <c r="W312" i="2"/>
  <c r="Y310" i="2"/>
  <c r="W300" i="2"/>
  <c r="Y298" i="2"/>
  <c r="W288" i="2"/>
  <c r="Y286" i="2"/>
  <c r="W276" i="2"/>
  <c r="Y274" i="2"/>
  <c r="U318" i="2"/>
  <c r="U306" i="2"/>
  <c r="U294" i="2"/>
  <c r="U282" i="2"/>
  <c r="U270" i="2"/>
  <c r="S259" i="2"/>
  <c r="U257" i="2"/>
  <c r="S247" i="2"/>
  <c r="U245" i="2"/>
  <c r="S235" i="2"/>
  <c r="U233" i="2"/>
  <c r="U229" i="2"/>
  <c r="S227" i="2"/>
  <c r="W223" i="2"/>
  <c r="Y222" i="2"/>
  <c r="Y217" i="2"/>
  <c r="S216" i="2"/>
  <c r="W215" i="2"/>
  <c r="Y214" i="2"/>
  <c r="W212" i="2"/>
  <c r="Y210" i="2"/>
  <c r="U210" i="2"/>
  <c r="Y209" i="2"/>
  <c r="U209" i="2"/>
  <c r="W207" i="2"/>
  <c r="S207" i="2"/>
  <c r="Y205" i="2"/>
  <c r="U205" i="2"/>
  <c r="W203" i="2"/>
  <c r="S203" i="2"/>
  <c r="Y201" i="2"/>
  <c r="U201" i="2"/>
  <c r="W199" i="2"/>
  <c r="S199" i="2"/>
  <c r="Y197" i="2"/>
  <c r="U197" i="2"/>
  <c r="W195" i="2"/>
  <c r="S195" i="2"/>
  <c r="Y193" i="2"/>
  <c r="U193" i="2"/>
  <c r="W191" i="2"/>
  <c r="S191" i="2"/>
  <c r="Y189" i="2"/>
  <c r="U189" i="2"/>
  <c r="W187" i="2"/>
  <c r="S187" i="2"/>
  <c r="Y185" i="2"/>
  <c r="U185" i="2"/>
  <c r="W183" i="2"/>
  <c r="S183" i="2"/>
  <c r="Y181" i="2"/>
  <c r="U181" i="2"/>
  <c r="W179" i="2"/>
  <c r="S179" i="2"/>
  <c r="Y177" i="2"/>
  <c r="U177" i="2"/>
  <c r="W175" i="2"/>
  <c r="S175" i="2"/>
  <c r="Y173" i="2"/>
  <c r="U173" i="2"/>
  <c r="W171" i="2"/>
  <c r="S171" i="2"/>
  <c r="Y169" i="2"/>
  <c r="U169" i="2"/>
  <c r="W167" i="2"/>
  <c r="S167" i="2"/>
  <c r="Y165" i="2"/>
  <c r="U165" i="2"/>
  <c r="U343" i="2"/>
  <c r="U326" i="2"/>
  <c r="W259" i="2"/>
  <c r="Y257" i="2"/>
  <c r="S255" i="2"/>
  <c r="U253" i="2"/>
  <c r="W247" i="2"/>
  <c r="Y245" i="2"/>
  <c r="S243" i="2"/>
  <c r="U241" i="2"/>
  <c r="W235" i="2"/>
  <c r="Y233" i="2"/>
  <c r="S231" i="2"/>
  <c r="Y229" i="2"/>
  <c r="W227" i="2"/>
  <c r="U221" i="2"/>
  <c r="S219" i="2"/>
  <c r="U213" i="2"/>
  <c r="S320" i="2"/>
  <c r="S308" i="2"/>
  <c r="S296" i="2"/>
  <c r="S284" i="2"/>
  <c r="S272" i="2"/>
  <c r="S263" i="2"/>
  <c r="U261" i="2"/>
  <c r="W255" i="2"/>
  <c r="Y253" i="2"/>
  <c r="S251" i="2"/>
  <c r="U249" i="2"/>
  <c r="W243" i="2"/>
  <c r="Y241" i="2"/>
  <c r="S239" i="2"/>
  <c r="U237" i="2"/>
  <c r="W231" i="2"/>
  <c r="U225" i="2"/>
  <c r="Y221" i="2"/>
  <c r="W219" i="2"/>
  <c r="Y213" i="2"/>
  <c r="S211" i="2"/>
  <c r="W210" i="2"/>
  <c r="S210" i="2"/>
  <c r="Y261" i="2"/>
  <c r="W239" i="2"/>
  <c r="U222" i="2"/>
  <c r="W192" i="2"/>
  <c r="Y190" i="2"/>
  <c r="W184" i="2"/>
  <c r="Y182" i="2"/>
  <c r="S180" i="2"/>
  <c r="U178" i="2"/>
  <c r="W176" i="2"/>
  <c r="Y174" i="2"/>
  <c r="S172" i="2"/>
  <c r="U170" i="2"/>
  <c r="S163" i="2"/>
  <c r="U162" i="2"/>
  <c r="W160" i="2"/>
  <c r="Y158" i="2"/>
  <c r="Y157" i="2"/>
  <c r="U157" i="2"/>
  <c r="Y155" i="2"/>
  <c r="U155" i="2"/>
  <c r="Y151" i="2"/>
  <c r="U151" i="2"/>
  <c r="S148" i="2"/>
  <c r="W145" i="2"/>
  <c r="S145" i="2"/>
  <c r="W144" i="2"/>
  <c r="W143" i="2"/>
  <c r="S143" i="2"/>
  <c r="U142" i="2"/>
  <c r="W140" i="2"/>
  <c r="W139" i="2"/>
  <c r="S139" i="2"/>
  <c r="U138" i="2"/>
  <c r="Y134" i="2"/>
  <c r="Y133" i="2"/>
  <c r="U133" i="2"/>
  <c r="Y131" i="2"/>
  <c r="U131" i="2"/>
  <c r="Y130" i="2"/>
  <c r="U130" i="2"/>
  <c r="W128" i="2"/>
  <c r="S128" i="2"/>
  <c r="Y126" i="2"/>
  <c r="U126" i="2"/>
  <c r="W124" i="2"/>
  <c r="S124" i="2"/>
  <c r="Y122" i="2"/>
  <c r="U122" i="2"/>
  <c r="W120" i="2"/>
  <c r="S120" i="2"/>
  <c r="Y118" i="2"/>
  <c r="U118" i="2"/>
  <c r="W116" i="2"/>
  <c r="S116" i="2"/>
  <c r="Y114" i="2"/>
  <c r="U114" i="2"/>
  <c r="W112" i="2"/>
  <c r="S112" i="2"/>
  <c r="Y110" i="2"/>
  <c r="U110" i="2"/>
  <c r="W108" i="2"/>
  <c r="S108" i="2"/>
  <c r="Y106" i="2"/>
  <c r="U106" i="2"/>
  <c r="W104" i="2"/>
  <c r="S104" i="2"/>
  <c r="Y102" i="2"/>
  <c r="U102" i="2"/>
  <c r="W100" i="2"/>
  <c r="S100" i="2"/>
  <c r="Y98" i="2"/>
  <c r="U98" i="2"/>
  <c r="W96" i="2"/>
  <c r="S96" i="2"/>
  <c r="Y94" i="2"/>
  <c r="U94" i="2"/>
  <c r="Y249" i="2"/>
  <c r="U214" i="2"/>
  <c r="S208" i="2"/>
  <c r="U206" i="2"/>
  <c r="S200" i="2"/>
  <c r="U198" i="2"/>
  <c r="W180" i="2"/>
  <c r="Y178" i="2"/>
  <c r="W172" i="2"/>
  <c r="Y170" i="2"/>
  <c r="S168" i="2"/>
  <c r="U166" i="2"/>
  <c r="W163" i="2"/>
  <c r="W147" i="2"/>
  <c r="S147" i="2"/>
  <c r="Y141" i="2"/>
  <c r="U141" i="2"/>
  <c r="Y137" i="2"/>
  <c r="U137" i="2"/>
  <c r="Y331" i="2"/>
  <c r="W263" i="2"/>
  <c r="Y237" i="2"/>
  <c r="Y230" i="2"/>
  <c r="Y225" i="2"/>
  <c r="S223" i="2"/>
  <c r="W211" i="2"/>
  <c r="W208" i="2"/>
  <c r="Y206" i="2"/>
  <c r="S204" i="2"/>
  <c r="U202" i="2"/>
  <c r="W200" i="2"/>
  <c r="Y198" i="2"/>
  <c r="S196" i="2"/>
  <c r="U194" i="2"/>
  <c r="S188" i="2"/>
  <c r="U186" i="2"/>
  <c r="W168" i="2"/>
  <c r="Y166" i="2"/>
  <c r="U161" i="2"/>
  <c r="W155" i="2"/>
  <c r="S155" i="2"/>
  <c r="W151" i="2"/>
  <c r="S151" i="2"/>
  <c r="Y145" i="2"/>
  <c r="U145" i="2"/>
  <c r="W131" i="2"/>
  <c r="S131" i="2"/>
  <c r="Y401" i="2"/>
  <c r="W251" i="2"/>
  <c r="W220" i="2"/>
  <c r="U217" i="2"/>
  <c r="S215" i="2"/>
  <c r="S212" i="2"/>
  <c r="W204" i="2"/>
  <c r="Y202" i="2"/>
  <c r="W196" i="2"/>
  <c r="Y194" i="2"/>
  <c r="S192" i="2"/>
  <c r="U190" i="2"/>
  <c r="W188" i="2"/>
  <c r="Y186" i="2"/>
  <c r="S184" i="2"/>
  <c r="U182" i="2"/>
  <c r="S160" i="2"/>
  <c r="Y154" i="2"/>
  <c r="Y153" i="2"/>
  <c r="U149" i="2"/>
  <c r="S141" i="2"/>
  <c r="Y127" i="2"/>
  <c r="S125" i="2"/>
  <c r="U123" i="2"/>
  <c r="Y115" i="2"/>
  <c r="S113" i="2"/>
  <c r="U111" i="2"/>
  <c r="Y103" i="2"/>
  <c r="S101" i="2"/>
  <c r="U99" i="2"/>
  <c r="U90" i="2"/>
  <c r="S88" i="2"/>
  <c r="U87" i="2"/>
  <c r="W85" i="2"/>
  <c r="U82" i="2"/>
  <c r="Y78" i="2"/>
  <c r="S77" i="2"/>
  <c r="W76" i="2"/>
  <c r="Y75" i="2"/>
  <c r="W70" i="2"/>
  <c r="S70" i="2"/>
  <c r="W69" i="2"/>
  <c r="S176" i="2"/>
  <c r="S159" i="2"/>
  <c r="Y149" i="2"/>
  <c r="S144" i="2"/>
  <c r="W141" i="2"/>
  <c r="S135" i="2"/>
  <c r="W125" i="2"/>
  <c r="Y123" i="2"/>
  <c r="S121" i="2"/>
  <c r="U119" i="2"/>
  <c r="W113" i="2"/>
  <c r="Y111" i="2"/>
  <c r="S109" i="2"/>
  <c r="U107" i="2"/>
  <c r="W101" i="2"/>
  <c r="Y99" i="2"/>
  <c r="S97" i="2"/>
  <c r="U95" i="2"/>
  <c r="Y90" i="2"/>
  <c r="W88" i="2"/>
  <c r="Y82" i="2"/>
  <c r="S80" i="2"/>
  <c r="U74" i="2"/>
  <c r="S72" i="2"/>
  <c r="Y66" i="2"/>
  <c r="U66" i="2"/>
  <c r="W159" i="2"/>
  <c r="Y150" i="2"/>
  <c r="U147" i="2"/>
  <c r="S137" i="2"/>
  <c r="W136" i="2"/>
  <c r="W135" i="2"/>
  <c r="S129" i="2"/>
  <c r="W121" i="2"/>
  <c r="Y119" i="2"/>
  <c r="S117" i="2"/>
  <c r="W109" i="2"/>
  <c r="Y107" i="2"/>
  <c r="S105" i="2"/>
  <c r="W97" i="2"/>
  <c r="Y95" i="2"/>
  <c r="S93" i="2"/>
  <c r="S92" i="2"/>
  <c r="U91" i="2"/>
  <c r="W89" i="2"/>
  <c r="U86" i="2"/>
  <c r="S84" i="2"/>
  <c r="U83" i="2"/>
  <c r="W81" i="2"/>
  <c r="U174" i="2"/>
  <c r="Y161" i="2"/>
  <c r="U158" i="2"/>
  <c r="U153" i="2"/>
  <c r="Y147" i="2"/>
  <c r="S140" i="2"/>
  <c r="W137" i="2"/>
  <c r="U134" i="2"/>
  <c r="W129" i="2"/>
  <c r="U127" i="2"/>
  <c r="W117" i="2"/>
  <c r="U115" i="2"/>
  <c r="W105" i="2"/>
  <c r="U103" i="2"/>
  <c r="W93" i="2"/>
  <c r="W92" i="2"/>
  <c r="Y91" i="2"/>
  <c r="Y86" i="2"/>
  <c r="W84" i="2"/>
  <c r="U78" i="2"/>
  <c r="S76" i="2"/>
  <c r="S48" i="2"/>
  <c r="W48" i="2"/>
  <c r="W51" i="2"/>
  <c r="Y53" i="2"/>
  <c r="S55" i="2"/>
  <c r="U57" i="2"/>
  <c r="U58" i="2"/>
  <c r="Y58" i="2"/>
  <c r="U62" i="2"/>
  <c r="Y62" i="2"/>
  <c r="W63" i="2"/>
  <c r="U64" i="2"/>
  <c r="Y65" i="2"/>
  <c r="S67" i="2"/>
  <c r="Y67" i="2"/>
  <c r="S68" i="2"/>
  <c r="W68" i="2"/>
  <c r="U69" i="2"/>
  <c r="W73" i="2"/>
  <c r="W75" i="2"/>
  <c r="W77" i="2"/>
  <c r="W80" i="2"/>
  <c r="S28" i="2"/>
  <c r="W28" i="2"/>
  <c r="Y30" i="2"/>
  <c r="W32" i="2"/>
  <c r="U34" i="2"/>
  <c r="Y34" i="2"/>
  <c r="S36" i="2"/>
  <c r="W36" i="2"/>
  <c r="U38" i="2"/>
  <c r="Y38" i="2"/>
  <c r="W40" i="2"/>
  <c r="W44" i="2"/>
  <c r="Y46" i="2"/>
  <c r="Y49" i="2"/>
  <c r="S51" i="2"/>
  <c r="U52" i="2"/>
  <c r="Y52" i="2"/>
  <c r="U53" i="2"/>
  <c r="U54" i="2"/>
  <c r="Y54" i="2"/>
  <c r="S60" i="2"/>
  <c r="W60" i="2"/>
  <c r="Y71" i="2"/>
  <c r="Y73" i="2"/>
  <c r="U76" i="2"/>
  <c r="W67" i="2"/>
  <c r="Y69" i="2"/>
  <c r="S71" i="2"/>
  <c r="S74" i="2"/>
  <c r="Y76" i="2"/>
  <c r="U77" i="2"/>
  <c r="S79" i="2"/>
  <c r="W82" i="2"/>
  <c r="Y85" i="2"/>
  <c r="W87" i="2"/>
  <c r="U88" i="2"/>
  <c r="W90" i="2"/>
  <c r="S94" i="2"/>
  <c r="S95" i="2"/>
  <c r="W99" i="2"/>
  <c r="U100" i="2"/>
  <c r="U101" i="2"/>
  <c r="W102" i="2"/>
  <c r="S106" i="2"/>
  <c r="S107" i="2"/>
  <c r="W111" i="2"/>
  <c r="U112" i="2"/>
  <c r="U113" i="2"/>
  <c r="W114" i="2"/>
  <c r="S118" i="2"/>
  <c r="S119" i="2"/>
  <c r="W123" i="2"/>
  <c r="U124" i="2"/>
  <c r="U125" i="2"/>
  <c r="W126" i="2"/>
  <c r="S130" i="2"/>
  <c r="S133" i="2"/>
  <c r="W138" i="2"/>
  <c r="U146" i="2"/>
  <c r="U148" i="2"/>
  <c r="W149" i="2"/>
  <c r="W152" i="2"/>
  <c r="U154" i="2"/>
  <c r="S157" i="2"/>
  <c r="S166" i="2"/>
  <c r="W173" i="2"/>
  <c r="W178" i="2"/>
  <c r="S82" i="2"/>
  <c r="Y84" i="2"/>
  <c r="U85" i="2"/>
  <c r="S87" i="2"/>
  <c r="S90" i="2"/>
  <c r="Y92" i="2"/>
  <c r="Y93" i="2"/>
  <c r="Y96" i="2"/>
  <c r="S98" i="2"/>
  <c r="S99" i="2"/>
  <c r="W103" i="2"/>
  <c r="U104" i="2"/>
  <c r="Y105" i="2"/>
  <c r="Y108" i="2"/>
  <c r="S110" i="2"/>
  <c r="S111" i="2"/>
  <c r="W115" i="2"/>
  <c r="U116" i="2"/>
  <c r="Y117" i="2"/>
  <c r="Y120" i="2"/>
  <c r="S122" i="2"/>
  <c r="S123" i="2"/>
  <c r="W127" i="2"/>
  <c r="U128" i="2"/>
  <c r="Y129" i="2"/>
  <c r="S132" i="2"/>
  <c r="Y138" i="2"/>
  <c r="Y139" i="2"/>
  <c r="U143" i="2"/>
  <c r="Y144" i="2"/>
  <c r="W148" i="2"/>
  <c r="S149" i="2"/>
  <c r="W153" i="2"/>
  <c r="S156" i="2"/>
  <c r="W162" i="2"/>
  <c r="W164" i="2"/>
  <c r="Y176" i="2"/>
  <c r="U179" i="2"/>
  <c r="U180" i="2"/>
  <c r="S63" i="2"/>
  <c r="U65" i="2"/>
  <c r="Y72" i="2"/>
  <c r="U73" i="2"/>
  <c r="S75" i="2"/>
  <c r="S78" i="2"/>
  <c r="Y80" i="2"/>
  <c r="Y81" i="2"/>
  <c r="W83" i="2"/>
  <c r="U84" i="2"/>
  <c r="W86" i="2"/>
  <c r="Y89" i="2"/>
  <c r="W91" i="2"/>
  <c r="U92" i="2"/>
  <c r="U93" i="2"/>
  <c r="W94" i="2"/>
  <c r="Y97" i="2"/>
  <c r="Y100" i="2"/>
  <c r="S102" i="2"/>
  <c r="S103" i="2"/>
  <c r="U105" i="2"/>
  <c r="W106" i="2"/>
  <c r="Y109" i="2"/>
  <c r="Y112" i="2"/>
  <c r="S114" i="2"/>
  <c r="S115" i="2"/>
  <c r="U117" i="2"/>
  <c r="W118" i="2"/>
  <c r="Y121" i="2"/>
  <c r="Y124" i="2"/>
  <c r="S126" i="2"/>
  <c r="S127" i="2"/>
  <c r="U129" i="2"/>
  <c r="W130" i="2"/>
  <c r="W133" i="2"/>
  <c r="Y135" i="2"/>
  <c r="S136" i="2"/>
  <c r="W142" i="2"/>
  <c r="Y146" i="2"/>
  <c r="U150" i="2"/>
  <c r="S152" i="2"/>
  <c r="S153" i="2"/>
  <c r="W157" i="2"/>
  <c r="Y159" i="2"/>
  <c r="Y160" i="2"/>
  <c r="Y162" i="2"/>
  <c r="U163" i="2"/>
  <c r="W170" i="2"/>
  <c r="U171" i="2"/>
  <c r="U172" i="2"/>
  <c r="W71" i="2"/>
  <c r="U72" i="2"/>
  <c r="W74" i="2"/>
  <c r="Y77" i="2"/>
  <c r="W79" i="2"/>
  <c r="U80" i="2"/>
  <c r="U81" i="2"/>
  <c r="S83" i="2"/>
  <c r="S86" i="2"/>
  <c r="Y88" i="2"/>
  <c r="U89" i="2"/>
  <c r="S91" i="2"/>
  <c r="W95" i="2"/>
  <c r="U96" i="2"/>
  <c r="U97" i="2"/>
  <c r="W98" i="2"/>
  <c r="Y101" i="2"/>
  <c r="Y104" i="2"/>
  <c r="W107" i="2"/>
  <c r="U108" i="2"/>
  <c r="U109" i="2"/>
  <c r="W110" i="2"/>
  <c r="Y113" i="2"/>
  <c r="Y116" i="2"/>
  <c r="W119" i="2"/>
  <c r="U120" i="2"/>
  <c r="U121" i="2"/>
  <c r="W122" i="2"/>
  <c r="Y125" i="2"/>
  <c r="Y128" i="2"/>
  <c r="W132" i="2"/>
  <c r="U135" i="2"/>
  <c r="U139" i="2"/>
  <c r="Y140" i="2"/>
  <c r="Y142" i="2"/>
  <c r="Y143" i="2"/>
  <c r="S146" i="2"/>
  <c r="W156" i="2"/>
  <c r="U159" i="2"/>
  <c r="S164" i="2"/>
  <c r="S177" i="2"/>
  <c r="W181" i="2"/>
  <c r="Y184" i="2"/>
  <c r="Y187" i="2"/>
  <c r="Y192" i="2"/>
  <c r="Y195" i="2"/>
  <c r="S197" i="2"/>
  <c r="S198" i="2"/>
  <c r="W201" i="2"/>
  <c r="Y203" i="2"/>
  <c r="S205" i="2"/>
  <c r="S206" i="2"/>
  <c r="Y223" i="2"/>
  <c r="W224" i="2"/>
  <c r="Y226" i="2"/>
  <c r="U227" i="2"/>
  <c r="W245" i="2"/>
  <c r="U246" i="2"/>
  <c r="U247" i="2"/>
  <c r="Y250" i="2"/>
  <c r="Y272" i="2"/>
  <c r="Y320" i="2"/>
  <c r="U440" i="2"/>
  <c r="U457" i="2"/>
  <c r="U458" i="2"/>
  <c r="U459" i="2"/>
  <c r="U461" i="2"/>
  <c r="U462" i="2"/>
  <c r="U463" i="2"/>
  <c r="S465" i="2"/>
  <c r="S467" i="2"/>
  <c r="S469" i="2"/>
  <c r="W134" i="2"/>
  <c r="Y136" i="2"/>
  <c r="S138" i="2"/>
  <c r="U140" i="2"/>
  <c r="S142" i="2"/>
  <c r="U144" i="2"/>
  <c r="W158" i="2"/>
  <c r="U160" i="2"/>
  <c r="S162" i="2"/>
  <c r="W165" i="2"/>
  <c r="Y167" i="2"/>
  <c r="S169" i="2"/>
  <c r="S170" i="2"/>
  <c r="W174" i="2"/>
  <c r="U175" i="2"/>
  <c r="U176" i="2"/>
  <c r="S178" i="2"/>
  <c r="W182" i="2"/>
  <c r="U183" i="2"/>
  <c r="U184" i="2"/>
  <c r="W185" i="2"/>
  <c r="Y188" i="2"/>
  <c r="S189" i="2"/>
  <c r="W190" i="2"/>
  <c r="U191" i="2"/>
  <c r="U192" i="2"/>
  <c r="W193" i="2"/>
  <c r="Y196" i="2"/>
  <c r="Y199" i="2"/>
  <c r="Y204" i="2"/>
  <c r="Y207" i="2"/>
  <c r="S209" i="2"/>
  <c r="S213" i="2"/>
  <c r="Y218" i="2"/>
  <c r="S220" i="2"/>
  <c r="S228" i="2"/>
  <c r="W236" i="2"/>
  <c r="S240" i="2"/>
  <c r="W257" i="2"/>
  <c r="U258" i="2"/>
  <c r="U259" i="2"/>
  <c r="Y262" i="2"/>
  <c r="Y308" i="2"/>
  <c r="Y132" i="2"/>
  <c r="S134" i="2"/>
  <c r="U136" i="2"/>
  <c r="W150" i="2"/>
  <c r="Y152" i="2"/>
  <c r="W154" i="2"/>
  <c r="Y156" i="2"/>
  <c r="S158" i="2"/>
  <c r="W161" i="2"/>
  <c r="Y164" i="2"/>
  <c r="Y168" i="2"/>
  <c r="Y171" i="2"/>
  <c r="S173" i="2"/>
  <c r="S174" i="2"/>
  <c r="W177" i="2"/>
  <c r="Y179" i="2"/>
  <c r="S181" i="2"/>
  <c r="S182" i="2"/>
  <c r="W186" i="2"/>
  <c r="U187" i="2"/>
  <c r="U188" i="2"/>
  <c r="S190" i="2"/>
  <c r="W194" i="2"/>
  <c r="U195" i="2"/>
  <c r="U196" i="2"/>
  <c r="W197" i="2"/>
  <c r="Y200" i="2"/>
  <c r="S201" i="2"/>
  <c r="W202" i="2"/>
  <c r="U203" i="2"/>
  <c r="U204" i="2"/>
  <c r="W205" i="2"/>
  <c r="Y208" i="2"/>
  <c r="S224" i="2"/>
  <c r="U226" i="2"/>
  <c r="W229" i="2"/>
  <c r="U230" i="2"/>
  <c r="S241" i="2"/>
  <c r="W248" i="2"/>
  <c r="S252" i="2"/>
  <c r="Y296" i="2"/>
  <c r="U323" i="2"/>
  <c r="U324" i="2"/>
  <c r="U132" i="2"/>
  <c r="W146" i="2"/>
  <c r="Y148" i="2"/>
  <c r="S150" i="2"/>
  <c r="U152" i="2"/>
  <c r="S154" i="2"/>
  <c r="U156" i="2"/>
  <c r="S161" i="2"/>
  <c r="Y163" i="2"/>
  <c r="U164" i="2"/>
  <c r="S165" i="2"/>
  <c r="W166" i="2"/>
  <c r="U167" i="2"/>
  <c r="U168" i="2"/>
  <c r="W169" i="2"/>
  <c r="Y172" i="2"/>
  <c r="Y175" i="2"/>
  <c r="Y180" i="2"/>
  <c r="Y183" i="2"/>
  <c r="S185" i="2"/>
  <c r="S186" i="2"/>
  <c r="W189" i="2"/>
  <c r="Y191" i="2"/>
  <c r="S193" i="2"/>
  <c r="S194" i="2"/>
  <c r="W198" i="2"/>
  <c r="U199" i="2"/>
  <c r="U200" i="2"/>
  <c r="S202" i="2"/>
  <c r="W206" i="2"/>
  <c r="U207" i="2"/>
  <c r="U208" i="2"/>
  <c r="W209" i="2"/>
  <c r="Y215" i="2"/>
  <c r="W216" i="2"/>
  <c r="U218" i="2"/>
  <c r="S221" i="2"/>
  <c r="W228" i="2"/>
  <c r="W233" i="2"/>
  <c r="U234" i="2"/>
  <c r="U235" i="2"/>
  <c r="Y238" i="2"/>
  <c r="S253" i="2"/>
  <c r="W260" i="2"/>
  <c r="S264" i="2"/>
  <c r="Y284" i="2"/>
  <c r="Y211" i="2"/>
  <c r="U215" i="2"/>
  <c r="W217" i="2"/>
  <c r="U223" i="2"/>
  <c r="S229" i="2"/>
  <c r="S232" i="2"/>
  <c r="S233" i="2"/>
  <c r="Y239" i="2"/>
  <c r="Y242" i="2"/>
  <c r="S244" i="2"/>
  <c r="S245" i="2"/>
  <c r="Y251" i="2"/>
  <c r="Y254" i="2"/>
  <c r="S256" i="2"/>
  <c r="S257" i="2"/>
  <c r="Y263" i="2"/>
  <c r="U267" i="2"/>
  <c r="U268" i="2"/>
  <c r="U279" i="2"/>
  <c r="U280" i="2"/>
  <c r="U291" i="2"/>
  <c r="U292" i="2"/>
  <c r="W302" i="2"/>
  <c r="U303" i="2"/>
  <c r="U304" i="2"/>
  <c r="W314" i="2"/>
  <c r="U315" i="2"/>
  <c r="U316" i="2"/>
  <c r="S344" i="2"/>
  <c r="U211" i="2"/>
  <c r="S217" i="2"/>
  <c r="Y219" i="2"/>
  <c r="W225" i="2"/>
  <c r="Y231" i="2"/>
  <c r="Y234" i="2"/>
  <c r="S236" i="2"/>
  <c r="W237" i="2"/>
  <c r="U238" i="2"/>
  <c r="U239" i="2"/>
  <c r="W240" i="2"/>
  <c r="Y243" i="2"/>
  <c r="Y246" i="2"/>
  <c r="S248" i="2"/>
  <c r="W249" i="2"/>
  <c r="U250" i="2"/>
  <c r="U251" i="2"/>
  <c r="W252" i="2"/>
  <c r="Y255" i="2"/>
  <c r="Y258" i="2"/>
  <c r="S260" i="2"/>
  <c r="W261" i="2"/>
  <c r="U262" i="2"/>
  <c r="U263" i="2"/>
  <c r="W264" i="2"/>
  <c r="S273" i="2"/>
  <c r="S285" i="2"/>
  <c r="S297" i="2"/>
  <c r="S309" i="2"/>
  <c r="S321" i="2"/>
  <c r="W325" i="2"/>
  <c r="U332" i="2"/>
  <c r="W342" i="2"/>
  <c r="W213" i="2"/>
  <c r="U219" i="2"/>
  <c r="W221" i="2"/>
  <c r="S225" i="2"/>
  <c r="Y227" i="2"/>
  <c r="U231" i="2"/>
  <c r="W232" i="2"/>
  <c r="Y235" i="2"/>
  <c r="S237" i="2"/>
  <c r="W241" i="2"/>
  <c r="U242" i="2"/>
  <c r="U243" i="2"/>
  <c r="W244" i="2"/>
  <c r="Y247" i="2"/>
  <c r="S249" i="2"/>
  <c r="W253" i="2"/>
  <c r="U254" i="2"/>
  <c r="U255" i="2"/>
  <c r="W256" i="2"/>
  <c r="Y259" i="2"/>
  <c r="S261" i="2"/>
  <c r="W269" i="2"/>
  <c r="S274" i="2"/>
  <c r="W281" i="2"/>
  <c r="S286" i="2"/>
  <c r="W293" i="2"/>
  <c r="S298" i="2"/>
  <c r="W305" i="2"/>
  <c r="S310" i="2"/>
  <c r="W317" i="2"/>
  <c r="W322" i="2"/>
  <c r="S265" i="2"/>
  <c r="S266" i="2"/>
  <c r="U271" i="2"/>
  <c r="U272" i="2"/>
  <c r="Y275" i="2"/>
  <c r="S277" i="2"/>
  <c r="S278" i="2"/>
  <c r="U283" i="2"/>
  <c r="U284" i="2"/>
  <c r="Y287" i="2"/>
  <c r="S289" i="2"/>
  <c r="S290" i="2"/>
  <c r="W294" i="2"/>
  <c r="U295" i="2"/>
  <c r="U296" i="2"/>
  <c r="Y299" i="2"/>
  <c r="S301" i="2"/>
  <c r="S302" i="2"/>
  <c r="W306" i="2"/>
  <c r="U307" i="2"/>
  <c r="U308" i="2"/>
  <c r="Y311" i="2"/>
  <c r="S313" i="2"/>
  <c r="S314" i="2"/>
  <c r="W318" i="2"/>
  <c r="U319" i="2"/>
  <c r="U320" i="2"/>
  <c r="S322" i="2"/>
  <c r="W326" i="2"/>
  <c r="U327" i="2"/>
  <c r="W350" i="2"/>
  <c r="S352" i="2"/>
  <c r="U354" i="2"/>
  <c r="U360" i="2"/>
  <c r="U362" i="2"/>
  <c r="S381" i="2"/>
  <c r="U265" i="2"/>
  <c r="Y267" i="2"/>
  <c r="S269" i="2"/>
  <c r="S270" i="2"/>
  <c r="W273" i="2"/>
  <c r="Y276" i="2"/>
  <c r="Y279" i="2"/>
  <c r="S281" i="2"/>
  <c r="S282" i="2"/>
  <c r="W285" i="2"/>
  <c r="Y288" i="2"/>
  <c r="Y291" i="2"/>
  <c r="S293" i="2"/>
  <c r="S294" i="2"/>
  <c r="W297" i="2"/>
  <c r="Y300" i="2"/>
  <c r="Y303" i="2"/>
  <c r="S305" i="2"/>
  <c r="S306" i="2"/>
  <c r="W309" i="2"/>
  <c r="Y312" i="2"/>
  <c r="Y315" i="2"/>
  <c r="S317" i="2"/>
  <c r="S318" i="2"/>
  <c r="W321" i="2"/>
  <c r="Y323" i="2"/>
  <c r="S325" i="2"/>
  <c r="S326" i="2"/>
  <c r="Y328" i="2"/>
  <c r="Y334" i="2"/>
  <c r="Y338" i="2"/>
  <c r="U340" i="2"/>
  <c r="W265" i="2"/>
  <c r="S267" i="2"/>
  <c r="Y268" i="2"/>
  <c r="Y271" i="2"/>
  <c r="U275" i="2"/>
  <c r="U276" i="2"/>
  <c r="W277" i="2"/>
  <c r="Y280" i="2"/>
  <c r="Y283" i="2"/>
  <c r="U287" i="2"/>
  <c r="U288" i="2"/>
  <c r="W289" i="2"/>
  <c r="Y292" i="2"/>
  <c r="Y295" i="2"/>
  <c r="W298" i="2"/>
  <c r="U299" i="2"/>
  <c r="U300" i="2"/>
  <c r="W301" i="2"/>
  <c r="Y304" i="2"/>
  <c r="Y307" i="2"/>
  <c r="W310" i="2"/>
  <c r="U311" i="2"/>
  <c r="U312" i="2"/>
  <c r="W313" i="2"/>
  <c r="Y316" i="2"/>
  <c r="Y319" i="2"/>
  <c r="Y324" i="2"/>
  <c r="Y327" i="2"/>
  <c r="W330" i="2"/>
  <c r="W336" i="2"/>
  <c r="Y346" i="2"/>
  <c r="U348" i="2"/>
  <c r="Y356" i="2"/>
  <c r="Y379" i="2"/>
  <c r="S328" i="2"/>
  <c r="Y330" i="2"/>
  <c r="W332" i="2"/>
  <c r="S334" i="2"/>
  <c r="Y336" i="2"/>
  <c r="S338" i="2"/>
  <c r="W340" i="2"/>
  <c r="Y342" i="2"/>
  <c r="U344" i="2"/>
  <c r="S346" i="2"/>
  <c r="W348" i="2"/>
  <c r="Y350" i="2"/>
  <c r="U352" i="2"/>
  <c r="W354" i="2"/>
  <c r="S356" i="2"/>
  <c r="S358" i="2"/>
  <c r="Y372" i="2"/>
  <c r="U374" i="2"/>
  <c r="U375" i="2"/>
  <c r="U328" i="2"/>
  <c r="S330" i="2"/>
  <c r="Y332" i="2"/>
  <c r="U334" i="2"/>
  <c r="S336" i="2"/>
  <c r="U338" i="2"/>
  <c r="Y340" i="2"/>
  <c r="S342" i="2"/>
  <c r="W344" i="2"/>
  <c r="U346" i="2"/>
  <c r="Y348" i="2"/>
  <c r="S350" i="2"/>
  <c r="W352" i="2"/>
  <c r="Y354" i="2"/>
  <c r="U356" i="2"/>
  <c r="Y360" i="2"/>
  <c r="W364" i="2"/>
  <c r="S366" i="2"/>
  <c r="U368" i="2"/>
  <c r="W370" i="2"/>
  <c r="Y384" i="2"/>
  <c r="U386" i="2"/>
  <c r="W328" i="2"/>
  <c r="U330" i="2"/>
  <c r="S332" i="2"/>
  <c r="W334" i="2"/>
  <c r="U336" i="2"/>
  <c r="W338" i="2"/>
  <c r="S340" i="2"/>
  <c r="U342" i="2"/>
  <c r="Y344" i="2"/>
  <c r="W346" i="2"/>
  <c r="S348" i="2"/>
  <c r="U350" i="2"/>
  <c r="Y352" i="2"/>
  <c r="S354" i="2"/>
  <c r="W358" i="2"/>
  <c r="W376" i="2"/>
  <c r="S378" i="2"/>
  <c r="U380" i="2"/>
  <c r="W382" i="2"/>
  <c r="Y364" i="2"/>
  <c r="U366" i="2"/>
  <c r="W368" i="2"/>
  <c r="Y370" i="2"/>
  <c r="S372" i="2"/>
  <c r="S373" i="2"/>
  <c r="W374" i="2"/>
  <c r="Y376" i="2"/>
  <c r="U378" i="2"/>
  <c r="U379" i="2"/>
  <c r="W380" i="2"/>
  <c r="Y382" i="2"/>
  <c r="S384" i="2"/>
  <c r="S385" i="2"/>
  <c r="U389" i="2"/>
  <c r="W392" i="2"/>
  <c r="W395" i="2"/>
  <c r="Y402" i="2"/>
  <c r="U406" i="2"/>
  <c r="U429" i="2"/>
  <c r="Y362" i="2"/>
  <c r="S364" i="2"/>
  <c r="Y368" i="2"/>
  <c r="S370" i="2"/>
  <c r="Y371" i="2"/>
  <c r="U372" i="2"/>
  <c r="Y374" i="2"/>
  <c r="S376" i="2"/>
  <c r="S377" i="2"/>
  <c r="W378" i="2"/>
  <c r="Y380" i="2"/>
  <c r="S382" i="2"/>
  <c r="Y383" i="2"/>
  <c r="U384" i="2"/>
  <c r="Y386" i="2"/>
  <c r="W387" i="2"/>
  <c r="W391" i="2"/>
  <c r="U393" i="2"/>
  <c r="Y417" i="2"/>
  <c r="S362" i="2"/>
  <c r="U364" i="2"/>
  <c r="Y366" i="2"/>
  <c r="S368" i="2"/>
  <c r="U370" i="2"/>
  <c r="U371" i="2"/>
  <c r="W372" i="2"/>
  <c r="S374" i="2"/>
  <c r="Y375" i="2"/>
  <c r="U376" i="2"/>
  <c r="Y378" i="2"/>
  <c r="S380" i="2"/>
  <c r="U382" i="2"/>
  <c r="U383" i="2"/>
  <c r="W384" i="2"/>
  <c r="Y387" i="2"/>
  <c r="U390" i="2"/>
  <c r="S404" i="2"/>
  <c r="W408" i="2"/>
  <c r="S410" i="2"/>
  <c r="W415" i="2"/>
  <c r="U387" i="2"/>
  <c r="S389" i="2"/>
  <c r="S392" i="2"/>
  <c r="Y394" i="2"/>
  <c r="U398" i="2"/>
  <c r="W400" i="2"/>
  <c r="Y416" i="2"/>
  <c r="Y419" i="2"/>
  <c r="W423" i="2"/>
  <c r="U424" i="2"/>
  <c r="W439" i="2"/>
  <c r="W388" i="2"/>
  <c r="Y391" i="2"/>
  <c r="U394" i="2"/>
  <c r="W396" i="2"/>
  <c r="U402" i="2"/>
  <c r="W404" i="2"/>
  <c r="Y406" i="2"/>
  <c r="S408" i="2"/>
  <c r="W410" i="2"/>
  <c r="S413" i="2"/>
  <c r="S419" i="2"/>
  <c r="W422" i="2"/>
  <c r="W431" i="2"/>
  <c r="S388" i="2"/>
  <c r="Y390" i="2"/>
  <c r="U391" i="2"/>
  <c r="S393" i="2"/>
  <c r="S396" i="2"/>
  <c r="Y398" i="2"/>
  <c r="S400" i="2"/>
  <c r="W409" i="2"/>
  <c r="U416" i="2"/>
  <c r="U421" i="2"/>
  <c r="W447" i="2"/>
  <c r="W411" i="2"/>
  <c r="Y413" i="2"/>
  <c r="S415" i="2"/>
  <c r="U417" i="2"/>
  <c r="S423" i="2"/>
  <c r="Y425" i="2"/>
  <c r="S427" i="2"/>
  <c r="U433" i="2"/>
  <c r="W435" i="2"/>
  <c r="W438" i="2"/>
  <c r="W455" i="2"/>
  <c r="Y409" i="2"/>
  <c r="S411" i="2"/>
  <c r="U413" i="2"/>
  <c r="Y429" i="2"/>
  <c r="S431" i="2"/>
  <c r="U437" i="2"/>
  <c r="U445" i="2"/>
  <c r="Y454" i="2"/>
  <c r="U409" i="2"/>
  <c r="W419" i="2"/>
  <c r="Y421" i="2"/>
  <c r="U425" i="2"/>
  <c r="W427" i="2"/>
  <c r="Y433" i="2"/>
  <c r="S435" i="2"/>
  <c r="S439" i="2"/>
  <c r="Y441" i="2"/>
  <c r="U449" i="2"/>
  <c r="W451" i="2"/>
  <c r="Y453" i="2"/>
  <c r="U441" i="2"/>
  <c r="W443" i="2"/>
  <c r="Y445" i="2"/>
  <c r="S447" i="2"/>
  <c r="S453" i="2"/>
  <c r="Y437" i="2"/>
  <c r="U438" i="2"/>
  <c r="S440" i="2"/>
  <c r="S443" i="2"/>
  <c r="Y449" i="2"/>
  <c r="S451" i="2"/>
  <c r="U455" i="2"/>
  <c r="U454" i="2"/>
  <c r="W456" i="2"/>
  <c r="W457" i="2"/>
  <c r="W459" i="2"/>
  <c r="W460" i="2"/>
  <c r="W461" i="2"/>
  <c r="W463" i="2"/>
  <c r="U465" i="2"/>
  <c r="U467" i="2"/>
  <c r="U469" i="2"/>
  <c r="Y457" i="2"/>
  <c r="Y458" i="2"/>
  <c r="Y459" i="2"/>
  <c r="Y461" i="2"/>
  <c r="Y462" i="2"/>
  <c r="Y463" i="2"/>
  <c r="W465" i="2"/>
  <c r="W467" i="2"/>
  <c r="W469" i="2"/>
  <c r="W453" i="2"/>
  <c r="Y455" i="2"/>
  <c r="S456" i="2"/>
  <c r="S457" i="2"/>
  <c r="S459" i="2"/>
  <c r="S460" i="2"/>
  <c r="S461" i="2"/>
  <c r="S463" i="2"/>
  <c r="S464" i="2"/>
  <c r="Y465" i="2"/>
  <c r="Y467" i="2"/>
  <c r="Y469" i="2"/>
  <c r="G29" i="2" l="1"/>
  <c r="G30" i="2" l="1"/>
  <c r="K27" i="2" l="1"/>
  <c r="G31" i="2"/>
  <c r="M28" i="2" l="1"/>
  <c r="L27" i="2"/>
  <c r="P27" i="2" s="1"/>
  <c r="AA27" i="2" s="1"/>
  <c r="AB27" i="2" s="1"/>
  <c r="AC27" i="2" s="1"/>
  <c r="D28" i="2" s="1"/>
  <c r="I28" i="2"/>
  <c r="G32" i="2"/>
  <c r="G33" i="2" l="1"/>
  <c r="G34" i="2"/>
  <c r="G35" i="2" l="1"/>
  <c r="G36" i="2" l="1"/>
  <c r="K28" i="2" l="1"/>
  <c r="L28" i="2" s="1"/>
  <c r="G37" i="2"/>
  <c r="N27" i="2" l="1"/>
  <c r="O27" i="2" s="1"/>
  <c r="AE27" i="2" s="1"/>
  <c r="P28" i="2"/>
  <c r="AA28" i="2" s="1"/>
  <c r="AB28" i="2" s="1"/>
  <c r="AC28" i="2" s="1"/>
  <c r="D29" i="2" s="1"/>
  <c r="M29" i="2"/>
  <c r="I29" i="2"/>
  <c r="G38" i="2"/>
  <c r="G39" i="2" l="1"/>
  <c r="G40" i="2" l="1"/>
  <c r="K29" i="2" l="1"/>
  <c r="L29" i="2" s="1"/>
  <c r="G41" i="2"/>
  <c r="N28" i="2" l="1"/>
  <c r="O28" i="2" s="1"/>
  <c r="AE28" i="2" s="1"/>
  <c r="P29" i="2"/>
  <c r="AA29" i="2" s="1"/>
  <c r="AB29" i="2" s="1"/>
  <c r="AC29" i="2" s="1"/>
  <c r="D30" i="2" s="1"/>
  <c r="M30" i="2"/>
  <c r="I30" i="2"/>
  <c r="G42" i="2"/>
  <c r="G43" i="2" l="1"/>
  <c r="K30" i="2" l="1"/>
  <c r="L30" i="2" s="1"/>
  <c r="G44" i="2"/>
  <c r="N29" i="2" l="1"/>
  <c r="O29" i="2" s="1"/>
  <c r="AE29" i="2" s="1"/>
  <c r="P30" i="2"/>
  <c r="AA30" i="2" s="1"/>
  <c r="AB30" i="2" s="1"/>
  <c r="AC30" i="2" s="1"/>
  <c r="D31" i="2" s="1"/>
  <c r="I31" i="2"/>
  <c r="M31" i="2"/>
  <c r="G45" i="2"/>
  <c r="G46" i="2" l="1"/>
  <c r="K31" i="2" l="1"/>
  <c r="L31" i="2" s="1"/>
  <c r="G47" i="2"/>
  <c r="N30" i="2" l="1"/>
  <c r="O30" i="2" s="1"/>
  <c r="AE30" i="2" s="1"/>
  <c r="P31" i="2"/>
  <c r="AA31" i="2" s="1"/>
  <c r="AB31" i="2" s="1"/>
  <c r="AC31" i="2" s="1"/>
  <c r="D32" i="2" s="1"/>
  <c r="I32" i="2"/>
  <c r="M32" i="2"/>
  <c r="G48" i="2"/>
  <c r="G49" i="2" l="1"/>
  <c r="K32" i="2" l="1"/>
  <c r="L32" i="2" s="1"/>
  <c r="G50" i="2"/>
  <c r="N31" i="2" l="1"/>
  <c r="O31" i="2" s="1"/>
  <c r="AE31" i="2" s="1"/>
  <c r="P32" i="2"/>
  <c r="AA32" i="2" s="1"/>
  <c r="AB32" i="2" s="1"/>
  <c r="AC32" i="2" s="1"/>
  <c r="D33" i="2" s="1"/>
  <c r="M33" i="2"/>
  <c r="I33" i="2"/>
  <c r="G51" i="2"/>
  <c r="G52" i="2" l="1"/>
  <c r="G53" i="2" l="1"/>
  <c r="K33" i="2" l="1"/>
  <c r="L33" i="2" s="1"/>
  <c r="G54" i="2"/>
  <c r="N32" i="2" l="1"/>
  <c r="O32" i="2" s="1"/>
  <c r="AE32" i="2" s="1"/>
  <c r="P33" i="2"/>
  <c r="AA33" i="2" s="1"/>
  <c r="AB33" i="2" s="1"/>
  <c r="AC33" i="2" s="1"/>
  <c r="D34" i="2" s="1"/>
  <c r="M34" i="2"/>
  <c r="I34" i="2"/>
  <c r="G55" i="2"/>
  <c r="G56" i="2" l="1"/>
  <c r="G57" i="2" l="1"/>
  <c r="K34" i="2" l="1"/>
  <c r="L34" i="2" s="1"/>
  <c r="G58" i="2"/>
  <c r="N33" i="2" l="1"/>
  <c r="O33" i="2" s="1"/>
  <c r="AE33" i="2" s="1"/>
  <c r="P34" i="2"/>
  <c r="AA34" i="2" s="1"/>
  <c r="AB34" i="2" s="1"/>
  <c r="AC34" i="2" s="1"/>
  <c r="D35" i="2" s="1"/>
  <c r="M35" i="2"/>
  <c r="I35" i="2"/>
  <c r="G59" i="2"/>
  <c r="G60" i="2" l="1"/>
  <c r="G61" i="2" l="1"/>
  <c r="K35" i="2" l="1"/>
  <c r="L35" i="2" s="1"/>
  <c r="G62" i="2"/>
  <c r="N34" i="2" l="1"/>
  <c r="O34" i="2" s="1"/>
  <c r="AE34" i="2" s="1"/>
  <c r="P35" i="2"/>
  <c r="AA35" i="2" s="1"/>
  <c r="AB35" i="2" s="1"/>
  <c r="AC35" i="2" s="1"/>
  <c r="D36" i="2" s="1"/>
  <c r="M36" i="2"/>
  <c r="I36" i="2"/>
  <c r="G63" i="2"/>
  <c r="G64" i="2" l="1"/>
  <c r="G65" i="2" l="1"/>
  <c r="K36" i="2" l="1"/>
  <c r="L36" i="2" s="1"/>
  <c r="G66" i="2"/>
  <c r="N35" i="2" l="1"/>
  <c r="O35" i="2" s="1"/>
  <c r="AE35" i="2" s="1"/>
  <c r="P36" i="2"/>
  <c r="AA36" i="2" s="1"/>
  <c r="AB36" i="2" s="1"/>
  <c r="AC36" i="2" s="1"/>
  <c r="D37" i="2" s="1"/>
  <c r="I37" i="2"/>
  <c r="M37" i="2"/>
  <c r="G67" i="2"/>
  <c r="G68" i="2" l="1"/>
  <c r="G69" i="2" l="1"/>
  <c r="K37" i="2" l="1"/>
  <c r="L37" i="2" s="1"/>
  <c r="G70" i="2"/>
  <c r="N36" i="2" l="1"/>
  <c r="O36" i="2" s="1"/>
  <c r="AE36" i="2" s="1"/>
  <c r="P37" i="2"/>
  <c r="AA37" i="2" s="1"/>
  <c r="AB37" i="2" s="1"/>
  <c r="AC37" i="2" s="1"/>
  <c r="D38" i="2" s="1"/>
  <c r="M38" i="2"/>
  <c r="I38" i="2"/>
  <c r="G71" i="2"/>
  <c r="G72" i="2" l="1"/>
  <c r="G73" i="2" l="1"/>
  <c r="K38" i="2" l="1"/>
  <c r="L38" i="2" s="1"/>
  <c r="G74" i="2"/>
  <c r="N37" i="2" l="1"/>
  <c r="O37" i="2" s="1"/>
  <c r="AE37" i="2" s="1"/>
  <c r="P38" i="2"/>
  <c r="AA38" i="2" s="1"/>
  <c r="AB38" i="2" s="1"/>
  <c r="AC38" i="2" s="1"/>
  <c r="D39" i="2" s="1"/>
  <c r="M39" i="2"/>
  <c r="I39" i="2"/>
  <c r="G75" i="2"/>
  <c r="G76" i="2" l="1"/>
  <c r="K39" i="2" l="1"/>
  <c r="L39" i="2" s="1"/>
  <c r="G77" i="2"/>
  <c r="N38" i="2" l="1"/>
  <c r="O38" i="2" s="1"/>
  <c r="AE38" i="2" s="1"/>
  <c r="P39" i="2"/>
  <c r="AA39" i="2" s="1"/>
  <c r="AB39" i="2" s="1"/>
  <c r="AC39" i="2" s="1"/>
  <c r="D40" i="2" s="1"/>
  <c r="I40" i="2"/>
  <c r="M40" i="2"/>
  <c r="G78" i="2"/>
  <c r="G79" i="2" l="1"/>
  <c r="G80" i="2" l="1"/>
  <c r="K40" i="2" l="1"/>
  <c r="L40" i="2" s="1"/>
  <c r="G81" i="2"/>
  <c r="N39" i="2" l="1"/>
  <c r="O39" i="2" s="1"/>
  <c r="AE39" i="2" s="1"/>
  <c r="P40" i="2"/>
  <c r="AA40" i="2" s="1"/>
  <c r="AB40" i="2" s="1"/>
  <c r="AC40" i="2" s="1"/>
  <c r="D41" i="2" s="1"/>
  <c r="M41" i="2"/>
  <c r="I41" i="2"/>
  <c r="G82" i="2"/>
  <c r="G83" i="2" l="1"/>
  <c r="G84" i="2" l="1"/>
  <c r="K41" i="2" l="1"/>
  <c r="L41" i="2" s="1"/>
  <c r="G85" i="2"/>
  <c r="N40" i="2" l="1"/>
  <c r="O40" i="2" s="1"/>
  <c r="AE40" i="2" s="1"/>
  <c r="P41" i="2"/>
  <c r="AA41" i="2" s="1"/>
  <c r="AB41" i="2" s="1"/>
  <c r="AC41" i="2" s="1"/>
  <c r="D42" i="2" s="1"/>
  <c r="M42" i="2"/>
  <c r="I42" i="2"/>
  <c r="G86" i="2"/>
  <c r="G87" i="2" l="1"/>
  <c r="G88" i="2" l="1"/>
  <c r="K42" i="2" l="1"/>
  <c r="L42" i="2" s="1"/>
  <c r="G89" i="2"/>
  <c r="N41" i="2" l="1"/>
  <c r="O41" i="2" s="1"/>
  <c r="AE41" i="2" s="1"/>
  <c r="P42" i="2"/>
  <c r="AA42" i="2" s="1"/>
  <c r="AB42" i="2" s="1"/>
  <c r="AC42" i="2" s="1"/>
  <c r="D43" i="2" s="1"/>
  <c r="M43" i="2"/>
  <c r="I43" i="2"/>
  <c r="G90" i="2"/>
  <c r="G91" i="2" l="1"/>
  <c r="G92" i="2" l="1"/>
  <c r="K43" i="2" l="1"/>
  <c r="L43" i="2" s="1"/>
  <c r="G93" i="2"/>
  <c r="N42" i="2" l="1"/>
  <c r="O42" i="2" s="1"/>
  <c r="AE42" i="2" s="1"/>
  <c r="P43" i="2"/>
  <c r="AA43" i="2" s="1"/>
  <c r="AB43" i="2" s="1"/>
  <c r="AC43" i="2" s="1"/>
  <c r="D44" i="2" s="1"/>
  <c r="M44" i="2"/>
  <c r="I44" i="2"/>
  <c r="G94" i="2"/>
  <c r="G95" i="2" l="1"/>
  <c r="G96" i="2" l="1"/>
  <c r="K44" i="2" l="1"/>
  <c r="L44" i="2" s="1"/>
  <c r="G97" i="2"/>
  <c r="N43" i="2" l="1"/>
  <c r="O43" i="2" s="1"/>
  <c r="AE43" i="2" s="1"/>
  <c r="P44" i="2"/>
  <c r="AA44" i="2" s="1"/>
  <c r="AB44" i="2" s="1"/>
  <c r="AC44" i="2" s="1"/>
  <c r="D45" i="2" s="1"/>
  <c r="M45" i="2"/>
  <c r="I45" i="2"/>
  <c r="G98" i="2"/>
  <c r="G99" i="2" l="1"/>
  <c r="G100" i="2" l="1"/>
  <c r="K45" i="2" l="1"/>
  <c r="L45" i="2" s="1"/>
  <c r="G101" i="2"/>
  <c r="N44" i="2" l="1"/>
  <c r="O44" i="2" s="1"/>
  <c r="AE44" i="2" s="1"/>
  <c r="P45" i="2"/>
  <c r="AA45" i="2" s="1"/>
  <c r="AB45" i="2" s="1"/>
  <c r="AC45" i="2" s="1"/>
  <c r="D46" i="2" s="1"/>
  <c r="I46" i="2"/>
  <c r="M46" i="2"/>
  <c r="G102" i="2"/>
  <c r="G103" i="2" l="1"/>
  <c r="G104" i="2" l="1"/>
  <c r="K46" i="2" l="1"/>
  <c r="L46" i="2" s="1"/>
  <c r="G105" i="2"/>
  <c r="N45" i="2" l="1"/>
  <c r="O45" i="2" s="1"/>
  <c r="AE45" i="2" s="1"/>
  <c r="P46" i="2"/>
  <c r="AA46" i="2" s="1"/>
  <c r="AB46" i="2" s="1"/>
  <c r="AC46" i="2" s="1"/>
  <c r="D47" i="2" s="1"/>
  <c r="I47" i="2"/>
  <c r="M47" i="2"/>
  <c r="G106" i="2"/>
  <c r="G107" i="2" l="1"/>
  <c r="G108" i="2" l="1"/>
  <c r="K47" i="2" l="1"/>
  <c r="L47" i="2" s="1"/>
  <c r="G109" i="2"/>
  <c r="N46" i="2" l="1"/>
  <c r="O46" i="2" s="1"/>
  <c r="AE46" i="2" s="1"/>
  <c r="P47" i="2"/>
  <c r="AA47" i="2" s="1"/>
  <c r="AB47" i="2" s="1"/>
  <c r="AC47" i="2" s="1"/>
  <c r="D48" i="2" s="1"/>
  <c r="M48" i="2"/>
  <c r="I48" i="2"/>
  <c r="G110" i="2"/>
  <c r="G111" i="2" l="1"/>
  <c r="G112" i="2" l="1"/>
  <c r="K48" i="2" l="1"/>
  <c r="L48" i="2" s="1"/>
  <c r="G113" i="2"/>
  <c r="N47" i="2" l="1"/>
  <c r="O47" i="2" s="1"/>
  <c r="AE47" i="2" s="1"/>
  <c r="P48" i="2"/>
  <c r="AA48" i="2" s="1"/>
  <c r="AB48" i="2" s="1"/>
  <c r="AC48" i="2" s="1"/>
  <c r="D49" i="2" s="1"/>
  <c r="M49" i="2"/>
  <c r="I49" i="2"/>
  <c r="G114" i="2"/>
  <c r="G115" i="2" l="1"/>
  <c r="G116" i="2" l="1"/>
  <c r="K49" i="2" l="1"/>
  <c r="L49" i="2" s="1"/>
  <c r="G117" i="2"/>
  <c r="N48" i="2" l="1"/>
  <c r="O48" i="2" s="1"/>
  <c r="AE48" i="2" s="1"/>
  <c r="P49" i="2"/>
  <c r="AA49" i="2" s="1"/>
  <c r="AB49" i="2" s="1"/>
  <c r="AC49" i="2" s="1"/>
  <c r="D50" i="2" s="1"/>
  <c r="M50" i="2"/>
  <c r="I50" i="2"/>
  <c r="G118" i="2"/>
  <c r="G119" i="2" l="1"/>
  <c r="G120" i="2" l="1"/>
  <c r="K50" i="2" l="1"/>
  <c r="L50" i="2" s="1"/>
  <c r="G121" i="2"/>
  <c r="N49" i="2" l="1"/>
  <c r="O49" i="2" s="1"/>
  <c r="AE49" i="2" s="1"/>
  <c r="P50" i="2"/>
  <c r="AA50" i="2" s="1"/>
  <c r="AB50" i="2" s="1"/>
  <c r="AC50" i="2" s="1"/>
  <c r="D51" i="2" s="1"/>
  <c r="M51" i="2"/>
  <c r="I51" i="2"/>
  <c r="G122" i="2"/>
  <c r="G123" i="2" l="1"/>
  <c r="G124" i="2" l="1"/>
  <c r="K51" i="2" l="1"/>
  <c r="L51" i="2" s="1"/>
  <c r="G125" i="2"/>
  <c r="N50" i="2" l="1"/>
  <c r="O50" i="2" s="1"/>
  <c r="AE50" i="2" s="1"/>
  <c r="P51" i="2"/>
  <c r="AA51" i="2" s="1"/>
  <c r="AB51" i="2" s="1"/>
  <c r="AC51" i="2" s="1"/>
  <c r="D52" i="2" s="1"/>
  <c r="M52" i="2"/>
  <c r="I52" i="2"/>
  <c r="G126" i="2"/>
  <c r="G127" i="2" l="1"/>
  <c r="G128" i="2" l="1"/>
  <c r="K52" i="2" l="1"/>
  <c r="L52" i="2" s="1"/>
  <c r="G129" i="2"/>
  <c r="N51" i="2" l="1"/>
  <c r="O51" i="2" s="1"/>
  <c r="AE51" i="2" s="1"/>
  <c r="P52" i="2"/>
  <c r="AA52" i="2" s="1"/>
  <c r="AB52" i="2" s="1"/>
  <c r="AC52" i="2" s="1"/>
  <c r="D53" i="2" s="1"/>
  <c r="M53" i="2"/>
  <c r="I53" i="2"/>
  <c r="G130" i="2"/>
  <c r="G131" i="2" l="1"/>
  <c r="G132" i="2" l="1"/>
  <c r="K53" i="2" l="1"/>
  <c r="L53" i="2" s="1"/>
  <c r="G133" i="2"/>
  <c r="N52" i="2" l="1"/>
  <c r="O52" i="2" s="1"/>
  <c r="AE52" i="2" s="1"/>
  <c r="P53" i="2"/>
  <c r="AA53" i="2" s="1"/>
  <c r="AB53" i="2" s="1"/>
  <c r="AC53" i="2" s="1"/>
  <c r="D54" i="2" s="1"/>
  <c r="M54" i="2"/>
  <c r="I54" i="2"/>
  <c r="G134" i="2"/>
  <c r="G135" i="2" l="1"/>
  <c r="K54" i="2" l="1"/>
  <c r="L54" i="2" s="1"/>
  <c r="G136" i="2"/>
  <c r="N53" i="2" l="1"/>
  <c r="O53" i="2" s="1"/>
  <c r="AE53" i="2" s="1"/>
  <c r="P54" i="2"/>
  <c r="AA54" i="2" s="1"/>
  <c r="AB54" i="2" s="1"/>
  <c r="AC54" i="2" s="1"/>
  <c r="D55" i="2" s="1"/>
  <c r="M55" i="2"/>
  <c r="I55" i="2"/>
  <c r="G137" i="2"/>
  <c r="G138" i="2" l="1"/>
  <c r="G139" i="2" l="1"/>
  <c r="K55" i="2" l="1"/>
  <c r="L55" i="2" s="1"/>
  <c r="G140" i="2"/>
  <c r="N54" i="2" l="1"/>
  <c r="O54" i="2" s="1"/>
  <c r="AE54" i="2" s="1"/>
  <c r="P55" i="2"/>
  <c r="AA55" i="2" s="1"/>
  <c r="AB55" i="2" s="1"/>
  <c r="AC55" i="2" s="1"/>
  <c r="D56" i="2" s="1"/>
  <c r="M56" i="2"/>
  <c r="I56" i="2"/>
  <c r="G141" i="2"/>
  <c r="G142" i="2" l="1"/>
  <c r="G143" i="2" l="1"/>
  <c r="K56" i="2" l="1"/>
  <c r="L56" i="2" s="1"/>
  <c r="G144" i="2"/>
  <c r="N55" i="2" l="1"/>
  <c r="O55" i="2" s="1"/>
  <c r="AE55" i="2" s="1"/>
  <c r="P56" i="2"/>
  <c r="AA56" i="2" s="1"/>
  <c r="AB56" i="2" s="1"/>
  <c r="AC56" i="2" s="1"/>
  <c r="D57" i="2" s="1"/>
  <c r="M57" i="2"/>
  <c r="I57" i="2"/>
  <c r="G145" i="2"/>
  <c r="G146" i="2" l="1"/>
  <c r="G147" i="2" l="1"/>
  <c r="K57" i="2" l="1"/>
  <c r="L57" i="2" s="1"/>
  <c r="G148" i="2"/>
  <c r="N56" i="2" l="1"/>
  <c r="O56" i="2" s="1"/>
  <c r="AE56" i="2" s="1"/>
  <c r="P57" i="2"/>
  <c r="AA57" i="2" s="1"/>
  <c r="AB57" i="2" s="1"/>
  <c r="AC57" i="2" s="1"/>
  <c r="D58" i="2" s="1"/>
  <c r="M58" i="2"/>
  <c r="I58" i="2"/>
  <c r="G149" i="2"/>
  <c r="G150" i="2" l="1"/>
  <c r="G151" i="2" l="1"/>
  <c r="K58" i="2" l="1"/>
  <c r="L58" i="2" s="1"/>
  <c r="G152" i="2"/>
  <c r="N57" i="2" l="1"/>
  <c r="O57" i="2" s="1"/>
  <c r="AE57" i="2" s="1"/>
  <c r="P58" i="2"/>
  <c r="AA58" i="2" s="1"/>
  <c r="AB58" i="2" s="1"/>
  <c r="AC58" i="2" s="1"/>
  <c r="D59" i="2" s="1"/>
  <c r="M59" i="2"/>
  <c r="I59" i="2"/>
  <c r="G153" i="2"/>
  <c r="G154" i="2" l="1"/>
  <c r="G155" i="2" l="1"/>
  <c r="K59" i="2" l="1"/>
  <c r="L59" i="2" s="1"/>
  <c r="G156" i="2"/>
  <c r="N58" i="2" l="1"/>
  <c r="O58" i="2" s="1"/>
  <c r="AE58" i="2" s="1"/>
  <c r="P59" i="2"/>
  <c r="AA59" i="2" s="1"/>
  <c r="AB59" i="2" s="1"/>
  <c r="AC59" i="2" s="1"/>
  <c r="D60" i="2" s="1"/>
  <c r="M60" i="2"/>
  <c r="I60" i="2"/>
  <c r="G157" i="2"/>
  <c r="G158" i="2" l="1"/>
  <c r="G159" i="2" l="1"/>
  <c r="K60" i="2" l="1"/>
  <c r="L60" i="2" s="1"/>
  <c r="G160" i="2"/>
  <c r="N59" i="2" l="1"/>
  <c r="O59" i="2" s="1"/>
  <c r="AE59" i="2" s="1"/>
  <c r="P60" i="2"/>
  <c r="AA60" i="2" s="1"/>
  <c r="AB60" i="2" s="1"/>
  <c r="AC60" i="2" s="1"/>
  <c r="D61" i="2" s="1"/>
  <c r="M61" i="2"/>
  <c r="I61" i="2"/>
  <c r="G161" i="2"/>
  <c r="G162" i="2" l="1"/>
  <c r="G163" i="2" l="1"/>
  <c r="K61" i="2" l="1"/>
  <c r="L61" i="2" s="1"/>
  <c r="G164" i="2"/>
  <c r="N60" i="2" l="1"/>
  <c r="O60" i="2" s="1"/>
  <c r="AE60" i="2" s="1"/>
  <c r="P61" i="2"/>
  <c r="AA61" i="2" s="1"/>
  <c r="AB61" i="2" s="1"/>
  <c r="AC61" i="2" s="1"/>
  <c r="D62" i="2" s="1"/>
  <c r="M62" i="2"/>
  <c r="I62" i="2"/>
  <c r="G165" i="2"/>
  <c r="G166" i="2" l="1"/>
  <c r="G167" i="2" l="1"/>
  <c r="K62" i="2" l="1"/>
  <c r="L62" i="2" s="1"/>
  <c r="G168" i="2"/>
  <c r="N61" i="2" l="1"/>
  <c r="O61" i="2" s="1"/>
  <c r="AE61" i="2" s="1"/>
  <c r="P62" i="2"/>
  <c r="AA62" i="2" s="1"/>
  <c r="AB62" i="2" s="1"/>
  <c r="AC62" i="2" s="1"/>
  <c r="D63" i="2" s="1"/>
  <c r="M63" i="2"/>
  <c r="I63" i="2"/>
  <c r="G169" i="2"/>
  <c r="G170" i="2" l="1"/>
  <c r="G171" i="2" l="1"/>
  <c r="K63" i="2" l="1"/>
  <c r="L63" i="2" s="1"/>
  <c r="G172" i="2"/>
  <c r="N62" i="2" l="1"/>
  <c r="O62" i="2" s="1"/>
  <c r="AE62" i="2" s="1"/>
  <c r="P63" i="2"/>
  <c r="AA63" i="2" s="1"/>
  <c r="AB63" i="2" s="1"/>
  <c r="AC63" i="2" s="1"/>
  <c r="D64" i="2" s="1"/>
  <c r="M64" i="2"/>
  <c r="I64" i="2"/>
  <c r="G173" i="2"/>
  <c r="G174" i="2" l="1"/>
  <c r="G175" i="2" l="1"/>
  <c r="K64" i="2" l="1"/>
  <c r="L64" i="2" s="1"/>
  <c r="G176" i="2"/>
  <c r="N63" i="2" l="1"/>
  <c r="O63" i="2" s="1"/>
  <c r="AE63" i="2" s="1"/>
  <c r="P64" i="2"/>
  <c r="AA64" i="2" s="1"/>
  <c r="AB64" i="2" s="1"/>
  <c r="AC64" i="2" s="1"/>
  <c r="D65" i="2" s="1"/>
  <c r="M65" i="2"/>
  <c r="I65" i="2"/>
  <c r="G177" i="2"/>
  <c r="G178" i="2" l="1"/>
  <c r="G179" i="2" l="1"/>
  <c r="K65" i="2" l="1"/>
  <c r="L65" i="2" s="1"/>
  <c r="G180" i="2"/>
  <c r="N64" i="2" l="1"/>
  <c r="O64" i="2" s="1"/>
  <c r="AE64" i="2" s="1"/>
  <c r="P65" i="2"/>
  <c r="AA65" i="2" s="1"/>
  <c r="AB65" i="2" s="1"/>
  <c r="AC65" i="2" s="1"/>
  <c r="D66" i="2" s="1"/>
  <c r="M66" i="2"/>
  <c r="I66" i="2"/>
  <c r="G181" i="2"/>
  <c r="G182" i="2" l="1"/>
  <c r="G183" i="2" l="1"/>
  <c r="K66" i="2" l="1"/>
  <c r="L66" i="2" s="1"/>
  <c r="G184" i="2"/>
  <c r="N65" i="2" l="1"/>
  <c r="O65" i="2" s="1"/>
  <c r="AE65" i="2" s="1"/>
  <c r="P66" i="2"/>
  <c r="AA66" i="2" s="1"/>
  <c r="AB66" i="2" s="1"/>
  <c r="AC66" i="2" s="1"/>
  <c r="D67" i="2" s="1"/>
  <c r="M67" i="2"/>
  <c r="I67" i="2"/>
  <c r="G185" i="2"/>
  <c r="G186" i="2" l="1"/>
  <c r="G187" i="2" l="1"/>
  <c r="K67" i="2" l="1"/>
  <c r="L67" i="2" s="1"/>
  <c r="G188" i="2"/>
  <c r="N66" i="2" l="1"/>
  <c r="O66" i="2" s="1"/>
  <c r="AE66" i="2" s="1"/>
  <c r="P67" i="2"/>
  <c r="AA67" i="2" s="1"/>
  <c r="AB67" i="2" s="1"/>
  <c r="AC67" i="2" s="1"/>
  <c r="D68" i="2" s="1"/>
  <c r="M68" i="2"/>
  <c r="I68" i="2"/>
  <c r="G189" i="2"/>
  <c r="G190" i="2" l="1"/>
  <c r="G191" i="2" l="1"/>
  <c r="K68" i="2" l="1"/>
  <c r="L68" i="2" s="1"/>
  <c r="G192" i="2"/>
  <c r="N67" i="2" l="1"/>
  <c r="O67" i="2" s="1"/>
  <c r="AE67" i="2" s="1"/>
  <c r="P68" i="2"/>
  <c r="AA68" i="2" s="1"/>
  <c r="AB68" i="2" s="1"/>
  <c r="AC68" i="2" s="1"/>
  <c r="D69" i="2" s="1"/>
  <c r="M69" i="2"/>
  <c r="I69" i="2"/>
  <c r="G193" i="2"/>
  <c r="G194" i="2" l="1"/>
  <c r="G195" i="2" l="1"/>
  <c r="K69" i="2" l="1"/>
  <c r="L69" i="2" s="1"/>
  <c r="G196" i="2"/>
  <c r="N68" i="2" l="1"/>
  <c r="O68" i="2" s="1"/>
  <c r="AE68" i="2" s="1"/>
  <c r="P69" i="2"/>
  <c r="AA69" i="2" s="1"/>
  <c r="AB69" i="2" s="1"/>
  <c r="AC69" i="2" s="1"/>
  <c r="D70" i="2" s="1"/>
  <c r="M70" i="2"/>
  <c r="I70" i="2"/>
  <c r="G197" i="2"/>
  <c r="G198" i="2" l="1"/>
  <c r="G199" i="2" l="1"/>
  <c r="K70" i="2" l="1"/>
  <c r="L70" i="2" s="1"/>
  <c r="G200" i="2"/>
  <c r="N69" i="2" l="1"/>
  <c r="O69" i="2" s="1"/>
  <c r="AE69" i="2" s="1"/>
  <c r="P70" i="2"/>
  <c r="AA70" i="2" s="1"/>
  <c r="AB70" i="2" s="1"/>
  <c r="AC70" i="2" s="1"/>
  <c r="D71" i="2" s="1"/>
  <c r="M71" i="2"/>
  <c r="I71" i="2"/>
  <c r="G201" i="2"/>
  <c r="G202" i="2" l="1"/>
  <c r="K71" i="2" l="1"/>
  <c r="L71" i="2" s="1"/>
  <c r="G203" i="2"/>
  <c r="N70" i="2" l="1"/>
  <c r="O70" i="2" s="1"/>
  <c r="AE70" i="2" s="1"/>
  <c r="P71" i="2"/>
  <c r="AA71" i="2" s="1"/>
  <c r="AB71" i="2" s="1"/>
  <c r="AC71" i="2" s="1"/>
  <c r="D72" i="2" s="1"/>
  <c r="M72" i="2"/>
  <c r="I72" i="2"/>
  <c r="G204" i="2"/>
  <c r="G205" i="2" l="1"/>
  <c r="G206" i="2" l="1"/>
  <c r="K72" i="2" l="1"/>
  <c r="L72" i="2" s="1"/>
  <c r="G207" i="2"/>
  <c r="N71" i="2" l="1"/>
  <c r="O71" i="2" s="1"/>
  <c r="AE71" i="2" s="1"/>
  <c r="P72" i="2"/>
  <c r="AA72" i="2" s="1"/>
  <c r="AB72" i="2" s="1"/>
  <c r="AC72" i="2" s="1"/>
  <c r="D73" i="2" s="1"/>
  <c r="M73" i="2"/>
  <c r="I73" i="2"/>
  <c r="G208" i="2"/>
  <c r="G209" i="2" l="1"/>
  <c r="G210" i="2" l="1"/>
  <c r="K73" i="2" l="1"/>
  <c r="L73" i="2" s="1"/>
  <c r="G211" i="2"/>
  <c r="N72" i="2" l="1"/>
  <c r="O72" i="2" s="1"/>
  <c r="AE72" i="2" s="1"/>
  <c r="P73" i="2"/>
  <c r="AA73" i="2" s="1"/>
  <c r="AB73" i="2" s="1"/>
  <c r="AC73" i="2" s="1"/>
  <c r="D74" i="2" s="1"/>
  <c r="M74" i="2"/>
  <c r="I74" i="2"/>
  <c r="G212" i="2"/>
  <c r="G213" i="2" l="1"/>
  <c r="K74" i="2" l="1"/>
  <c r="G214" i="2"/>
  <c r="I75" i="2" l="1"/>
  <c r="L74" i="2"/>
  <c r="M75" i="2"/>
  <c r="G215" i="2"/>
  <c r="N73" i="2" l="1"/>
  <c r="O73" i="2" s="1"/>
  <c r="AE73" i="2" s="1"/>
  <c r="P74" i="2"/>
  <c r="AA74" i="2" s="1"/>
  <c r="AB74" i="2" s="1"/>
  <c r="AC74" i="2" s="1"/>
  <c r="D75" i="2" s="1"/>
  <c r="G216" i="2"/>
  <c r="G217" i="2" l="1"/>
  <c r="K75" i="2" l="1"/>
  <c r="L75" i="2" s="1"/>
  <c r="G218" i="2"/>
  <c r="N74" i="2" l="1"/>
  <c r="O74" i="2" s="1"/>
  <c r="AE74" i="2" s="1"/>
  <c r="P75" i="2"/>
  <c r="AA75" i="2" s="1"/>
  <c r="AB75" i="2" s="1"/>
  <c r="AC75" i="2" s="1"/>
  <c r="D76" i="2" s="1"/>
  <c r="M76" i="2"/>
  <c r="I76" i="2"/>
  <c r="G219" i="2"/>
  <c r="G220" i="2" l="1"/>
  <c r="K76" i="2" l="1"/>
  <c r="L76" i="2" s="1"/>
  <c r="G221" i="2"/>
  <c r="N75" i="2" l="1"/>
  <c r="O75" i="2" s="1"/>
  <c r="AE75" i="2" s="1"/>
  <c r="P76" i="2"/>
  <c r="AA76" i="2" s="1"/>
  <c r="AB76" i="2" s="1"/>
  <c r="AC76" i="2" s="1"/>
  <c r="D77" i="2" s="1"/>
  <c r="M77" i="2"/>
  <c r="I77" i="2"/>
  <c r="G222" i="2"/>
  <c r="G223" i="2" l="1"/>
  <c r="G224" i="2" l="1"/>
  <c r="K77" i="2" l="1"/>
  <c r="L77" i="2" s="1"/>
  <c r="G225" i="2"/>
  <c r="N76" i="2" l="1"/>
  <c r="O76" i="2" s="1"/>
  <c r="AE76" i="2" s="1"/>
  <c r="P77" i="2"/>
  <c r="AA77" i="2" s="1"/>
  <c r="AB77" i="2" s="1"/>
  <c r="AC77" i="2" s="1"/>
  <c r="D78" i="2" s="1"/>
  <c r="M78" i="2"/>
  <c r="I78" i="2"/>
  <c r="G226" i="2"/>
  <c r="G227" i="2" l="1"/>
  <c r="G228" i="2" l="1"/>
  <c r="K78" i="2" l="1"/>
  <c r="L78" i="2" s="1"/>
  <c r="G229" i="2"/>
  <c r="N77" i="2" l="1"/>
  <c r="O77" i="2" s="1"/>
  <c r="AE77" i="2" s="1"/>
  <c r="P78" i="2"/>
  <c r="AA78" i="2" s="1"/>
  <c r="AB78" i="2" s="1"/>
  <c r="AC78" i="2" s="1"/>
  <c r="D79" i="2" s="1"/>
  <c r="M79" i="2"/>
  <c r="I79" i="2"/>
  <c r="G230" i="2"/>
  <c r="G231" i="2" l="1"/>
  <c r="G232" i="2" l="1"/>
  <c r="K79" i="2" l="1"/>
  <c r="L79" i="2" s="1"/>
  <c r="G233" i="2"/>
  <c r="N78" i="2" l="1"/>
  <c r="O78" i="2" s="1"/>
  <c r="AE78" i="2" s="1"/>
  <c r="P79" i="2"/>
  <c r="AA79" i="2" s="1"/>
  <c r="AB79" i="2" s="1"/>
  <c r="AC79" i="2" s="1"/>
  <c r="D80" i="2" s="1"/>
  <c r="M80" i="2"/>
  <c r="I80" i="2"/>
  <c r="G234" i="2"/>
  <c r="G235" i="2" l="1"/>
  <c r="G236" i="2" l="1"/>
  <c r="K80" i="2" l="1"/>
  <c r="L80" i="2" s="1"/>
  <c r="G237" i="2"/>
  <c r="N79" i="2" l="1"/>
  <c r="O79" i="2" s="1"/>
  <c r="AE79" i="2" s="1"/>
  <c r="P80" i="2"/>
  <c r="AA80" i="2" s="1"/>
  <c r="AB80" i="2" s="1"/>
  <c r="AC80" i="2" s="1"/>
  <c r="D81" i="2" s="1"/>
  <c r="M81" i="2"/>
  <c r="I81" i="2"/>
  <c r="G238" i="2"/>
  <c r="G239" i="2" l="1"/>
  <c r="G240" i="2" l="1"/>
  <c r="K81" i="2" l="1"/>
  <c r="L81" i="2" s="1"/>
  <c r="G241" i="2"/>
  <c r="N80" i="2" l="1"/>
  <c r="O80" i="2" s="1"/>
  <c r="AE80" i="2" s="1"/>
  <c r="P81" i="2"/>
  <c r="AA81" i="2" s="1"/>
  <c r="AB81" i="2" s="1"/>
  <c r="AC81" i="2" s="1"/>
  <c r="D82" i="2" s="1"/>
  <c r="M82" i="2"/>
  <c r="I82" i="2"/>
  <c r="G242" i="2"/>
  <c r="G243" i="2" l="1"/>
  <c r="G244" i="2" l="1"/>
  <c r="K82" i="2" l="1"/>
  <c r="L82" i="2" s="1"/>
  <c r="G245" i="2"/>
  <c r="N81" i="2" l="1"/>
  <c r="O81" i="2" s="1"/>
  <c r="AE81" i="2" s="1"/>
  <c r="P82" i="2"/>
  <c r="AA82" i="2" s="1"/>
  <c r="AB82" i="2" s="1"/>
  <c r="AC82" i="2" s="1"/>
  <c r="D83" i="2" s="1"/>
  <c r="M83" i="2"/>
  <c r="I83" i="2"/>
  <c r="G246" i="2"/>
  <c r="G247" i="2" l="1"/>
  <c r="G248" i="2" l="1"/>
  <c r="K83" i="2" l="1"/>
  <c r="L83" i="2" s="1"/>
  <c r="G249" i="2"/>
  <c r="N82" i="2" l="1"/>
  <c r="O82" i="2" s="1"/>
  <c r="AE82" i="2" s="1"/>
  <c r="P83" i="2"/>
  <c r="AA83" i="2" s="1"/>
  <c r="AB83" i="2" s="1"/>
  <c r="AC83" i="2" s="1"/>
  <c r="D84" i="2" s="1"/>
  <c r="M84" i="2"/>
  <c r="I84" i="2"/>
  <c r="G250" i="2"/>
  <c r="G251" i="2" l="1"/>
  <c r="G252" i="2" l="1"/>
  <c r="K84" i="2" l="1"/>
  <c r="L84" i="2" s="1"/>
  <c r="G253" i="2"/>
  <c r="N83" i="2" l="1"/>
  <c r="O83" i="2" s="1"/>
  <c r="AE83" i="2" s="1"/>
  <c r="P84" i="2"/>
  <c r="AA84" i="2" s="1"/>
  <c r="AB84" i="2" s="1"/>
  <c r="AC84" i="2" s="1"/>
  <c r="D85" i="2" s="1"/>
  <c r="M85" i="2"/>
  <c r="I85" i="2"/>
  <c r="G254" i="2"/>
  <c r="G255" i="2" l="1"/>
  <c r="G256" i="2" l="1"/>
  <c r="K85" i="2" l="1"/>
  <c r="L85" i="2" s="1"/>
  <c r="G257" i="2"/>
  <c r="N84" i="2" l="1"/>
  <c r="O84" i="2" s="1"/>
  <c r="AE84" i="2" s="1"/>
  <c r="P85" i="2"/>
  <c r="AA85" i="2" s="1"/>
  <c r="AB85" i="2" s="1"/>
  <c r="AC85" i="2" s="1"/>
  <c r="D86" i="2" s="1"/>
  <c r="M86" i="2"/>
  <c r="I86" i="2"/>
  <c r="G258" i="2"/>
  <c r="G259" i="2" l="1"/>
  <c r="G260" i="2" l="1"/>
  <c r="K86" i="2" l="1"/>
  <c r="L86" i="2" s="1"/>
  <c r="G261" i="2"/>
  <c r="N85" i="2" l="1"/>
  <c r="O85" i="2" s="1"/>
  <c r="AE85" i="2" s="1"/>
  <c r="P86" i="2"/>
  <c r="AA86" i="2" s="1"/>
  <c r="AB86" i="2" s="1"/>
  <c r="AC86" i="2" s="1"/>
  <c r="D87" i="2" s="1"/>
  <c r="M87" i="2"/>
  <c r="I87" i="2"/>
  <c r="G262" i="2"/>
  <c r="G263" i="2" l="1"/>
  <c r="G264" i="2" l="1"/>
  <c r="K87" i="2" l="1"/>
  <c r="L87" i="2" s="1"/>
  <c r="G265" i="2"/>
  <c r="N86" i="2" l="1"/>
  <c r="O86" i="2" s="1"/>
  <c r="AE86" i="2" s="1"/>
  <c r="P87" i="2"/>
  <c r="AA87" i="2" s="1"/>
  <c r="AB87" i="2" s="1"/>
  <c r="AC87" i="2" s="1"/>
  <c r="D88" i="2" s="1"/>
  <c r="M88" i="2"/>
  <c r="I88" i="2"/>
  <c r="G266" i="2"/>
  <c r="G267" i="2" l="1"/>
  <c r="G268" i="2" l="1"/>
  <c r="K88" i="2" l="1"/>
  <c r="L88" i="2" s="1"/>
  <c r="G269" i="2"/>
  <c r="N87" i="2" l="1"/>
  <c r="O87" i="2" s="1"/>
  <c r="AE87" i="2" s="1"/>
  <c r="P88" i="2"/>
  <c r="AA88" i="2" s="1"/>
  <c r="AB88" i="2" s="1"/>
  <c r="AC88" i="2" s="1"/>
  <c r="D89" i="2" s="1"/>
  <c r="M89" i="2"/>
  <c r="I89" i="2"/>
  <c r="G270" i="2"/>
  <c r="G271" i="2" l="1"/>
  <c r="G272" i="2" l="1"/>
  <c r="K89" i="2" l="1"/>
  <c r="L89" i="2" s="1"/>
  <c r="G273" i="2"/>
  <c r="N88" i="2" l="1"/>
  <c r="O88" i="2" s="1"/>
  <c r="AE88" i="2" s="1"/>
  <c r="P89" i="2"/>
  <c r="AA89" i="2" s="1"/>
  <c r="AB89" i="2" s="1"/>
  <c r="AC89" i="2" s="1"/>
  <c r="D90" i="2" s="1"/>
  <c r="M90" i="2"/>
  <c r="I90" i="2"/>
  <c r="G274" i="2"/>
  <c r="G275" i="2" l="1"/>
  <c r="G276" i="2" l="1"/>
  <c r="K90" i="2" l="1"/>
  <c r="L90" i="2" s="1"/>
  <c r="G277" i="2"/>
  <c r="N89" i="2" l="1"/>
  <c r="O89" i="2" s="1"/>
  <c r="AE89" i="2" s="1"/>
  <c r="P90" i="2"/>
  <c r="AA90" i="2" s="1"/>
  <c r="AB90" i="2" s="1"/>
  <c r="AC90" i="2" s="1"/>
  <c r="D91" i="2" s="1"/>
  <c r="M91" i="2"/>
  <c r="I91" i="2"/>
  <c r="G278" i="2"/>
  <c r="G279" i="2" l="1"/>
  <c r="G280" i="2" l="1"/>
  <c r="K91" i="2" l="1"/>
  <c r="L91" i="2" s="1"/>
  <c r="G281" i="2"/>
  <c r="N90" i="2" l="1"/>
  <c r="O90" i="2" s="1"/>
  <c r="AE90" i="2" s="1"/>
  <c r="P91" i="2"/>
  <c r="AA91" i="2" s="1"/>
  <c r="AB91" i="2" s="1"/>
  <c r="AC91" i="2" s="1"/>
  <c r="D92" i="2" s="1"/>
  <c r="M92" i="2"/>
  <c r="I92" i="2"/>
  <c r="G282" i="2"/>
  <c r="G283" i="2" l="1"/>
  <c r="G284" i="2" l="1"/>
  <c r="K92" i="2" l="1"/>
  <c r="L92" i="2" s="1"/>
  <c r="G285" i="2"/>
  <c r="N91" i="2" l="1"/>
  <c r="O91" i="2" s="1"/>
  <c r="AE91" i="2" s="1"/>
  <c r="P92" i="2"/>
  <c r="AA92" i="2" s="1"/>
  <c r="AB92" i="2" s="1"/>
  <c r="AC92" i="2" s="1"/>
  <c r="D93" i="2" s="1"/>
  <c r="M93" i="2"/>
  <c r="I93" i="2"/>
  <c r="G286" i="2"/>
  <c r="G287" i="2" l="1"/>
  <c r="G288" i="2" l="1"/>
  <c r="K93" i="2" l="1"/>
  <c r="L93" i="2" s="1"/>
  <c r="G289" i="2"/>
  <c r="N92" i="2" l="1"/>
  <c r="O92" i="2" s="1"/>
  <c r="AE92" i="2" s="1"/>
  <c r="P93" i="2"/>
  <c r="AA93" i="2" s="1"/>
  <c r="AB93" i="2" s="1"/>
  <c r="AC93" i="2" s="1"/>
  <c r="D94" i="2" s="1"/>
  <c r="M94" i="2"/>
  <c r="I94" i="2"/>
  <c r="G290" i="2"/>
  <c r="G291" i="2" l="1"/>
  <c r="G292" i="2" l="1"/>
  <c r="K94" i="2" l="1"/>
  <c r="L94" i="2" s="1"/>
  <c r="G293" i="2"/>
  <c r="N93" i="2" l="1"/>
  <c r="O93" i="2" s="1"/>
  <c r="AE93" i="2" s="1"/>
  <c r="P94" i="2"/>
  <c r="AA94" i="2" s="1"/>
  <c r="AB94" i="2" s="1"/>
  <c r="AC94" i="2" s="1"/>
  <c r="D95" i="2" s="1"/>
  <c r="M95" i="2"/>
  <c r="I95" i="2"/>
  <c r="G294" i="2"/>
  <c r="G295" i="2" l="1"/>
  <c r="G296" i="2" l="1"/>
  <c r="K95" i="2" l="1"/>
  <c r="L95" i="2" s="1"/>
  <c r="G297" i="2"/>
  <c r="N94" i="2" l="1"/>
  <c r="O94" i="2" s="1"/>
  <c r="AE94" i="2" s="1"/>
  <c r="P95" i="2"/>
  <c r="AA95" i="2" s="1"/>
  <c r="AB95" i="2" s="1"/>
  <c r="AC95" i="2" s="1"/>
  <c r="D96" i="2" s="1"/>
  <c r="M96" i="2"/>
  <c r="I96" i="2"/>
  <c r="G298" i="2"/>
  <c r="G299" i="2" l="1"/>
  <c r="G300" i="2" l="1"/>
  <c r="K96" i="2" l="1"/>
  <c r="L96" i="2" s="1"/>
  <c r="G301" i="2"/>
  <c r="N95" i="2" l="1"/>
  <c r="O95" i="2" s="1"/>
  <c r="AE95" i="2" s="1"/>
  <c r="P96" i="2"/>
  <c r="AA96" i="2" s="1"/>
  <c r="AB96" i="2" s="1"/>
  <c r="AC96" i="2" s="1"/>
  <c r="D97" i="2" s="1"/>
  <c r="M97" i="2"/>
  <c r="I97" i="2"/>
  <c r="G302" i="2"/>
  <c r="G303" i="2" l="1"/>
  <c r="G304" i="2" l="1"/>
  <c r="K97" i="2" l="1"/>
  <c r="L97" i="2" s="1"/>
  <c r="G305" i="2"/>
  <c r="N96" i="2" l="1"/>
  <c r="O96" i="2" s="1"/>
  <c r="AE96" i="2" s="1"/>
  <c r="P97" i="2"/>
  <c r="AA97" i="2" s="1"/>
  <c r="AB97" i="2" s="1"/>
  <c r="AC97" i="2" s="1"/>
  <c r="D98" i="2" s="1"/>
  <c r="I98" i="2"/>
  <c r="M98" i="2"/>
  <c r="G306" i="2"/>
  <c r="G307" i="2" l="1"/>
  <c r="G308" i="2" l="1"/>
  <c r="K98" i="2" l="1"/>
  <c r="L98" i="2" s="1"/>
  <c r="G309" i="2"/>
  <c r="N97" i="2" l="1"/>
  <c r="O97" i="2" s="1"/>
  <c r="AE97" i="2" s="1"/>
  <c r="P98" i="2"/>
  <c r="AA98" i="2" s="1"/>
  <c r="AB98" i="2" s="1"/>
  <c r="AC98" i="2" s="1"/>
  <c r="D99" i="2" s="1"/>
  <c r="M99" i="2"/>
  <c r="I99" i="2"/>
  <c r="G310" i="2"/>
  <c r="G311" i="2" l="1"/>
  <c r="G312" i="2" l="1"/>
  <c r="K99" i="2" l="1"/>
  <c r="L99" i="2" s="1"/>
  <c r="G313" i="2"/>
  <c r="N98" i="2" l="1"/>
  <c r="O98" i="2" s="1"/>
  <c r="AE98" i="2" s="1"/>
  <c r="P99" i="2"/>
  <c r="AA99" i="2" s="1"/>
  <c r="AB99" i="2" s="1"/>
  <c r="AC99" i="2" s="1"/>
  <c r="D100" i="2" s="1"/>
  <c r="M100" i="2"/>
  <c r="I100" i="2"/>
  <c r="G314" i="2"/>
  <c r="G315" i="2" l="1"/>
  <c r="G316" i="2" l="1"/>
  <c r="K100" i="2" l="1"/>
  <c r="L100" i="2" s="1"/>
  <c r="G317" i="2"/>
  <c r="N99" i="2" l="1"/>
  <c r="O99" i="2" s="1"/>
  <c r="AE99" i="2" s="1"/>
  <c r="P100" i="2"/>
  <c r="AA100" i="2" s="1"/>
  <c r="AB100" i="2" s="1"/>
  <c r="AC100" i="2" s="1"/>
  <c r="D101" i="2" s="1"/>
  <c r="M101" i="2"/>
  <c r="I101" i="2"/>
  <c r="G318" i="2"/>
  <c r="G319" i="2" l="1"/>
  <c r="G320" i="2" l="1"/>
  <c r="K101" i="2" l="1"/>
  <c r="L101" i="2" s="1"/>
  <c r="G321" i="2"/>
  <c r="N100" i="2" l="1"/>
  <c r="O100" i="2" s="1"/>
  <c r="AE100" i="2" s="1"/>
  <c r="P101" i="2"/>
  <c r="AA101" i="2" s="1"/>
  <c r="AB101" i="2" s="1"/>
  <c r="AC101" i="2" s="1"/>
  <c r="D102" i="2" s="1"/>
  <c r="M102" i="2"/>
  <c r="I102" i="2"/>
  <c r="G322" i="2"/>
  <c r="G323" i="2" l="1"/>
  <c r="G324" i="2" l="1"/>
  <c r="K102" i="2" l="1"/>
  <c r="L102" i="2" s="1"/>
  <c r="G325" i="2"/>
  <c r="N101" i="2" l="1"/>
  <c r="O101" i="2" s="1"/>
  <c r="AE101" i="2" s="1"/>
  <c r="P102" i="2"/>
  <c r="AA102" i="2" s="1"/>
  <c r="AB102" i="2" s="1"/>
  <c r="AC102" i="2" s="1"/>
  <c r="D103" i="2" s="1"/>
  <c r="M103" i="2"/>
  <c r="I103" i="2"/>
  <c r="G326" i="2"/>
  <c r="G327" i="2" l="1"/>
  <c r="G328" i="2" l="1"/>
  <c r="K103" i="2" l="1"/>
  <c r="L103" i="2" s="1"/>
  <c r="G329" i="2"/>
  <c r="N102" i="2" l="1"/>
  <c r="O102" i="2" s="1"/>
  <c r="AE102" i="2" s="1"/>
  <c r="P103" i="2"/>
  <c r="AA103" i="2" s="1"/>
  <c r="AB103" i="2" s="1"/>
  <c r="AC103" i="2" s="1"/>
  <c r="D104" i="2" s="1"/>
  <c r="M104" i="2"/>
  <c r="I104" i="2"/>
  <c r="G330" i="2"/>
  <c r="G331" i="2" l="1"/>
  <c r="G332" i="2" l="1"/>
  <c r="K104" i="2" l="1"/>
  <c r="L104" i="2" s="1"/>
  <c r="G333" i="2"/>
  <c r="N103" i="2" l="1"/>
  <c r="O103" i="2" s="1"/>
  <c r="AE103" i="2" s="1"/>
  <c r="P104" i="2"/>
  <c r="AA104" i="2" s="1"/>
  <c r="AB104" i="2" s="1"/>
  <c r="AC104" i="2" s="1"/>
  <c r="D105" i="2" s="1"/>
  <c r="M105" i="2"/>
  <c r="I105" i="2"/>
  <c r="G334" i="2"/>
  <c r="G335" i="2" l="1"/>
  <c r="G336" i="2" l="1"/>
  <c r="K105" i="2" l="1"/>
  <c r="L105" i="2" s="1"/>
  <c r="G337" i="2"/>
  <c r="N104" i="2" l="1"/>
  <c r="O104" i="2" s="1"/>
  <c r="AE104" i="2" s="1"/>
  <c r="P105" i="2"/>
  <c r="AA105" i="2" s="1"/>
  <c r="AB105" i="2" s="1"/>
  <c r="AC105" i="2" s="1"/>
  <c r="D106" i="2" s="1"/>
  <c r="M106" i="2"/>
  <c r="I106" i="2"/>
  <c r="G338" i="2"/>
  <c r="G339" i="2" l="1"/>
  <c r="G340" i="2" l="1"/>
  <c r="K106" i="2" l="1"/>
  <c r="L106" i="2" s="1"/>
  <c r="G341" i="2"/>
  <c r="N105" i="2" l="1"/>
  <c r="O105" i="2" s="1"/>
  <c r="AE105" i="2" s="1"/>
  <c r="P106" i="2"/>
  <c r="AA106" i="2" s="1"/>
  <c r="AB106" i="2" s="1"/>
  <c r="AC106" i="2" s="1"/>
  <c r="D107" i="2" s="1"/>
  <c r="M107" i="2"/>
  <c r="I107" i="2"/>
  <c r="G342" i="2"/>
  <c r="G343" i="2" l="1"/>
  <c r="G344" i="2" l="1"/>
  <c r="K107" i="2" l="1"/>
  <c r="L107" i="2" s="1"/>
  <c r="G345" i="2"/>
  <c r="N106" i="2" l="1"/>
  <c r="O106" i="2" s="1"/>
  <c r="AE106" i="2" s="1"/>
  <c r="P107" i="2"/>
  <c r="AA107" i="2" s="1"/>
  <c r="AB107" i="2" s="1"/>
  <c r="AC107" i="2" s="1"/>
  <c r="D108" i="2" s="1"/>
  <c r="M108" i="2"/>
  <c r="I108" i="2"/>
  <c r="G346" i="2"/>
  <c r="G347" i="2" l="1"/>
  <c r="G348" i="2" l="1"/>
  <c r="K108" i="2" l="1"/>
  <c r="L108" i="2" s="1"/>
  <c r="G349" i="2"/>
  <c r="N107" i="2" l="1"/>
  <c r="O107" i="2" s="1"/>
  <c r="AE107" i="2" s="1"/>
  <c r="P108" i="2"/>
  <c r="AA108" i="2" s="1"/>
  <c r="AB108" i="2" s="1"/>
  <c r="AC108" i="2" s="1"/>
  <c r="D109" i="2" s="1"/>
  <c r="M109" i="2"/>
  <c r="I109" i="2"/>
  <c r="G350" i="2"/>
  <c r="G351" i="2" l="1"/>
  <c r="G352" i="2" l="1"/>
  <c r="K109" i="2" l="1"/>
  <c r="L109" i="2" s="1"/>
  <c r="G353" i="2"/>
  <c r="N108" i="2" l="1"/>
  <c r="O108" i="2" s="1"/>
  <c r="AE108" i="2" s="1"/>
  <c r="P109" i="2"/>
  <c r="AA109" i="2" s="1"/>
  <c r="AB109" i="2" s="1"/>
  <c r="AC109" i="2" s="1"/>
  <c r="D110" i="2" s="1"/>
  <c r="M110" i="2"/>
  <c r="I110" i="2"/>
  <c r="G354" i="2"/>
  <c r="G355" i="2" l="1"/>
  <c r="G356" i="2" l="1"/>
  <c r="K110" i="2" l="1"/>
  <c r="L110" i="2" s="1"/>
  <c r="G357" i="2"/>
  <c r="N109" i="2" l="1"/>
  <c r="O109" i="2" s="1"/>
  <c r="AE109" i="2" s="1"/>
  <c r="P110" i="2"/>
  <c r="AA110" i="2" s="1"/>
  <c r="AB110" i="2" s="1"/>
  <c r="AC110" i="2" s="1"/>
  <c r="D111" i="2" s="1"/>
  <c r="M111" i="2"/>
  <c r="I111" i="2"/>
  <c r="G358" i="2"/>
  <c r="G359" i="2" l="1"/>
  <c r="G360" i="2" l="1"/>
  <c r="K111" i="2" l="1"/>
  <c r="L111" i="2" s="1"/>
  <c r="G361" i="2"/>
  <c r="N110" i="2" l="1"/>
  <c r="O110" i="2" s="1"/>
  <c r="AE110" i="2" s="1"/>
  <c r="P111" i="2"/>
  <c r="AA111" i="2" s="1"/>
  <c r="AB111" i="2" s="1"/>
  <c r="AC111" i="2" s="1"/>
  <c r="D112" i="2" s="1"/>
  <c r="M112" i="2"/>
  <c r="I112" i="2"/>
  <c r="G362" i="2"/>
  <c r="G363" i="2" l="1"/>
  <c r="G364" i="2" l="1"/>
  <c r="K112" i="2" l="1"/>
  <c r="L112" i="2" s="1"/>
  <c r="G365" i="2"/>
  <c r="N111" i="2" l="1"/>
  <c r="O111" i="2" s="1"/>
  <c r="AE111" i="2" s="1"/>
  <c r="P112" i="2"/>
  <c r="AA112" i="2" s="1"/>
  <c r="AB112" i="2" s="1"/>
  <c r="AC112" i="2" s="1"/>
  <c r="D113" i="2" s="1"/>
  <c r="M113" i="2"/>
  <c r="I113" i="2"/>
  <c r="G366" i="2"/>
  <c r="G367" i="2" l="1"/>
  <c r="G368" i="2" l="1"/>
  <c r="K113" i="2" l="1"/>
  <c r="L113" i="2" s="1"/>
  <c r="G369" i="2"/>
  <c r="N112" i="2" l="1"/>
  <c r="O112" i="2" s="1"/>
  <c r="AE112" i="2" s="1"/>
  <c r="P113" i="2"/>
  <c r="AA113" i="2" s="1"/>
  <c r="AB113" i="2" s="1"/>
  <c r="AC113" i="2" s="1"/>
  <c r="D114" i="2" s="1"/>
  <c r="M114" i="2"/>
  <c r="I114" i="2"/>
  <c r="G370" i="2"/>
  <c r="G371" i="2" l="1"/>
  <c r="G372" i="2" l="1"/>
  <c r="K114" i="2" l="1"/>
  <c r="L114" i="2" s="1"/>
  <c r="G373" i="2"/>
  <c r="N113" i="2" l="1"/>
  <c r="O113" i="2" s="1"/>
  <c r="AE113" i="2" s="1"/>
  <c r="P114" i="2"/>
  <c r="AA114" i="2" s="1"/>
  <c r="AB114" i="2" s="1"/>
  <c r="AC114" i="2" s="1"/>
  <c r="D115" i="2" s="1"/>
  <c r="M115" i="2"/>
  <c r="I115" i="2"/>
  <c r="G374" i="2"/>
  <c r="G375" i="2" l="1"/>
  <c r="G376" i="2" l="1"/>
  <c r="K115" i="2" l="1"/>
  <c r="L115" i="2" s="1"/>
  <c r="G377" i="2"/>
  <c r="N114" i="2" l="1"/>
  <c r="O114" i="2" s="1"/>
  <c r="AE114" i="2" s="1"/>
  <c r="P115" i="2"/>
  <c r="AA115" i="2" s="1"/>
  <c r="AB115" i="2" s="1"/>
  <c r="AC115" i="2" s="1"/>
  <c r="D116" i="2" s="1"/>
  <c r="M116" i="2"/>
  <c r="I116" i="2"/>
  <c r="G378" i="2"/>
  <c r="G379" i="2" l="1"/>
  <c r="G380" i="2" l="1"/>
  <c r="K116" i="2" l="1"/>
  <c r="L116" i="2" s="1"/>
  <c r="G381" i="2"/>
  <c r="N115" i="2" l="1"/>
  <c r="O115" i="2" s="1"/>
  <c r="AE115" i="2" s="1"/>
  <c r="P116" i="2"/>
  <c r="AA116" i="2" s="1"/>
  <c r="AB116" i="2" s="1"/>
  <c r="AC116" i="2" s="1"/>
  <c r="D117" i="2" s="1"/>
  <c r="M117" i="2"/>
  <c r="I117" i="2"/>
  <c r="G382" i="2"/>
  <c r="G383" i="2" l="1"/>
  <c r="G384" i="2" l="1"/>
  <c r="K117" i="2" l="1"/>
  <c r="L117" i="2" s="1"/>
  <c r="G385" i="2"/>
  <c r="N116" i="2" l="1"/>
  <c r="O116" i="2" s="1"/>
  <c r="AE116" i="2" s="1"/>
  <c r="P117" i="2"/>
  <c r="AA117" i="2" s="1"/>
  <c r="AB117" i="2" s="1"/>
  <c r="AC117" i="2" s="1"/>
  <c r="D118" i="2" s="1"/>
  <c r="M118" i="2"/>
  <c r="I118" i="2"/>
  <c r="G386" i="2"/>
  <c r="G387" i="2" l="1"/>
  <c r="G388" i="2" l="1"/>
  <c r="K118" i="2" l="1"/>
  <c r="L118" i="2" s="1"/>
  <c r="G389" i="2"/>
  <c r="N117" i="2" l="1"/>
  <c r="O117" i="2" s="1"/>
  <c r="AE117" i="2" s="1"/>
  <c r="P118" i="2"/>
  <c r="AA118" i="2" s="1"/>
  <c r="AB118" i="2" s="1"/>
  <c r="AC118" i="2" s="1"/>
  <c r="D119" i="2" s="1"/>
  <c r="M119" i="2"/>
  <c r="I119" i="2"/>
  <c r="G390" i="2"/>
  <c r="G391" i="2" l="1"/>
  <c r="G392" i="2" l="1"/>
  <c r="K119" i="2" l="1"/>
  <c r="L119" i="2" s="1"/>
  <c r="G393" i="2"/>
  <c r="N118" i="2" l="1"/>
  <c r="O118" i="2" s="1"/>
  <c r="AE118" i="2" s="1"/>
  <c r="P119" i="2"/>
  <c r="AA119" i="2" s="1"/>
  <c r="AB119" i="2" s="1"/>
  <c r="AC119" i="2" s="1"/>
  <c r="D120" i="2" s="1"/>
  <c r="M120" i="2"/>
  <c r="I120" i="2"/>
  <c r="G394" i="2"/>
  <c r="G395" i="2" l="1"/>
  <c r="G396" i="2" l="1"/>
  <c r="K120" i="2" l="1"/>
  <c r="L120" i="2" s="1"/>
  <c r="G397" i="2"/>
  <c r="N119" i="2" l="1"/>
  <c r="O119" i="2" s="1"/>
  <c r="AE119" i="2" s="1"/>
  <c r="P120" i="2"/>
  <c r="AA120" i="2" s="1"/>
  <c r="AB120" i="2" s="1"/>
  <c r="AC120" i="2" s="1"/>
  <c r="D121" i="2" s="1"/>
  <c r="M121" i="2"/>
  <c r="I121" i="2"/>
  <c r="G398" i="2"/>
  <c r="G399" i="2" l="1"/>
  <c r="G400" i="2" l="1"/>
  <c r="K121" i="2" l="1"/>
  <c r="L121" i="2" s="1"/>
  <c r="G401" i="2"/>
  <c r="N120" i="2" l="1"/>
  <c r="O120" i="2" s="1"/>
  <c r="AE120" i="2" s="1"/>
  <c r="P121" i="2"/>
  <c r="AA121" i="2" s="1"/>
  <c r="AB121" i="2" s="1"/>
  <c r="AC121" i="2" s="1"/>
  <c r="D122" i="2" s="1"/>
  <c r="M122" i="2"/>
  <c r="I122" i="2"/>
  <c r="G402" i="2"/>
  <c r="G403" i="2" l="1"/>
  <c r="G404" i="2" l="1"/>
  <c r="K122" i="2" l="1"/>
  <c r="L122" i="2" s="1"/>
  <c r="G405" i="2"/>
  <c r="N121" i="2" l="1"/>
  <c r="O121" i="2" s="1"/>
  <c r="AE121" i="2" s="1"/>
  <c r="P122" i="2"/>
  <c r="AA122" i="2" s="1"/>
  <c r="AB122" i="2" s="1"/>
  <c r="AC122" i="2" s="1"/>
  <c r="D123" i="2" s="1"/>
  <c r="M123" i="2"/>
  <c r="I123" i="2"/>
  <c r="G406" i="2"/>
  <c r="G407" i="2" l="1"/>
  <c r="G408" i="2" l="1"/>
  <c r="K123" i="2" l="1"/>
  <c r="L123" i="2" s="1"/>
  <c r="G409" i="2"/>
  <c r="N122" i="2" l="1"/>
  <c r="O122" i="2" s="1"/>
  <c r="AE122" i="2" s="1"/>
  <c r="P123" i="2"/>
  <c r="AA123" i="2" s="1"/>
  <c r="AB123" i="2" s="1"/>
  <c r="AC123" i="2" s="1"/>
  <c r="D124" i="2" s="1"/>
  <c r="M124" i="2"/>
  <c r="I124" i="2"/>
  <c r="G410" i="2"/>
  <c r="G411" i="2" l="1"/>
  <c r="G412" i="2" l="1"/>
  <c r="K124" i="2" l="1"/>
  <c r="L124" i="2" s="1"/>
  <c r="G413" i="2"/>
  <c r="N123" i="2" l="1"/>
  <c r="O123" i="2" s="1"/>
  <c r="AE123" i="2" s="1"/>
  <c r="P124" i="2"/>
  <c r="AA124" i="2" s="1"/>
  <c r="AB124" i="2" s="1"/>
  <c r="AC124" i="2" s="1"/>
  <c r="D125" i="2" s="1"/>
  <c r="M125" i="2"/>
  <c r="I125" i="2"/>
  <c r="G414" i="2"/>
  <c r="G415" i="2" l="1"/>
  <c r="G416" i="2" l="1"/>
  <c r="K125" i="2" l="1"/>
  <c r="L125" i="2" s="1"/>
  <c r="G417" i="2"/>
  <c r="N124" i="2" l="1"/>
  <c r="O124" i="2" s="1"/>
  <c r="AE124" i="2" s="1"/>
  <c r="P125" i="2"/>
  <c r="AA125" i="2" s="1"/>
  <c r="AB125" i="2" s="1"/>
  <c r="AC125" i="2" s="1"/>
  <c r="D126" i="2" s="1"/>
  <c r="M126" i="2"/>
  <c r="I126" i="2"/>
  <c r="G418" i="2"/>
  <c r="G419" i="2" l="1"/>
  <c r="G420" i="2" l="1"/>
  <c r="K126" i="2" l="1"/>
  <c r="L126" i="2" s="1"/>
  <c r="G421" i="2"/>
  <c r="N125" i="2" l="1"/>
  <c r="O125" i="2" s="1"/>
  <c r="AE125" i="2" s="1"/>
  <c r="P126" i="2"/>
  <c r="AA126" i="2" s="1"/>
  <c r="AB126" i="2" s="1"/>
  <c r="AC126" i="2" s="1"/>
  <c r="D127" i="2" s="1"/>
  <c r="M127" i="2"/>
  <c r="I127" i="2"/>
  <c r="G422" i="2"/>
  <c r="G423" i="2" l="1"/>
  <c r="G424" i="2" l="1"/>
  <c r="K127" i="2" l="1"/>
  <c r="L127" i="2" s="1"/>
  <c r="G425" i="2"/>
  <c r="N126" i="2" l="1"/>
  <c r="O126" i="2" s="1"/>
  <c r="AE126" i="2" s="1"/>
  <c r="P127" i="2"/>
  <c r="AA127" i="2" s="1"/>
  <c r="AB127" i="2" s="1"/>
  <c r="AC127" i="2" s="1"/>
  <c r="D128" i="2" s="1"/>
  <c r="M128" i="2"/>
  <c r="I128" i="2"/>
  <c r="G426" i="2"/>
  <c r="G427" i="2" l="1"/>
  <c r="G428" i="2" l="1"/>
  <c r="K128" i="2" l="1"/>
  <c r="L128" i="2" s="1"/>
  <c r="G429" i="2"/>
  <c r="N127" i="2" l="1"/>
  <c r="O127" i="2" s="1"/>
  <c r="AE127" i="2" s="1"/>
  <c r="P128" i="2"/>
  <c r="AA128" i="2" s="1"/>
  <c r="AB128" i="2" s="1"/>
  <c r="AC128" i="2" s="1"/>
  <c r="D129" i="2" s="1"/>
  <c r="M129" i="2"/>
  <c r="I129" i="2"/>
  <c r="G430" i="2"/>
  <c r="G431" i="2" l="1"/>
  <c r="G432" i="2" l="1"/>
  <c r="K129" i="2" l="1"/>
  <c r="L129" i="2" s="1"/>
  <c r="G433" i="2"/>
  <c r="N128" i="2" l="1"/>
  <c r="O128" i="2" s="1"/>
  <c r="AE128" i="2" s="1"/>
  <c r="P129" i="2"/>
  <c r="AA129" i="2" s="1"/>
  <c r="AB129" i="2" s="1"/>
  <c r="AC129" i="2" s="1"/>
  <c r="D130" i="2" s="1"/>
  <c r="M130" i="2"/>
  <c r="I130" i="2"/>
  <c r="G434" i="2"/>
  <c r="G435" i="2" l="1"/>
  <c r="G436" i="2" l="1"/>
  <c r="K130" i="2" l="1"/>
  <c r="L130" i="2" s="1"/>
  <c r="G437" i="2"/>
  <c r="N129" i="2" l="1"/>
  <c r="O129" i="2" s="1"/>
  <c r="AE129" i="2" s="1"/>
  <c r="P130" i="2"/>
  <c r="AA130" i="2" s="1"/>
  <c r="AB130" i="2" s="1"/>
  <c r="AC130" i="2" s="1"/>
  <c r="D131" i="2" s="1"/>
  <c r="M131" i="2"/>
  <c r="I131" i="2"/>
  <c r="G438" i="2"/>
  <c r="G439" i="2" l="1"/>
  <c r="G440" i="2" l="1"/>
  <c r="K131" i="2" l="1"/>
  <c r="L131" i="2" s="1"/>
  <c r="G441" i="2"/>
  <c r="N130" i="2" l="1"/>
  <c r="O130" i="2" s="1"/>
  <c r="AE130" i="2" s="1"/>
  <c r="P131" i="2"/>
  <c r="AA131" i="2" s="1"/>
  <c r="AB131" i="2" s="1"/>
  <c r="AC131" i="2" s="1"/>
  <c r="D132" i="2" s="1"/>
  <c r="M132" i="2"/>
  <c r="I132" i="2"/>
  <c r="G442" i="2"/>
  <c r="G443" i="2" l="1"/>
  <c r="G444" i="2" l="1"/>
  <c r="K132" i="2" l="1"/>
  <c r="L132" i="2" s="1"/>
  <c r="G445" i="2"/>
  <c r="N131" i="2" l="1"/>
  <c r="O131" i="2" s="1"/>
  <c r="AE131" i="2" s="1"/>
  <c r="P132" i="2"/>
  <c r="AA132" i="2" s="1"/>
  <c r="AB132" i="2" s="1"/>
  <c r="AC132" i="2" s="1"/>
  <c r="D133" i="2" s="1"/>
  <c r="M133" i="2"/>
  <c r="I133" i="2"/>
  <c r="G446" i="2"/>
  <c r="G447" i="2" l="1"/>
  <c r="G448" i="2" l="1"/>
  <c r="K133" i="2" l="1"/>
  <c r="L133" i="2" s="1"/>
  <c r="G449" i="2"/>
  <c r="N132" i="2" l="1"/>
  <c r="O132" i="2" s="1"/>
  <c r="AE132" i="2" s="1"/>
  <c r="P133" i="2"/>
  <c r="AA133" i="2" s="1"/>
  <c r="AB133" i="2" s="1"/>
  <c r="AC133" i="2" s="1"/>
  <c r="D134" i="2" s="1"/>
  <c r="I134" i="2"/>
  <c r="M134" i="2"/>
  <c r="G450" i="2"/>
  <c r="G451" i="2" l="1"/>
  <c r="G452" i="2" l="1"/>
  <c r="K134" i="2" l="1"/>
  <c r="L134" i="2" s="1"/>
  <c r="G453" i="2"/>
  <c r="N133" i="2" l="1"/>
  <c r="O133" i="2" s="1"/>
  <c r="AE133" i="2" s="1"/>
  <c r="P134" i="2"/>
  <c r="AA134" i="2" s="1"/>
  <c r="AB134" i="2" s="1"/>
  <c r="AC134" i="2" s="1"/>
  <c r="D135" i="2" s="1"/>
  <c r="M135" i="2"/>
  <c r="I135" i="2"/>
  <c r="G454" i="2"/>
  <c r="G455" i="2" l="1"/>
  <c r="G456" i="2" l="1"/>
  <c r="K135" i="2" l="1"/>
  <c r="L135" i="2" s="1"/>
  <c r="G457" i="2"/>
  <c r="N134" i="2" l="1"/>
  <c r="O134" i="2" s="1"/>
  <c r="AE134" i="2" s="1"/>
  <c r="P135" i="2"/>
  <c r="AA135" i="2" s="1"/>
  <c r="AB135" i="2" s="1"/>
  <c r="AC135" i="2" s="1"/>
  <c r="D136" i="2" s="1"/>
  <c r="M136" i="2"/>
  <c r="I136" i="2"/>
  <c r="G458" i="2"/>
  <c r="G459" i="2" l="1"/>
  <c r="G460" i="2" l="1"/>
  <c r="K136" i="2" l="1"/>
  <c r="L136" i="2" s="1"/>
  <c r="G461" i="2"/>
  <c r="N135" i="2" l="1"/>
  <c r="O135" i="2" s="1"/>
  <c r="AE135" i="2" s="1"/>
  <c r="P136" i="2"/>
  <c r="AA136" i="2" s="1"/>
  <c r="AB136" i="2" s="1"/>
  <c r="AC136" i="2" s="1"/>
  <c r="D137" i="2" s="1"/>
  <c r="M137" i="2"/>
  <c r="I137" i="2"/>
  <c r="G462" i="2"/>
  <c r="G463" i="2" l="1"/>
  <c r="G464" i="2" l="1"/>
  <c r="K137" i="2" l="1"/>
  <c r="L137" i="2" s="1"/>
  <c r="G465" i="2"/>
  <c r="N136" i="2" l="1"/>
  <c r="O136" i="2" s="1"/>
  <c r="AE136" i="2" s="1"/>
  <c r="P137" i="2"/>
  <c r="AA137" i="2" s="1"/>
  <c r="AB137" i="2" s="1"/>
  <c r="AC137" i="2" s="1"/>
  <c r="D138" i="2" s="1"/>
  <c r="M138" i="2"/>
  <c r="I138" i="2"/>
  <c r="G466" i="2"/>
  <c r="G467" i="2" l="1"/>
  <c r="G468" i="2" l="1"/>
  <c r="K138" i="2" l="1"/>
  <c r="L138" i="2" s="1"/>
  <c r="G469" i="2"/>
  <c r="N137" i="2" l="1"/>
  <c r="O137" i="2" s="1"/>
  <c r="AE137" i="2" s="1"/>
  <c r="P138" i="2"/>
  <c r="AA138" i="2" s="1"/>
  <c r="AB138" i="2" s="1"/>
  <c r="AC138" i="2" s="1"/>
  <c r="D139" i="2" s="1"/>
  <c r="M139" i="2"/>
  <c r="I139" i="2"/>
  <c r="G470" i="2"/>
  <c r="G471" i="2" l="1"/>
  <c r="G472" i="2" l="1"/>
  <c r="K139" i="2" l="1"/>
  <c r="L139" i="2" s="1"/>
  <c r="G473" i="2"/>
  <c r="N138" i="2" l="1"/>
  <c r="O138" i="2" s="1"/>
  <c r="AE138" i="2" s="1"/>
  <c r="P139" i="2"/>
  <c r="AA139" i="2" s="1"/>
  <c r="AB139" i="2" s="1"/>
  <c r="AC139" i="2" s="1"/>
  <c r="D140" i="2" s="1"/>
  <c r="M140" i="2"/>
  <c r="I140" i="2"/>
  <c r="G474" i="2"/>
  <c r="G475" i="2" l="1"/>
  <c r="G476" i="2" l="1"/>
  <c r="K140" i="2" l="1"/>
  <c r="L140" i="2" s="1"/>
  <c r="G477" i="2"/>
  <c r="N139" i="2" l="1"/>
  <c r="O139" i="2" s="1"/>
  <c r="AE139" i="2" s="1"/>
  <c r="P140" i="2"/>
  <c r="AA140" i="2" s="1"/>
  <c r="AB140" i="2" s="1"/>
  <c r="AC140" i="2" s="1"/>
  <c r="D141" i="2" s="1"/>
  <c r="M141" i="2"/>
  <c r="I141" i="2"/>
  <c r="G478" i="2"/>
  <c r="G479" i="2" l="1"/>
  <c r="G480" i="2" l="1"/>
  <c r="K141" i="2" l="1"/>
  <c r="L141" i="2" s="1"/>
  <c r="G481" i="2"/>
  <c r="N140" i="2" l="1"/>
  <c r="O140" i="2" s="1"/>
  <c r="AE140" i="2" s="1"/>
  <c r="P141" i="2"/>
  <c r="AA141" i="2" s="1"/>
  <c r="AB141" i="2" s="1"/>
  <c r="AC141" i="2" s="1"/>
  <c r="D142" i="2" s="1"/>
  <c r="M142" i="2"/>
  <c r="I142" i="2"/>
  <c r="G482" i="2"/>
  <c r="G483" i="2" l="1"/>
  <c r="G484" i="2" l="1"/>
  <c r="K142" i="2" l="1"/>
  <c r="L142" i="2" s="1"/>
  <c r="G485" i="2"/>
  <c r="N141" i="2" l="1"/>
  <c r="O141" i="2" s="1"/>
  <c r="AE141" i="2" s="1"/>
  <c r="P142" i="2"/>
  <c r="AA142" i="2" s="1"/>
  <c r="AB142" i="2" s="1"/>
  <c r="AC142" i="2" s="1"/>
  <c r="D143" i="2" s="1"/>
  <c r="M143" i="2"/>
  <c r="I143" i="2"/>
  <c r="G486" i="2"/>
  <c r="G487" i="2" l="1"/>
  <c r="G488" i="2" l="1"/>
  <c r="K143" i="2" l="1"/>
  <c r="L143" i="2" s="1"/>
  <c r="G489" i="2"/>
  <c r="N142" i="2" l="1"/>
  <c r="O142" i="2" s="1"/>
  <c r="AE142" i="2" s="1"/>
  <c r="P143" i="2"/>
  <c r="AA143" i="2" s="1"/>
  <c r="AB143" i="2" s="1"/>
  <c r="AC143" i="2" s="1"/>
  <c r="D144" i="2" s="1"/>
  <c r="M144" i="2"/>
  <c r="I144" i="2"/>
  <c r="G490" i="2"/>
  <c r="G491" i="2" l="1"/>
  <c r="G492" i="2" l="1"/>
  <c r="K144" i="2" l="1"/>
  <c r="L144" i="2" s="1"/>
  <c r="G493" i="2"/>
  <c r="N143" i="2" l="1"/>
  <c r="O143" i="2" s="1"/>
  <c r="AE143" i="2" s="1"/>
  <c r="P144" i="2"/>
  <c r="AA144" i="2" s="1"/>
  <c r="AB144" i="2" s="1"/>
  <c r="AC144" i="2" s="1"/>
  <c r="D145" i="2" s="1"/>
  <c r="M145" i="2"/>
  <c r="I145" i="2"/>
  <c r="G494" i="2"/>
  <c r="G495" i="2" l="1"/>
  <c r="G496" i="2" l="1"/>
  <c r="K145" i="2" l="1"/>
  <c r="L145" i="2" s="1"/>
  <c r="G497" i="2"/>
  <c r="N144" i="2" l="1"/>
  <c r="O144" i="2" s="1"/>
  <c r="AE144" i="2" s="1"/>
  <c r="P145" i="2"/>
  <c r="AA145" i="2" s="1"/>
  <c r="AB145" i="2" s="1"/>
  <c r="AC145" i="2" s="1"/>
  <c r="D146" i="2" s="1"/>
  <c r="M146" i="2"/>
  <c r="I146" i="2"/>
  <c r="G498" i="2"/>
  <c r="G499" i="2" l="1"/>
  <c r="G500" i="2" l="1"/>
  <c r="K146" i="2" l="1"/>
  <c r="L146" i="2" s="1"/>
  <c r="G501" i="2"/>
  <c r="N145" i="2" l="1"/>
  <c r="O145" i="2" s="1"/>
  <c r="AE145" i="2" s="1"/>
  <c r="P146" i="2"/>
  <c r="AA146" i="2" s="1"/>
  <c r="AB146" i="2" s="1"/>
  <c r="AC146" i="2" s="1"/>
  <c r="D147" i="2" s="1"/>
  <c r="M147" i="2"/>
  <c r="I147" i="2"/>
  <c r="G502" i="2"/>
  <c r="G503" i="2" l="1"/>
  <c r="G504" i="2" l="1"/>
  <c r="K147" i="2" l="1"/>
  <c r="L147" i="2" s="1"/>
  <c r="G505" i="2"/>
  <c r="N146" i="2" l="1"/>
  <c r="O146" i="2" s="1"/>
  <c r="AE146" i="2" s="1"/>
  <c r="P147" i="2"/>
  <c r="AA147" i="2" s="1"/>
  <c r="AB147" i="2" s="1"/>
  <c r="AC147" i="2" s="1"/>
  <c r="D148" i="2" s="1"/>
  <c r="I148" i="2"/>
  <c r="M148" i="2"/>
  <c r="G506" i="2"/>
  <c r="G507" i="2" l="1"/>
  <c r="K148" i="2" l="1"/>
  <c r="L148" i="2" s="1"/>
  <c r="N147" i="2" l="1"/>
  <c r="O147" i="2" s="1"/>
  <c r="AE147" i="2" s="1"/>
  <c r="P148" i="2"/>
  <c r="AA148" i="2" s="1"/>
  <c r="AB148" i="2" s="1"/>
  <c r="AC148" i="2" s="1"/>
  <c r="D149" i="2" s="1"/>
  <c r="M149" i="2"/>
  <c r="I149" i="2"/>
  <c r="K149" i="2" l="1"/>
  <c r="L149" i="2" s="1"/>
  <c r="N148" i="2" l="1"/>
  <c r="O148" i="2" s="1"/>
  <c r="AE148" i="2" s="1"/>
  <c r="P149" i="2"/>
  <c r="AA149" i="2" s="1"/>
  <c r="AB149" i="2" s="1"/>
  <c r="AC149" i="2" s="1"/>
  <c r="D150" i="2" s="1"/>
  <c r="M150" i="2"/>
  <c r="I150" i="2"/>
  <c r="K150" i="2" l="1"/>
  <c r="L150" i="2" s="1"/>
  <c r="N149" i="2" l="1"/>
  <c r="O149" i="2" s="1"/>
  <c r="AE149" i="2" s="1"/>
  <c r="P150" i="2"/>
  <c r="AA150" i="2" s="1"/>
  <c r="AB150" i="2" s="1"/>
  <c r="AC150" i="2" s="1"/>
  <c r="D151" i="2" s="1"/>
  <c r="I151" i="2"/>
  <c r="M151" i="2"/>
  <c r="K151" i="2" l="1"/>
  <c r="L151" i="2" s="1"/>
  <c r="N150" i="2" l="1"/>
  <c r="O150" i="2" s="1"/>
  <c r="AE150" i="2" s="1"/>
  <c r="P151" i="2"/>
  <c r="AA151" i="2" s="1"/>
  <c r="AB151" i="2" s="1"/>
  <c r="AC151" i="2" s="1"/>
  <c r="D152" i="2" s="1"/>
  <c r="M152" i="2"/>
  <c r="I152" i="2"/>
  <c r="K152" i="2" l="1"/>
  <c r="L152" i="2" s="1"/>
  <c r="N151" i="2" l="1"/>
  <c r="O151" i="2" s="1"/>
  <c r="AE151" i="2" s="1"/>
  <c r="P152" i="2"/>
  <c r="AA152" i="2" s="1"/>
  <c r="AB152" i="2" s="1"/>
  <c r="AC152" i="2" s="1"/>
  <c r="D153" i="2" s="1"/>
  <c r="M153" i="2"/>
  <c r="I153" i="2"/>
  <c r="K153" i="2" l="1"/>
  <c r="L153" i="2" s="1"/>
  <c r="N152" i="2" l="1"/>
  <c r="O152" i="2" s="1"/>
  <c r="AE152" i="2" s="1"/>
  <c r="P153" i="2"/>
  <c r="AA153" i="2" s="1"/>
  <c r="AB153" i="2" s="1"/>
  <c r="AC153" i="2" s="1"/>
  <c r="D154" i="2" s="1"/>
  <c r="M154" i="2"/>
  <c r="I154" i="2"/>
  <c r="K154" i="2" l="1"/>
  <c r="L154" i="2" s="1"/>
  <c r="N153" i="2" l="1"/>
  <c r="O153" i="2" s="1"/>
  <c r="AE153" i="2" s="1"/>
  <c r="P154" i="2"/>
  <c r="AA154" i="2" s="1"/>
  <c r="AB154" i="2" s="1"/>
  <c r="AC154" i="2" s="1"/>
  <c r="D155" i="2" s="1"/>
  <c r="I155" i="2"/>
  <c r="M155" i="2"/>
  <c r="K155" i="2" l="1"/>
  <c r="L155" i="2" s="1"/>
  <c r="N154" i="2" l="1"/>
  <c r="O154" i="2" s="1"/>
  <c r="AE154" i="2" s="1"/>
  <c r="P155" i="2"/>
  <c r="AA155" i="2" s="1"/>
  <c r="AB155" i="2" s="1"/>
  <c r="AC155" i="2" s="1"/>
  <c r="D156" i="2" s="1"/>
  <c r="M156" i="2"/>
  <c r="I156" i="2"/>
  <c r="K156" i="2" l="1"/>
  <c r="L156" i="2" s="1"/>
  <c r="N155" i="2" l="1"/>
  <c r="O155" i="2" s="1"/>
  <c r="AE155" i="2" s="1"/>
  <c r="P156" i="2"/>
  <c r="AA156" i="2" s="1"/>
  <c r="AB156" i="2" s="1"/>
  <c r="AC156" i="2" s="1"/>
  <c r="D157" i="2" s="1"/>
  <c r="I157" i="2"/>
  <c r="M157" i="2"/>
  <c r="K157" i="2" l="1"/>
  <c r="L157" i="2" s="1"/>
  <c r="N156" i="2" l="1"/>
  <c r="O156" i="2" s="1"/>
  <c r="AE156" i="2" s="1"/>
  <c r="P157" i="2"/>
  <c r="AA157" i="2" s="1"/>
  <c r="AB157" i="2" s="1"/>
  <c r="AC157" i="2" s="1"/>
  <c r="D158" i="2" s="1"/>
  <c r="M158" i="2"/>
  <c r="I158" i="2"/>
  <c r="K158" i="2" l="1"/>
  <c r="L158" i="2" s="1"/>
  <c r="N157" i="2" l="1"/>
  <c r="O157" i="2" s="1"/>
  <c r="AE157" i="2" s="1"/>
  <c r="P158" i="2"/>
  <c r="AA158" i="2" s="1"/>
  <c r="AB158" i="2" s="1"/>
  <c r="AC158" i="2" s="1"/>
  <c r="D159" i="2" s="1"/>
  <c r="I159" i="2"/>
  <c r="M159" i="2"/>
  <c r="K159" i="2" l="1"/>
  <c r="L159" i="2" s="1"/>
  <c r="N158" i="2" l="1"/>
  <c r="O158" i="2" s="1"/>
  <c r="AE158" i="2" s="1"/>
  <c r="P159" i="2"/>
  <c r="AA159" i="2" s="1"/>
  <c r="AB159" i="2" s="1"/>
  <c r="AC159" i="2" s="1"/>
  <c r="D160" i="2" s="1"/>
  <c r="M160" i="2"/>
  <c r="I160" i="2"/>
  <c r="K160" i="2" l="1"/>
  <c r="L160" i="2" s="1"/>
  <c r="N159" i="2" l="1"/>
  <c r="O159" i="2" s="1"/>
  <c r="AE159" i="2" s="1"/>
  <c r="P160" i="2"/>
  <c r="AA160" i="2" s="1"/>
  <c r="AB160" i="2" s="1"/>
  <c r="AC160" i="2" s="1"/>
  <c r="D161" i="2" s="1"/>
  <c r="M161" i="2"/>
  <c r="I161" i="2"/>
  <c r="K161" i="2" l="1"/>
  <c r="L161" i="2" s="1"/>
  <c r="N160" i="2" l="1"/>
  <c r="O160" i="2" s="1"/>
  <c r="AE160" i="2" s="1"/>
  <c r="P161" i="2"/>
  <c r="AA161" i="2" s="1"/>
  <c r="AB161" i="2" s="1"/>
  <c r="AC161" i="2" s="1"/>
  <c r="D162" i="2" s="1"/>
  <c r="M162" i="2"/>
  <c r="I162" i="2"/>
  <c r="K162" i="2" l="1"/>
  <c r="L162" i="2" s="1"/>
  <c r="N161" i="2" l="1"/>
  <c r="O161" i="2" s="1"/>
  <c r="AE161" i="2" s="1"/>
  <c r="P162" i="2"/>
  <c r="AA162" i="2" s="1"/>
  <c r="AB162" i="2" s="1"/>
  <c r="AC162" i="2" s="1"/>
  <c r="D163" i="2" s="1"/>
  <c r="I163" i="2"/>
  <c r="M163" i="2"/>
  <c r="K163" i="2" l="1"/>
  <c r="L163" i="2" s="1"/>
  <c r="N162" i="2" l="1"/>
  <c r="O162" i="2" s="1"/>
  <c r="AE162" i="2" s="1"/>
  <c r="P163" i="2"/>
  <c r="AA163" i="2" s="1"/>
  <c r="AB163" i="2" s="1"/>
  <c r="AC163" i="2" s="1"/>
  <c r="D164" i="2" s="1"/>
  <c r="I164" i="2"/>
  <c r="M164" i="2"/>
  <c r="K164" i="2" l="1"/>
  <c r="L164" i="2" s="1"/>
  <c r="N163" i="2" l="1"/>
  <c r="O163" i="2" s="1"/>
  <c r="AE163" i="2" s="1"/>
  <c r="P164" i="2"/>
  <c r="AA164" i="2" s="1"/>
  <c r="AB164" i="2" s="1"/>
  <c r="AC164" i="2" s="1"/>
  <c r="D165" i="2" s="1"/>
  <c r="M165" i="2"/>
  <c r="I165" i="2"/>
  <c r="K165" i="2" l="1"/>
  <c r="L165" i="2" s="1"/>
  <c r="N164" i="2" l="1"/>
  <c r="O164" i="2" s="1"/>
  <c r="AE164" i="2" s="1"/>
  <c r="P165" i="2"/>
  <c r="AA165" i="2" s="1"/>
  <c r="AB165" i="2" s="1"/>
  <c r="AC165" i="2" s="1"/>
  <c r="D166" i="2" s="1"/>
  <c r="M166" i="2"/>
  <c r="I166" i="2"/>
  <c r="K166" i="2" l="1"/>
  <c r="L166" i="2" s="1"/>
  <c r="N165" i="2" l="1"/>
  <c r="O165" i="2" s="1"/>
  <c r="AE165" i="2" s="1"/>
  <c r="P166" i="2"/>
  <c r="AA166" i="2" s="1"/>
  <c r="AB166" i="2" s="1"/>
  <c r="AC166" i="2" s="1"/>
  <c r="D167" i="2" s="1"/>
  <c r="M167" i="2"/>
  <c r="I167" i="2"/>
  <c r="K167" i="2" l="1"/>
  <c r="L167" i="2" s="1"/>
  <c r="N166" i="2" l="1"/>
  <c r="O166" i="2" s="1"/>
  <c r="AE166" i="2" s="1"/>
  <c r="P167" i="2"/>
  <c r="AA167" i="2" s="1"/>
  <c r="AB167" i="2" s="1"/>
  <c r="AC167" i="2" s="1"/>
  <c r="D168" i="2" s="1"/>
  <c r="M168" i="2"/>
  <c r="I168" i="2"/>
  <c r="K168" i="2" l="1"/>
  <c r="L168" i="2" s="1"/>
  <c r="N167" i="2" l="1"/>
  <c r="O167" i="2" s="1"/>
  <c r="AE167" i="2" s="1"/>
  <c r="P168" i="2"/>
  <c r="AA168" i="2" s="1"/>
  <c r="AB168" i="2" s="1"/>
  <c r="AC168" i="2" s="1"/>
  <c r="D169" i="2" s="1"/>
  <c r="M169" i="2"/>
  <c r="I169" i="2"/>
  <c r="K169" i="2" l="1"/>
  <c r="L169" i="2" s="1"/>
  <c r="N168" i="2" l="1"/>
  <c r="O168" i="2" s="1"/>
  <c r="AE168" i="2" s="1"/>
  <c r="P169" i="2"/>
  <c r="AA169" i="2" s="1"/>
  <c r="AB169" i="2" s="1"/>
  <c r="AC169" i="2" s="1"/>
  <c r="D170" i="2" s="1"/>
  <c r="M170" i="2"/>
  <c r="I170" i="2"/>
  <c r="K170" i="2" l="1"/>
  <c r="L170" i="2" s="1"/>
  <c r="N169" i="2" l="1"/>
  <c r="O169" i="2" s="1"/>
  <c r="AE169" i="2" s="1"/>
  <c r="P170" i="2"/>
  <c r="AA170" i="2" s="1"/>
  <c r="AB170" i="2" s="1"/>
  <c r="AC170" i="2" s="1"/>
  <c r="D171" i="2" s="1"/>
  <c r="I171" i="2"/>
  <c r="M171" i="2"/>
  <c r="K171" i="2" l="1"/>
  <c r="L171" i="2" s="1"/>
  <c r="N170" i="2" l="1"/>
  <c r="O170" i="2" s="1"/>
  <c r="AE170" i="2" s="1"/>
  <c r="P171" i="2"/>
  <c r="AA171" i="2" s="1"/>
  <c r="AB171" i="2" s="1"/>
  <c r="AC171" i="2" s="1"/>
  <c r="D172" i="2" s="1"/>
  <c r="M172" i="2"/>
  <c r="I172" i="2"/>
  <c r="K172" i="2" l="1"/>
  <c r="L172" i="2" s="1"/>
  <c r="N171" i="2" l="1"/>
  <c r="O171" i="2" s="1"/>
  <c r="AE171" i="2" s="1"/>
  <c r="P172" i="2"/>
  <c r="AA172" i="2" s="1"/>
  <c r="AB172" i="2" s="1"/>
  <c r="AC172" i="2" s="1"/>
  <c r="D173" i="2" s="1"/>
  <c r="I173" i="2"/>
  <c r="M173" i="2"/>
  <c r="K173" i="2" l="1"/>
  <c r="L173" i="2" s="1"/>
  <c r="N172" i="2" l="1"/>
  <c r="O172" i="2" s="1"/>
  <c r="AE172" i="2" s="1"/>
  <c r="P173" i="2"/>
  <c r="AA173" i="2" s="1"/>
  <c r="AB173" i="2" s="1"/>
  <c r="AC173" i="2" s="1"/>
  <c r="D174" i="2" s="1"/>
  <c r="M174" i="2"/>
  <c r="I174" i="2"/>
  <c r="K174" i="2" l="1"/>
  <c r="L174" i="2" s="1"/>
  <c r="N173" i="2" l="1"/>
  <c r="O173" i="2" s="1"/>
  <c r="AE173" i="2" s="1"/>
  <c r="P174" i="2"/>
  <c r="AA174" i="2" s="1"/>
  <c r="AB174" i="2" s="1"/>
  <c r="AC174" i="2" s="1"/>
  <c r="D175" i="2" s="1"/>
  <c r="M175" i="2"/>
  <c r="I175" i="2"/>
  <c r="K175" i="2" l="1"/>
  <c r="L175" i="2" s="1"/>
  <c r="N174" i="2" l="1"/>
  <c r="O174" i="2" s="1"/>
  <c r="AE174" i="2" s="1"/>
  <c r="P175" i="2"/>
  <c r="AA175" i="2" s="1"/>
  <c r="AB175" i="2" s="1"/>
  <c r="AC175" i="2" s="1"/>
  <c r="D176" i="2" s="1"/>
  <c r="M176" i="2"/>
  <c r="I176" i="2"/>
  <c r="K176" i="2" l="1"/>
  <c r="L176" i="2" s="1"/>
  <c r="N175" i="2" l="1"/>
  <c r="O175" i="2" s="1"/>
  <c r="AE175" i="2" s="1"/>
  <c r="P176" i="2"/>
  <c r="AA176" i="2" s="1"/>
  <c r="AB176" i="2" s="1"/>
  <c r="AC176" i="2" s="1"/>
  <c r="D177" i="2" s="1"/>
  <c r="M177" i="2"/>
  <c r="I177" i="2"/>
  <c r="K177" i="2" l="1"/>
  <c r="L177" i="2" s="1"/>
  <c r="N176" i="2" l="1"/>
  <c r="O176" i="2" s="1"/>
  <c r="AE176" i="2" s="1"/>
  <c r="P177" i="2"/>
  <c r="AA177" i="2" s="1"/>
  <c r="AB177" i="2" s="1"/>
  <c r="AC177" i="2" s="1"/>
  <c r="D178" i="2" s="1"/>
  <c r="M178" i="2"/>
  <c r="I178" i="2"/>
  <c r="K178" i="2" l="1"/>
  <c r="L178" i="2" s="1"/>
  <c r="N177" i="2" l="1"/>
  <c r="O177" i="2" s="1"/>
  <c r="AE177" i="2" s="1"/>
  <c r="P178" i="2"/>
  <c r="AA178" i="2" s="1"/>
  <c r="AB178" i="2" s="1"/>
  <c r="AC178" i="2" s="1"/>
  <c r="D179" i="2" s="1"/>
  <c r="M179" i="2"/>
  <c r="I179" i="2"/>
  <c r="K179" i="2" l="1"/>
  <c r="L179" i="2" s="1"/>
  <c r="N178" i="2" l="1"/>
  <c r="O178" i="2" s="1"/>
  <c r="AE178" i="2" s="1"/>
  <c r="P179" i="2"/>
  <c r="AA179" i="2" s="1"/>
  <c r="AB179" i="2" s="1"/>
  <c r="AC179" i="2" s="1"/>
  <c r="D180" i="2" s="1"/>
  <c r="M180" i="2"/>
  <c r="I180" i="2"/>
  <c r="K180" i="2" l="1"/>
  <c r="L180" i="2" s="1"/>
  <c r="N179" i="2" l="1"/>
  <c r="O179" i="2" s="1"/>
  <c r="AE179" i="2" s="1"/>
  <c r="P180" i="2"/>
  <c r="AA180" i="2" s="1"/>
  <c r="AB180" i="2" s="1"/>
  <c r="AC180" i="2" s="1"/>
  <c r="D181" i="2" s="1"/>
  <c r="M181" i="2"/>
  <c r="I181" i="2"/>
  <c r="K181" i="2" l="1"/>
  <c r="L181" i="2" s="1"/>
  <c r="N180" i="2" l="1"/>
  <c r="O180" i="2" s="1"/>
  <c r="AE180" i="2" s="1"/>
  <c r="P181" i="2"/>
  <c r="AA181" i="2" s="1"/>
  <c r="AB181" i="2" s="1"/>
  <c r="AC181" i="2" s="1"/>
  <c r="D182" i="2" s="1"/>
  <c r="M182" i="2"/>
  <c r="I182" i="2"/>
  <c r="K182" i="2" l="1"/>
  <c r="L182" i="2" s="1"/>
  <c r="N181" i="2" l="1"/>
  <c r="O181" i="2" s="1"/>
  <c r="AE181" i="2" s="1"/>
  <c r="P182" i="2"/>
  <c r="AA182" i="2" s="1"/>
  <c r="AB182" i="2" s="1"/>
  <c r="AC182" i="2" s="1"/>
  <c r="D183" i="2" s="1"/>
  <c r="I183" i="2"/>
  <c r="M183" i="2"/>
  <c r="K183" i="2" l="1"/>
  <c r="L183" i="2" s="1"/>
  <c r="N182" i="2" l="1"/>
  <c r="O182" i="2" s="1"/>
  <c r="AE182" i="2" s="1"/>
  <c r="P183" i="2"/>
  <c r="AA183" i="2" s="1"/>
  <c r="AB183" i="2" s="1"/>
  <c r="AC183" i="2" s="1"/>
  <c r="D184" i="2" s="1"/>
  <c r="M184" i="2"/>
  <c r="I184" i="2"/>
  <c r="K184" i="2" l="1"/>
  <c r="L184" i="2" s="1"/>
  <c r="N183" i="2" l="1"/>
  <c r="O183" i="2" s="1"/>
  <c r="AE183" i="2" s="1"/>
  <c r="P184" i="2"/>
  <c r="AA184" i="2" s="1"/>
  <c r="AB184" i="2" s="1"/>
  <c r="AC184" i="2" s="1"/>
  <c r="D185" i="2" s="1"/>
  <c r="M185" i="2"/>
  <c r="I185" i="2"/>
  <c r="K185" i="2" l="1"/>
  <c r="L185" i="2" s="1"/>
  <c r="N184" i="2" l="1"/>
  <c r="O184" i="2" s="1"/>
  <c r="AE184" i="2" s="1"/>
  <c r="P185" i="2"/>
  <c r="AA185" i="2" s="1"/>
  <c r="AB185" i="2" s="1"/>
  <c r="AC185" i="2" s="1"/>
  <c r="D186" i="2" s="1"/>
  <c r="M186" i="2"/>
  <c r="I186" i="2"/>
  <c r="K186" i="2" l="1"/>
  <c r="L186" i="2" s="1"/>
  <c r="N185" i="2" l="1"/>
  <c r="O185" i="2" s="1"/>
  <c r="AE185" i="2" s="1"/>
  <c r="P186" i="2"/>
  <c r="AA186" i="2" s="1"/>
  <c r="AB186" i="2" s="1"/>
  <c r="AC186" i="2" s="1"/>
  <c r="D187" i="2" s="1"/>
  <c r="M187" i="2"/>
  <c r="I187" i="2"/>
  <c r="K187" i="2" l="1"/>
  <c r="L187" i="2" s="1"/>
  <c r="N186" i="2" l="1"/>
  <c r="O186" i="2" s="1"/>
  <c r="AE186" i="2" s="1"/>
  <c r="P187" i="2"/>
  <c r="AA187" i="2" s="1"/>
  <c r="AB187" i="2" s="1"/>
  <c r="AC187" i="2" s="1"/>
  <c r="D188" i="2" s="1"/>
  <c r="M188" i="2"/>
  <c r="I188" i="2"/>
  <c r="K188" i="2" l="1"/>
  <c r="L188" i="2" s="1"/>
  <c r="N187" i="2" l="1"/>
  <c r="O187" i="2" s="1"/>
  <c r="AE187" i="2" s="1"/>
  <c r="P188" i="2"/>
  <c r="AA188" i="2" s="1"/>
  <c r="AB188" i="2" s="1"/>
  <c r="AC188" i="2" s="1"/>
  <c r="D189" i="2" s="1"/>
  <c r="M189" i="2"/>
  <c r="I189" i="2"/>
  <c r="K189" i="2" l="1"/>
  <c r="L189" i="2" s="1"/>
  <c r="N188" i="2" l="1"/>
  <c r="O188" i="2" s="1"/>
  <c r="AE188" i="2" s="1"/>
  <c r="P189" i="2"/>
  <c r="AA189" i="2" s="1"/>
  <c r="AB189" i="2" s="1"/>
  <c r="AC189" i="2" s="1"/>
  <c r="D190" i="2" s="1"/>
  <c r="M190" i="2"/>
  <c r="I190" i="2"/>
  <c r="K190" i="2" l="1"/>
  <c r="L190" i="2" s="1"/>
  <c r="N189" i="2" l="1"/>
  <c r="O189" i="2" s="1"/>
  <c r="AE189" i="2" s="1"/>
  <c r="P190" i="2"/>
  <c r="AA190" i="2" s="1"/>
  <c r="AB190" i="2" s="1"/>
  <c r="AC190" i="2" s="1"/>
  <c r="D191" i="2" s="1"/>
  <c r="M191" i="2"/>
  <c r="I191" i="2"/>
  <c r="K191" i="2" l="1"/>
  <c r="L191" i="2" s="1"/>
  <c r="N190" i="2" l="1"/>
  <c r="O190" i="2" s="1"/>
  <c r="AE190" i="2" s="1"/>
  <c r="P191" i="2"/>
  <c r="AA191" i="2" s="1"/>
  <c r="AB191" i="2" s="1"/>
  <c r="AC191" i="2" s="1"/>
  <c r="D192" i="2" s="1"/>
  <c r="M192" i="2"/>
  <c r="I192" i="2"/>
  <c r="K192" i="2" l="1"/>
  <c r="L192" i="2" s="1"/>
  <c r="N191" i="2" l="1"/>
  <c r="O191" i="2" s="1"/>
  <c r="AE191" i="2" s="1"/>
  <c r="P192" i="2"/>
  <c r="AA192" i="2" s="1"/>
  <c r="AB192" i="2" s="1"/>
  <c r="AC192" i="2" s="1"/>
  <c r="D193" i="2" s="1"/>
  <c r="M193" i="2"/>
  <c r="I193" i="2"/>
  <c r="K193" i="2" l="1"/>
  <c r="L193" i="2" s="1"/>
  <c r="N192" i="2" l="1"/>
  <c r="O192" i="2" s="1"/>
  <c r="AE192" i="2" s="1"/>
  <c r="P193" i="2"/>
  <c r="AA193" i="2" s="1"/>
  <c r="AB193" i="2" s="1"/>
  <c r="AC193" i="2" s="1"/>
  <c r="D194" i="2" s="1"/>
  <c r="M194" i="2"/>
  <c r="I194" i="2"/>
  <c r="K194" i="2" l="1"/>
  <c r="L194" i="2" s="1"/>
  <c r="N193" i="2" l="1"/>
  <c r="O193" i="2" s="1"/>
  <c r="AE193" i="2" s="1"/>
  <c r="P194" i="2"/>
  <c r="AA194" i="2" s="1"/>
  <c r="AB194" i="2" s="1"/>
  <c r="AC194" i="2" s="1"/>
  <c r="D195" i="2" s="1"/>
  <c r="M195" i="2"/>
  <c r="I195" i="2"/>
  <c r="K195" i="2" l="1"/>
  <c r="L195" i="2" s="1"/>
  <c r="N194" i="2" l="1"/>
  <c r="O194" i="2" s="1"/>
  <c r="AE194" i="2" s="1"/>
  <c r="P195" i="2"/>
  <c r="AA195" i="2" s="1"/>
  <c r="AB195" i="2" s="1"/>
  <c r="AC195" i="2" s="1"/>
  <c r="D196" i="2" s="1"/>
  <c r="M196" i="2"/>
  <c r="I196" i="2"/>
  <c r="K196" i="2" l="1"/>
  <c r="L196" i="2" s="1"/>
  <c r="N195" i="2" l="1"/>
  <c r="O195" i="2" s="1"/>
  <c r="AE195" i="2" s="1"/>
  <c r="P196" i="2"/>
  <c r="AA196" i="2" s="1"/>
  <c r="AB196" i="2" s="1"/>
  <c r="AC196" i="2" s="1"/>
  <c r="D197" i="2" s="1"/>
  <c r="M197" i="2"/>
  <c r="I197" i="2"/>
  <c r="K197" i="2" l="1"/>
  <c r="L197" i="2" s="1"/>
  <c r="N196" i="2" l="1"/>
  <c r="O196" i="2" s="1"/>
  <c r="AE196" i="2" s="1"/>
  <c r="P197" i="2"/>
  <c r="AA197" i="2" s="1"/>
  <c r="AB197" i="2" s="1"/>
  <c r="AC197" i="2" s="1"/>
  <c r="D198" i="2" s="1"/>
  <c r="M198" i="2"/>
  <c r="I198" i="2"/>
  <c r="K198" i="2" l="1"/>
  <c r="L198" i="2" s="1"/>
  <c r="N197" i="2" l="1"/>
  <c r="O197" i="2" s="1"/>
  <c r="AE197" i="2" s="1"/>
  <c r="P198" i="2"/>
  <c r="AA198" i="2" s="1"/>
  <c r="AB198" i="2" s="1"/>
  <c r="AC198" i="2" s="1"/>
  <c r="D199" i="2" s="1"/>
  <c r="M199" i="2"/>
  <c r="I199" i="2"/>
  <c r="K199" i="2" l="1"/>
  <c r="L199" i="2" s="1"/>
  <c r="N198" i="2" l="1"/>
  <c r="O198" i="2" s="1"/>
  <c r="AE198" i="2" s="1"/>
  <c r="P199" i="2"/>
  <c r="AA199" i="2" s="1"/>
  <c r="AB199" i="2" s="1"/>
  <c r="AC199" i="2" s="1"/>
  <c r="D200" i="2" s="1"/>
  <c r="M200" i="2"/>
  <c r="I200" i="2"/>
  <c r="K200" i="2" l="1"/>
  <c r="L200" i="2" s="1"/>
  <c r="N199" i="2" l="1"/>
  <c r="O199" i="2" s="1"/>
  <c r="AE199" i="2" s="1"/>
  <c r="P200" i="2"/>
  <c r="AA200" i="2" s="1"/>
  <c r="AB200" i="2" s="1"/>
  <c r="AC200" i="2" s="1"/>
  <c r="D201" i="2" s="1"/>
  <c r="M201" i="2"/>
  <c r="I201" i="2"/>
  <c r="K201" i="2" l="1"/>
  <c r="L201" i="2" s="1"/>
  <c r="N200" i="2" l="1"/>
  <c r="O200" i="2" s="1"/>
  <c r="AE200" i="2" s="1"/>
  <c r="P201" i="2"/>
  <c r="AA201" i="2" s="1"/>
  <c r="AB201" i="2" s="1"/>
  <c r="AC201" i="2" s="1"/>
  <c r="D202" i="2" s="1"/>
  <c r="M202" i="2"/>
  <c r="I202" i="2"/>
  <c r="K202" i="2" l="1"/>
  <c r="L202" i="2" s="1"/>
  <c r="N201" i="2" l="1"/>
  <c r="O201" i="2" s="1"/>
  <c r="AE201" i="2" s="1"/>
  <c r="P202" i="2"/>
  <c r="AA202" i="2" s="1"/>
  <c r="AB202" i="2" s="1"/>
  <c r="AC202" i="2" s="1"/>
  <c r="D203" i="2" s="1"/>
  <c r="M203" i="2"/>
  <c r="I203" i="2"/>
  <c r="K203" i="2" l="1"/>
  <c r="L203" i="2" s="1"/>
  <c r="N202" i="2" l="1"/>
  <c r="O202" i="2" s="1"/>
  <c r="AE202" i="2" s="1"/>
  <c r="P203" i="2"/>
  <c r="AA203" i="2" s="1"/>
  <c r="AB203" i="2" s="1"/>
  <c r="AC203" i="2" s="1"/>
  <c r="D204" i="2" s="1"/>
  <c r="M204" i="2"/>
  <c r="I204" i="2"/>
  <c r="K204" i="2" l="1"/>
  <c r="L204" i="2" s="1"/>
  <c r="N203" i="2" l="1"/>
  <c r="O203" i="2" s="1"/>
  <c r="AE203" i="2" s="1"/>
  <c r="P204" i="2"/>
  <c r="AA204" i="2" s="1"/>
  <c r="AB204" i="2" s="1"/>
  <c r="AC204" i="2" s="1"/>
  <c r="D205" i="2" s="1"/>
  <c r="M205" i="2"/>
  <c r="I205" i="2"/>
  <c r="K205" i="2" l="1"/>
  <c r="L205" i="2" s="1"/>
  <c r="N204" i="2" l="1"/>
  <c r="O204" i="2" s="1"/>
  <c r="AE204" i="2" s="1"/>
  <c r="P205" i="2"/>
  <c r="AA205" i="2" s="1"/>
  <c r="AB205" i="2" s="1"/>
  <c r="AC205" i="2" s="1"/>
  <c r="D206" i="2" s="1"/>
  <c r="M206" i="2"/>
  <c r="I206" i="2"/>
  <c r="K206" i="2" l="1"/>
  <c r="L206" i="2" s="1"/>
  <c r="N205" i="2" l="1"/>
  <c r="O205" i="2" s="1"/>
  <c r="AE205" i="2" s="1"/>
  <c r="P206" i="2"/>
  <c r="AA206" i="2" s="1"/>
  <c r="AB206" i="2" s="1"/>
  <c r="AC206" i="2" s="1"/>
  <c r="D207" i="2" s="1"/>
  <c r="M207" i="2"/>
  <c r="I207" i="2"/>
  <c r="K207" i="2" l="1"/>
  <c r="L207" i="2" s="1"/>
  <c r="N206" i="2" l="1"/>
  <c r="O206" i="2" s="1"/>
  <c r="AE206" i="2" s="1"/>
  <c r="P207" i="2"/>
  <c r="AA207" i="2" s="1"/>
  <c r="AB207" i="2" s="1"/>
  <c r="AC207" i="2" s="1"/>
  <c r="D208" i="2" s="1"/>
  <c r="M208" i="2"/>
  <c r="I208" i="2"/>
  <c r="K208" i="2" l="1"/>
  <c r="L208" i="2" s="1"/>
  <c r="N207" i="2" l="1"/>
  <c r="O207" i="2" s="1"/>
  <c r="AE207" i="2" s="1"/>
  <c r="P208" i="2"/>
  <c r="AA208" i="2" s="1"/>
  <c r="AB208" i="2" s="1"/>
  <c r="AC208" i="2" s="1"/>
  <c r="D209" i="2" s="1"/>
  <c r="M209" i="2"/>
  <c r="I209" i="2"/>
  <c r="K209" i="2" l="1"/>
  <c r="L209" i="2" s="1"/>
  <c r="N208" i="2" l="1"/>
  <c r="O208" i="2" s="1"/>
  <c r="AE208" i="2" s="1"/>
  <c r="P209" i="2"/>
  <c r="AA209" i="2" s="1"/>
  <c r="AB209" i="2" s="1"/>
  <c r="AC209" i="2" s="1"/>
  <c r="D210" i="2" s="1"/>
  <c r="M210" i="2"/>
  <c r="I210" i="2"/>
  <c r="K210" i="2" l="1"/>
  <c r="L210" i="2" s="1"/>
  <c r="N209" i="2" l="1"/>
  <c r="O209" i="2" s="1"/>
  <c r="AE209" i="2" s="1"/>
  <c r="P210" i="2"/>
  <c r="AA210" i="2" s="1"/>
  <c r="AB210" i="2" s="1"/>
  <c r="AC210" i="2" s="1"/>
  <c r="D211" i="2" s="1"/>
  <c r="M211" i="2"/>
  <c r="I211" i="2"/>
  <c r="K211" i="2" l="1"/>
  <c r="L211" i="2" s="1"/>
  <c r="N210" i="2" l="1"/>
  <c r="O210" i="2" s="1"/>
  <c r="AE210" i="2" s="1"/>
  <c r="P211" i="2"/>
  <c r="AA211" i="2" s="1"/>
  <c r="AB211" i="2" s="1"/>
  <c r="AC211" i="2" s="1"/>
  <c r="D212" i="2" s="1"/>
  <c r="M212" i="2"/>
  <c r="I212" i="2"/>
  <c r="K212" i="2" l="1"/>
  <c r="L212" i="2" s="1"/>
  <c r="N211" i="2" l="1"/>
  <c r="O211" i="2" s="1"/>
  <c r="AE211" i="2" s="1"/>
  <c r="P212" i="2"/>
  <c r="AA212" i="2" s="1"/>
  <c r="AB212" i="2" s="1"/>
  <c r="AC212" i="2" s="1"/>
  <c r="D213" i="2" s="1"/>
  <c r="M213" i="2"/>
  <c r="I213" i="2"/>
  <c r="K213" i="2" l="1"/>
  <c r="L213" i="2" s="1"/>
  <c r="N212" i="2" l="1"/>
  <c r="O212" i="2" s="1"/>
  <c r="AE212" i="2" s="1"/>
  <c r="P213" i="2"/>
  <c r="AA213" i="2" s="1"/>
  <c r="AB213" i="2" s="1"/>
  <c r="AC213" i="2" s="1"/>
  <c r="D214" i="2" s="1"/>
  <c r="I214" i="2"/>
  <c r="M214" i="2"/>
  <c r="K214" i="2" l="1"/>
  <c r="L214" i="2" s="1"/>
  <c r="N213" i="2" l="1"/>
  <c r="O213" i="2" s="1"/>
  <c r="AE213" i="2" s="1"/>
  <c r="P214" i="2"/>
  <c r="AA214" i="2" s="1"/>
  <c r="AB214" i="2" s="1"/>
  <c r="AC214" i="2" s="1"/>
  <c r="D215" i="2" s="1"/>
  <c r="M215" i="2"/>
  <c r="I215" i="2"/>
  <c r="K215" i="2" l="1"/>
  <c r="L215" i="2" s="1"/>
  <c r="N214" i="2" l="1"/>
  <c r="O214" i="2" s="1"/>
  <c r="AE214" i="2" s="1"/>
  <c r="P215" i="2"/>
  <c r="AA215" i="2" s="1"/>
  <c r="AB215" i="2" s="1"/>
  <c r="AC215" i="2" s="1"/>
  <c r="D216" i="2" s="1"/>
  <c r="M216" i="2"/>
  <c r="I216" i="2"/>
  <c r="K216" i="2" l="1"/>
  <c r="L216" i="2" s="1"/>
  <c r="N215" i="2" l="1"/>
  <c r="O215" i="2" s="1"/>
  <c r="AE215" i="2" s="1"/>
  <c r="P216" i="2"/>
  <c r="AA216" i="2" s="1"/>
  <c r="AB216" i="2" s="1"/>
  <c r="AC216" i="2" s="1"/>
  <c r="D217" i="2" s="1"/>
  <c r="M217" i="2"/>
  <c r="I217" i="2"/>
  <c r="K217" i="2" l="1"/>
  <c r="L217" i="2" s="1"/>
  <c r="N216" i="2" l="1"/>
  <c r="O216" i="2" s="1"/>
  <c r="AE216" i="2" s="1"/>
  <c r="P217" i="2"/>
  <c r="AA217" i="2" s="1"/>
  <c r="AB217" i="2" s="1"/>
  <c r="AC217" i="2" s="1"/>
  <c r="D218" i="2" s="1"/>
  <c r="M218" i="2"/>
  <c r="I218" i="2"/>
  <c r="K218" i="2" l="1"/>
  <c r="L218" i="2" s="1"/>
  <c r="N217" i="2" l="1"/>
  <c r="O217" i="2" s="1"/>
  <c r="AE217" i="2" s="1"/>
  <c r="P218" i="2"/>
  <c r="AA218" i="2" s="1"/>
  <c r="AB218" i="2" s="1"/>
  <c r="AC218" i="2" s="1"/>
  <c r="D219" i="2" s="1"/>
  <c r="M219" i="2"/>
  <c r="I219" i="2"/>
  <c r="K219" i="2" l="1"/>
  <c r="L219" i="2" s="1"/>
  <c r="N218" i="2" l="1"/>
  <c r="O218" i="2" s="1"/>
  <c r="AE218" i="2" s="1"/>
  <c r="P219" i="2"/>
  <c r="AA219" i="2" s="1"/>
  <c r="AB219" i="2" s="1"/>
  <c r="AC219" i="2" s="1"/>
  <c r="D220" i="2" s="1"/>
  <c r="M220" i="2"/>
  <c r="I220" i="2"/>
  <c r="K220" i="2" l="1"/>
  <c r="L220" i="2" s="1"/>
  <c r="N219" i="2" l="1"/>
  <c r="O219" i="2" s="1"/>
  <c r="AE219" i="2" s="1"/>
  <c r="P220" i="2"/>
  <c r="AA220" i="2" s="1"/>
  <c r="AB220" i="2" s="1"/>
  <c r="AC220" i="2" s="1"/>
  <c r="D221" i="2" s="1"/>
  <c r="M221" i="2"/>
  <c r="I221" i="2"/>
  <c r="K221" i="2" l="1"/>
  <c r="L221" i="2" s="1"/>
  <c r="N220" i="2" l="1"/>
  <c r="O220" i="2" s="1"/>
  <c r="AE220" i="2" s="1"/>
  <c r="P221" i="2"/>
  <c r="AA221" i="2" s="1"/>
  <c r="AB221" i="2" s="1"/>
  <c r="AC221" i="2" s="1"/>
  <c r="D222" i="2" s="1"/>
  <c r="M222" i="2"/>
  <c r="I222" i="2"/>
  <c r="K222" i="2" l="1"/>
  <c r="L222" i="2" s="1"/>
  <c r="N221" i="2" l="1"/>
  <c r="O221" i="2" s="1"/>
  <c r="AE221" i="2" s="1"/>
  <c r="P222" i="2"/>
  <c r="AA222" i="2" s="1"/>
  <c r="AB222" i="2" s="1"/>
  <c r="AC222" i="2" s="1"/>
  <c r="D223" i="2" s="1"/>
  <c r="M223" i="2"/>
  <c r="I223" i="2"/>
  <c r="K223" i="2" l="1"/>
  <c r="L223" i="2" s="1"/>
  <c r="N222" i="2" l="1"/>
  <c r="O222" i="2" s="1"/>
  <c r="AE222" i="2" s="1"/>
  <c r="P223" i="2"/>
  <c r="AA223" i="2" s="1"/>
  <c r="AB223" i="2" s="1"/>
  <c r="AC223" i="2" s="1"/>
  <c r="D224" i="2" s="1"/>
  <c r="M224" i="2"/>
  <c r="I224" i="2"/>
  <c r="K224" i="2" l="1"/>
  <c r="L224" i="2" s="1"/>
  <c r="N223" i="2" l="1"/>
  <c r="O223" i="2" s="1"/>
  <c r="AE223" i="2" s="1"/>
  <c r="P224" i="2"/>
  <c r="AA224" i="2" s="1"/>
  <c r="AB224" i="2" s="1"/>
  <c r="AC224" i="2" s="1"/>
  <c r="D225" i="2" s="1"/>
  <c r="M225" i="2"/>
  <c r="I225" i="2"/>
  <c r="K225" i="2" l="1"/>
  <c r="L225" i="2" s="1"/>
  <c r="N224" i="2" l="1"/>
  <c r="O224" i="2" s="1"/>
  <c r="AE224" i="2" s="1"/>
  <c r="P225" i="2"/>
  <c r="AA225" i="2" s="1"/>
  <c r="AB225" i="2" s="1"/>
  <c r="AC225" i="2" s="1"/>
  <c r="D226" i="2" s="1"/>
  <c r="M226" i="2"/>
  <c r="I226" i="2"/>
  <c r="K226" i="2" l="1"/>
  <c r="L226" i="2" s="1"/>
  <c r="N225" i="2" l="1"/>
  <c r="O225" i="2" s="1"/>
  <c r="AE225" i="2" s="1"/>
  <c r="P226" i="2"/>
  <c r="AA226" i="2" s="1"/>
  <c r="AB226" i="2" s="1"/>
  <c r="AC226" i="2" s="1"/>
  <c r="D227" i="2" s="1"/>
  <c r="M227" i="2"/>
  <c r="I227" i="2"/>
  <c r="K227" i="2" l="1"/>
  <c r="L227" i="2" s="1"/>
  <c r="N226" i="2" l="1"/>
  <c r="O226" i="2" s="1"/>
  <c r="AE226" i="2" s="1"/>
  <c r="P227" i="2"/>
  <c r="AA227" i="2" s="1"/>
  <c r="AB227" i="2" s="1"/>
  <c r="AC227" i="2" s="1"/>
  <c r="D228" i="2" s="1"/>
  <c r="M228" i="2"/>
  <c r="I228" i="2"/>
  <c r="K228" i="2" l="1"/>
  <c r="L228" i="2" s="1"/>
  <c r="N227" i="2" l="1"/>
  <c r="O227" i="2" s="1"/>
  <c r="AE227" i="2" s="1"/>
  <c r="P228" i="2"/>
  <c r="AA228" i="2" s="1"/>
  <c r="AB228" i="2" s="1"/>
  <c r="AC228" i="2" s="1"/>
  <c r="D229" i="2" s="1"/>
  <c r="I229" i="2"/>
  <c r="M229" i="2"/>
  <c r="K229" i="2" l="1"/>
  <c r="L229" i="2" s="1"/>
  <c r="N228" i="2" l="1"/>
  <c r="O228" i="2" s="1"/>
  <c r="AE228" i="2" s="1"/>
  <c r="P229" i="2"/>
  <c r="AA229" i="2" s="1"/>
  <c r="AB229" i="2" s="1"/>
  <c r="AC229" i="2" s="1"/>
  <c r="D230" i="2" s="1"/>
  <c r="M230" i="2"/>
  <c r="I230" i="2"/>
  <c r="K230" i="2" l="1"/>
  <c r="L230" i="2" s="1"/>
  <c r="N229" i="2" l="1"/>
  <c r="O229" i="2" s="1"/>
  <c r="AE229" i="2" s="1"/>
  <c r="P230" i="2"/>
  <c r="AA230" i="2" s="1"/>
  <c r="AB230" i="2" s="1"/>
  <c r="AC230" i="2" s="1"/>
  <c r="D231" i="2" s="1"/>
  <c r="M231" i="2"/>
  <c r="I231" i="2"/>
  <c r="K231" i="2" l="1"/>
  <c r="L231" i="2" s="1"/>
  <c r="N230" i="2" l="1"/>
  <c r="O230" i="2" s="1"/>
  <c r="AE230" i="2" s="1"/>
  <c r="P231" i="2"/>
  <c r="AA231" i="2" s="1"/>
  <c r="AB231" i="2" s="1"/>
  <c r="AC231" i="2" s="1"/>
  <c r="D232" i="2" s="1"/>
  <c r="M232" i="2"/>
  <c r="I232" i="2"/>
  <c r="K232" i="2" l="1"/>
  <c r="L232" i="2" s="1"/>
  <c r="N231" i="2" l="1"/>
  <c r="O231" i="2" s="1"/>
  <c r="AE231" i="2" s="1"/>
  <c r="P232" i="2"/>
  <c r="AA232" i="2" s="1"/>
  <c r="AB232" i="2" s="1"/>
  <c r="AC232" i="2" s="1"/>
  <c r="D233" i="2" s="1"/>
  <c r="M233" i="2"/>
  <c r="I233" i="2"/>
  <c r="K233" i="2" l="1"/>
  <c r="L233" i="2" s="1"/>
  <c r="N232" i="2" l="1"/>
  <c r="O232" i="2" s="1"/>
  <c r="AE232" i="2" s="1"/>
  <c r="P233" i="2"/>
  <c r="AA233" i="2" s="1"/>
  <c r="AB233" i="2" s="1"/>
  <c r="AC233" i="2" s="1"/>
  <c r="D234" i="2" s="1"/>
  <c r="I234" i="2"/>
  <c r="M234" i="2"/>
  <c r="K234" i="2" l="1"/>
  <c r="L234" i="2" s="1"/>
  <c r="N233" i="2" l="1"/>
  <c r="O233" i="2" s="1"/>
  <c r="AE233" i="2" s="1"/>
  <c r="P234" i="2"/>
  <c r="AA234" i="2" s="1"/>
  <c r="AB234" i="2" s="1"/>
  <c r="AC234" i="2" s="1"/>
  <c r="D235" i="2" s="1"/>
  <c r="M235" i="2"/>
  <c r="I235" i="2"/>
  <c r="K235" i="2" l="1"/>
  <c r="L235" i="2" s="1"/>
  <c r="N234" i="2" l="1"/>
  <c r="O234" i="2" s="1"/>
  <c r="AE234" i="2" s="1"/>
  <c r="P235" i="2"/>
  <c r="AA235" i="2" s="1"/>
  <c r="AB235" i="2" s="1"/>
  <c r="AC235" i="2" s="1"/>
  <c r="D236" i="2" s="1"/>
  <c r="M236" i="2"/>
  <c r="I236" i="2"/>
  <c r="K236" i="2" l="1"/>
  <c r="L236" i="2" s="1"/>
  <c r="N235" i="2" l="1"/>
  <c r="O235" i="2" s="1"/>
  <c r="AE235" i="2" s="1"/>
  <c r="P236" i="2"/>
  <c r="AA236" i="2" s="1"/>
  <c r="AB236" i="2" s="1"/>
  <c r="AC236" i="2" s="1"/>
  <c r="D237" i="2" s="1"/>
  <c r="M237" i="2"/>
  <c r="I237" i="2"/>
  <c r="K237" i="2" l="1"/>
  <c r="L237" i="2" s="1"/>
  <c r="N236" i="2" l="1"/>
  <c r="O236" i="2" s="1"/>
  <c r="AE236" i="2" s="1"/>
  <c r="P237" i="2"/>
  <c r="AA237" i="2" s="1"/>
  <c r="AB237" i="2" s="1"/>
  <c r="AC237" i="2" s="1"/>
  <c r="D238" i="2" s="1"/>
  <c r="M238" i="2"/>
  <c r="I238" i="2"/>
  <c r="K238" i="2" l="1"/>
  <c r="L238" i="2" s="1"/>
  <c r="N237" i="2" l="1"/>
  <c r="O237" i="2" s="1"/>
  <c r="AE237" i="2" s="1"/>
  <c r="P238" i="2"/>
  <c r="AA238" i="2" s="1"/>
  <c r="AB238" i="2" s="1"/>
  <c r="AC238" i="2" s="1"/>
  <c r="D239" i="2" s="1"/>
  <c r="I239" i="2"/>
  <c r="M239" i="2"/>
  <c r="K239" i="2" l="1"/>
  <c r="L239" i="2" s="1"/>
  <c r="N238" i="2" l="1"/>
  <c r="O238" i="2" s="1"/>
  <c r="AE238" i="2" s="1"/>
  <c r="P239" i="2"/>
  <c r="AA239" i="2" s="1"/>
  <c r="AB239" i="2" s="1"/>
  <c r="AC239" i="2" s="1"/>
  <c r="D240" i="2" s="1"/>
  <c r="I240" i="2"/>
  <c r="M240" i="2"/>
  <c r="K240" i="2" l="1"/>
  <c r="L240" i="2" s="1"/>
  <c r="N239" i="2" l="1"/>
  <c r="O239" i="2" s="1"/>
  <c r="AE239" i="2" s="1"/>
  <c r="P240" i="2"/>
  <c r="AA240" i="2" s="1"/>
  <c r="AB240" i="2" s="1"/>
  <c r="AC240" i="2" s="1"/>
  <c r="D241" i="2" s="1"/>
  <c r="I241" i="2"/>
  <c r="M241" i="2"/>
  <c r="K241" i="2" l="1"/>
  <c r="L241" i="2" s="1"/>
  <c r="N240" i="2" l="1"/>
  <c r="O240" i="2" s="1"/>
  <c r="AE240" i="2" s="1"/>
  <c r="P241" i="2"/>
  <c r="AA241" i="2" s="1"/>
  <c r="AB241" i="2" s="1"/>
  <c r="AC241" i="2" s="1"/>
  <c r="D242" i="2" s="1"/>
  <c r="I242" i="2"/>
  <c r="M242" i="2"/>
  <c r="K242" i="2" l="1"/>
  <c r="L242" i="2" s="1"/>
  <c r="N241" i="2" l="1"/>
  <c r="O241" i="2" s="1"/>
  <c r="AE241" i="2" s="1"/>
  <c r="P242" i="2"/>
  <c r="AA242" i="2" s="1"/>
  <c r="AB242" i="2" s="1"/>
  <c r="AC242" i="2" s="1"/>
  <c r="D243" i="2" s="1"/>
  <c r="M243" i="2"/>
  <c r="I243" i="2"/>
  <c r="K243" i="2" l="1"/>
  <c r="L243" i="2" s="1"/>
  <c r="N242" i="2" l="1"/>
  <c r="O242" i="2" s="1"/>
  <c r="AE242" i="2" s="1"/>
  <c r="P243" i="2"/>
  <c r="AA243" i="2" s="1"/>
  <c r="AB243" i="2" s="1"/>
  <c r="AC243" i="2" s="1"/>
  <c r="D244" i="2" s="1"/>
  <c r="M244" i="2"/>
  <c r="I244" i="2"/>
  <c r="K244" i="2" l="1"/>
  <c r="L244" i="2" s="1"/>
  <c r="N243" i="2" l="1"/>
  <c r="O243" i="2" s="1"/>
  <c r="AE243" i="2" s="1"/>
  <c r="P244" i="2"/>
  <c r="AA244" i="2" s="1"/>
  <c r="AB244" i="2" s="1"/>
  <c r="AC244" i="2" s="1"/>
  <c r="D245" i="2" s="1"/>
  <c r="M245" i="2"/>
  <c r="I245" i="2"/>
  <c r="K245" i="2" l="1"/>
  <c r="L245" i="2" s="1"/>
  <c r="N244" i="2" l="1"/>
  <c r="O244" i="2" s="1"/>
  <c r="AE244" i="2" s="1"/>
  <c r="P245" i="2"/>
  <c r="AA245" i="2" s="1"/>
  <c r="AB245" i="2" s="1"/>
  <c r="AC245" i="2" s="1"/>
  <c r="D246" i="2" s="1"/>
  <c r="M246" i="2"/>
  <c r="I246" i="2"/>
  <c r="K246" i="2" l="1"/>
  <c r="L246" i="2" s="1"/>
  <c r="N245" i="2" l="1"/>
  <c r="O245" i="2" s="1"/>
  <c r="AE245" i="2" s="1"/>
  <c r="P246" i="2"/>
  <c r="AA246" i="2" s="1"/>
  <c r="AB246" i="2" s="1"/>
  <c r="AC246" i="2" s="1"/>
  <c r="D247" i="2" s="1"/>
  <c r="I247" i="2"/>
  <c r="M247" i="2"/>
  <c r="K247" i="2" l="1"/>
  <c r="L247" i="2" s="1"/>
  <c r="N246" i="2" l="1"/>
  <c r="O246" i="2" s="1"/>
  <c r="AE246" i="2" s="1"/>
  <c r="P247" i="2"/>
  <c r="AA247" i="2" s="1"/>
  <c r="AB247" i="2" s="1"/>
  <c r="AC247" i="2" s="1"/>
  <c r="D248" i="2" s="1"/>
  <c r="M248" i="2"/>
  <c r="I248" i="2"/>
  <c r="K248" i="2" l="1"/>
  <c r="L248" i="2" s="1"/>
  <c r="N247" i="2" l="1"/>
  <c r="O247" i="2" s="1"/>
  <c r="AE247" i="2" s="1"/>
  <c r="P248" i="2"/>
  <c r="AA248" i="2" s="1"/>
  <c r="AB248" i="2" s="1"/>
  <c r="AC248" i="2" s="1"/>
  <c r="D249" i="2" s="1"/>
  <c r="M249" i="2"/>
  <c r="I249" i="2"/>
  <c r="K249" i="2" l="1"/>
  <c r="L249" i="2" s="1"/>
  <c r="N248" i="2" l="1"/>
  <c r="O248" i="2" s="1"/>
  <c r="AE248" i="2" s="1"/>
  <c r="P249" i="2"/>
  <c r="AA249" i="2" s="1"/>
  <c r="AB249" i="2" s="1"/>
  <c r="AC249" i="2" s="1"/>
  <c r="D250" i="2" s="1"/>
  <c r="M250" i="2"/>
  <c r="I250" i="2"/>
  <c r="K250" i="2" l="1"/>
  <c r="L250" i="2" s="1"/>
  <c r="N249" i="2" l="1"/>
  <c r="O249" i="2" s="1"/>
  <c r="AE249" i="2" s="1"/>
  <c r="P250" i="2"/>
  <c r="AA250" i="2" s="1"/>
  <c r="AB250" i="2" s="1"/>
  <c r="AC250" i="2" s="1"/>
  <c r="D251" i="2" s="1"/>
  <c r="M251" i="2"/>
  <c r="I251" i="2"/>
  <c r="K251" i="2" l="1"/>
  <c r="L251" i="2" s="1"/>
  <c r="N250" i="2" l="1"/>
  <c r="O250" i="2" s="1"/>
  <c r="AE250" i="2" s="1"/>
  <c r="P251" i="2"/>
  <c r="AA251" i="2" s="1"/>
  <c r="AB251" i="2" s="1"/>
  <c r="AC251" i="2" s="1"/>
  <c r="D252" i="2" s="1"/>
  <c r="I252" i="2"/>
  <c r="M252" i="2"/>
  <c r="K252" i="2" l="1"/>
  <c r="L252" i="2" s="1"/>
  <c r="N251" i="2" l="1"/>
  <c r="O251" i="2" s="1"/>
  <c r="AE251" i="2" s="1"/>
  <c r="P252" i="2"/>
  <c r="AA252" i="2" s="1"/>
  <c r="AB252" i="2" s="1"/>
  <c r="AC252" i="2" s="1"/>
  <c r="D253" i="2" s="1"/>
  <c r="I253" i="2"/>
  <c r="M253" i="2"/>
  <c r="K253" i="2" l="1"/>
  <c r="L253" i="2" s="1"/>
  <c r="N252" i="2" l="1"/>
  <c r="O252" i="2" s="1"/>
  <c r="AE252" i="2" s="1"/>
  <c r="P253" i="2"/>
  <c r="AA253" i="2" s="1"/>
  <c r="AB253" i="2" s="1"/>
  <c r="AC253" i="2" s="1"/>
  <c r="D254" i="2" s="1"/>
  <c r="M254" i="2"/>
  <c r="I254" i="2"/>
  <c r="K254" i="2" l="1"/>
  <c r="L254" i="2" s="1"/>
  <c r="N253" i="2" l="1"/>
  <c r="O253" i="2" s="1"/>
  <c r="AE253" i="2" s="1"/>
  <c r="P254" i="2"/>
  <c r="AA254" i="2" s="1"/>
  <c r="AB254" i="2" s="1"/>
  <c r="AC254" i="2" s="1"/>
  <c r="D255" i="2" s="1"/>
  <c r="M255" i="2"/>
  <c r="I255" i="2"/>
  <c r="K255" i="2" l="1"/>
  <c r="L255" i="2" s="1"/>
  <c r="N254" i="2" l="1"/>
  <c r="O254" i="2" s="1"/>
  <c r="AE254" i="2" s="1"/>
  <c r="P255" i="2"/>
  <c r="AA255" i="2" s="1"/>
  <c r="AB255" i="2" s="1"/>
  <c r="AC255" i="2" s="1"/>
  <c r="D256" i="2" s="1"/>
  <c r="M256" i="2"/>
  <c r="I256" i="2"/>
  <c r="K256" i="2" l="1"/>
  <c r="L256" i="2" s="1"/>
  <c r="N255" i="2" l="1"/>
  <c r="O255" i="2" s="1"/>
  <c r="AE255" i="2" s="1"/>
  <c r="P256" i="2"/>
  <c r="AA256" i="2" s="1"/>
  <c r="AB256" i="2" s="1"/>
  <c r="AC256" i="2" s="1"/>
  <c r="D257" i="2" s="1"/>
  <c r="M257" i="2"/>
  <c r="I257" i="2"/>
  <c r="K257" i="2" l="1"/>
  <c r="L257" i="2" s="1"/>
  <c r="N256" i="2" l="1"/>
  <c r="O256" i="2" s="1"/>
  <c r="AE256" i="2" s="1"/>
  <c r="P257" i="2"/>
  <c r="AA257" i="2" s="1"/>
  <c r="AB257" i="2" s="1"/>
  <c r="AC257" i="2" s="1"/>
  <c r="D258" i="2" s="1"/>
  <c r="M258" i="2"/>
  <c r="I258" i="2"/>
  <c r="K258" i="2" l="1"/>
  <c r="L258" i="2" s="1"/>
  <c r="N257" i="2" l="1"/>
  <c r="O257" i="2" s="1"/>
  <c r="AE257" i="2" s="1"/>
  <c r="P258" i="2"/>
  <c r="AA258" i="2" s="1"/>
  <c r="AB258" i="2" s="1"/>
  <c r="AC258" i="2" s="1"/>
  <c r="D259" i="2" s="1"/>
  <c r="I259" i="2"/>
  <c r="M259" i="2"/>
  <c r="K259" i="2" l="1"/>
  <c r="L259" i="2" s="1"/>
  <c r="N258" i="2" l="1"/>
  <c r="O258" i="2" s="1"/>
  <c r="AE258" i="2" s="1"/>
  <c r="P259" i="2"/>
  <c r="AA259" i="2" s="1"/>
  <c r="AB259" i="2" s="1"/>
  <c r="AC259" i="2" s="1"/>
  <c r="D260" i="2" s="1"/>
  <c r="I260" i="2"/>
  <c r="M260" i="2"/>
  <c r="K260" i="2" l="1"/>
  <c r="L260" i="2" s="1"/>
  <c r="N259" i="2" l="1"/>
  <c r="O259" i="2" s="1"/>
  <c r="AE259" i="2" s="1"/>
  <c r="P260" i="2"/>
  <c r="AA260" i="2" s="1"/>
  <c r="AB260" i="2" s="1"/>
  <c r="AC260" i="2" s="1"/>
  <c r="D261" i="2" s="1"/>
  <c r="M261" i="2"/>
  <c r="I261" i="2"/>
  <c r="K261" i="2" l="1"/>
  <c r="L261" i="2" s="1"/>
  <c r="N260" i="2" l="1"/>
  <c r="O260" i="2" s="1"/>
  <c r="AE260" i="2" s="1"/>
  <c r="P261" i="2"/>
  <c r="AA261" i="2" s="1"/>
  <c r="AB261" i="2" s="1"/>
  <c r="AC261" i="2" s="1"/>
  <c r="D262" i="2" s="1"/>
  <c r="M262" i="2"/>
  <c r="I262" i="2"/>
  <c r="K262" i="2" l="1"/>
  <c r="L262" i="2" s="1"/>
  <c r="N261" i="2" l="1"/>
  <c r="O261" i="2" s="1"/>
  <c r="AE261" i="2" s="1"/>
  <c r="P262" i="2"/>
  <c r="AA262" i="2" s="1"/>
  <c r="AB262" i="2" s="1"/>
  <c r="AC262" i="2" s="1"/>
  <c r="D263" i="2" s="1"/>
  <c r="M263" i="2"/>
  <c r="I263" i="2"/>
  <c r="K263" i="2" l="1"/>
  <c r="L263" i="2" s="1"/>
  <c r="N262" i="2" l="1"/>
  <c r="O262" i="2" s="1"/>
  <c r="AE262" i="2" s="1"/>
  <c r="P263" i="2"/>
  <c r="AA263" i="2" s="1"/>
  <c r="AB263" i="2" s="1"/>
  <c r="AC263" i="2" s="1"/>
  <c r="D264" i="2" s="1"/>
  <c r="M264" i="2"/>
  <c r="I264" i="2"/>
  <c r="K264" i="2" l="1"/>
  <c r="L264" i="2" s="1"/>
  <c r="N263" i="2" l="1"/>
  <c r="O263" i="2" s="1"/>
  <c r="AE263" i="2" s="1"/>
  <c r="P264" i="2"/>
  <c r="AA264" i="2" s="1"/>
  <c r="AB264" i="2" s="1"/>
  <c r="AC264" i="2" s="1"/>
  <c r="D265" i="2" s="1"/>
  <c r="M265" i="2"/>
  <c r="I265" i="2"/>
  <c r="K265" i="2" l="1"/>
  <c r="L265" i="2" s="1"/>
  <c r="N264" i="2" l="1"/>
  <c r="O264" i="2" s="1"/>
  <c r="AE264" i="2" s="1"/>
  <c r="P265" i="2"/>
  <c r="AA265" i="2" s="1"/>
  <c r="AB265" i="2" s="1"/>
  <c r="AC265" i="2" s="1"/>
  <c r="D266" i="2" s="1"/>
  <c r="M266" i="2"/>
  <c r="I266" i="2"/>
  <c r="K266" i="2" l="1"/>
  <c r="L266" i="2" s="1"/>
  <c r="N265" i="2" l="1"/>
  <c r="O265" i="2" s="1"/>
  <c r="AE265" i="2" s="1"/>
  <c r="P266" i="2"/>
  <c r="AA266" i="2" s="1"/>
  <c r="AB266" i="2" s="1"/>
  <c r="AC266" i="2" s="1"/>
  <c r="D267" i="2" s="1"/>
  <c r="M267" i="2"/>
  <c r="I267" i="2"/>
  <c r="K267" i="2" l="1"/>
  <c r="L267" i="2" s="1"/>
  <c r="N266" i="2" l="1"/>
  <c r="O266" i="2" s="1"/>
  <c r="AE266" i="2" s="1"/>
  <c r="P267" i="2"/>
  <c r="AA267" i="2" s="1"/>
  <c r="AB267" i="2" s="1"/>
  <c r="AC267" i="2" s="1"/>
  <c r="D268" i="2" s="1"/>
  <c r="M268" i="2"/>
  <c r="I268" i="2"/>
  <c r="K268" i="2" l="1"/>
  <c r="L268" i="2" s="1"/>
  <c r="N267" i="2" l="1"/>
  <c r="O267" i="2" s="1"/>
  <c r="AE267" i="2" s="1"/>
  <c r="P268" i="2"/>
  <c r="AA268" i="2" s="1"/>
  <c r="AB268" i="2" s="1"/>
  <c r="AC268" i="2" s="1"/>
  <c r="D269" i="2" s="1"/>
  <c r="M269" i="2"/>
  <c r="I269" i="2"/>
  <c r="K269" i="2" l="1"/>
  <c r="L269" i="2" s="1"/>
  <c r="N268" i="2" l="1"/>
  <c r="O268" i="2" s="1"/>
  <c r="AE268" i="2" s="1"/>
  <c r="P269" i="2"/>
  <c r="AA269" i="2" s="1"/>
  <c r="AB269" i="2" s="1"/>
  <c r="AC269" i="2" s="1"/>
  <c r="D270" i="2" s="1"/>
  <c r="M270" i="2"/>
  <c r="I270" i="2"/>
  <c r="K270" i="2" l="1"/>
  <c r="L270" i="2" s="1"/>
  <c r="N269" i="2" l="1"/>
  <c r="O269" i="2" s="1"/>
  <c r="AE269" i="2" s="1"/>
  <c r="P270" i="2"/>
  <c r="AA270" i="2" s="1"/>
  <c r="AB270" i="2" s="1"/>
  <c r="AC270" i="2" s="1"/>
  <c r="D271" i="2" s="1"/>
  <c r="M271" i="2"/>
  <c r="I271" i="2"/>
  <c r="K271" i="2" l="1"/>
  <c r="L271" i="2" s="1"/>
  <c r="N270" i="2" l="1"/>
  <c r="O270" i="2" s="1"/>
  <c r="AE270" i="2" s="1"/>
  <c r="P271" i="2"/>
  <c r="AA271" i="2" s="1"/>
  <c r="AB271" i="2" s="1"/>
  <c r="AC271" i="2" s="1"/>
  <c r="D272" i="2" s="1"/>
  <c r="M272" i="2"/>
  <c r="I272" i="2"/>
  <c r="K272" i="2" l="1"/>
  <c r="L272" i="2" s="1"/>
  <c r="N271" i="2" l="1"/>
  <c r="O271" i="2" s="1"/>
  <c r="AE271" i="2" s="1"/>
  <c r="P272" i="2"/>
  <c r="AA272" i="2" s="1"/>
  <c r="AB272" i="2" s="1"/>
  <c r="AC272" i="2" s="1"/>
  <c r="D273" i="2" s="1"/>
  <c r="M273" i="2"/>
  <c r="I273" i="2"/>
  <c r="K273" i="2" l="1"/>
  <c r="L273" i="2" s="1"/>
  <c r="N272" i="2" l="1"/>
  <c r="O272" i="2" s="1"/>
  <c r="AE272" i="2" s="1"/>
  <c r="P273" i="2"/>
  <c r="AA273" i="2" s="1"/>
  <c r="AB273" i="2" s="1"/>
  <c r="AC273" i="2" s="1"/>
  <c r="D274" i="2" s="1"/>
  <c r="M274" i="2"/>
  <c r="I274" i="2"/>
  <c r="K274" i="2" l="1"/>
  <c r="L274" i="2" s="1"/>
  <c r="N273" i="2" l="1"/>
  <c r="O273" i="2" s="1"/>
  <c r="AE273" i="2" s="1"/>
  <c r="P274" i="2"/>
  <c r="AA274" i="2" s="1"/>
  <c r="AB274" i="2" s="1"/>
  <c r="AC274" i="2" s="1"/>
  <c r="D275" i="2" s="1"/>
  <c r="M275" i="2"/>
  <c r="I275" i="2"/>
  <c r="K275" i="2" l="1"/>
  <c r="L275" i="2" s="1"/>
  <c r="N274" i="2" l="1"/>
  <c r="O274" i="2" s="1"/>
  <c r="AE274" i="2" s="1"/>
  <c r="P275" i="2"/>
  <c r="AA275" i="2" s="1"/>
  <c r="AB275" i="2" s="1"/>
  <c r="AC275" i="2" s="1"/>
  <c r="D276" i="2" s="1"/>
  <c r="M276" i="2"/>
  <c r="I276" i="2"/>
  <c r="K276" i="2" l="1"/>
  <c r="L276" i="2" s="1"/>
  <c r="N275" i="2" l="1"/>
  <c r="O275" i="2" s="1"/>
  <c r="AE275" i="2" s="1"/>
  <c r="P276" i="2"/>
  <c r="AA276" i="2" s="1"/>
  <c r="AB276" i="2" s="1"/>
  <c r="AC276" i="2" s="1"/>
  <c r="D277" i="2" s="1"/>
  <c r="M277" i="2"/>
  <c r="I277" i="2"/>
  <c r="K277" i="2" l="1"/>
  <c r="L277" i="2" s="1"/>
  <c r="N276" i="2" l="1"/>
  <c r="O276" i="2" s="1"/>
  <c r="AE276" i="2" s="1"/>
  <c r="P277" i="2"/>
  <c r="AA277" i="2" s="1"/>
  <c r="AB277" i="2" s="1"/>
  <c r="AC277" i="2" s="1"/>
  <c r="D278" i="2" s="1"/>
  <c r="M278" i="2"/>
  <c r="I278" i="2"/>
  <c r="K278" i="2" l="1"/>
  <c r="L278" i="2" s="1"/>
  <c r="N277" i="2" l="1"/>
  <c r="O277" i="2" s="1"/>
  <c r="AE277" i="2" s="1"/>
  <c r="P278" i="2"/>
  <c r="AA278" i="2" s="1"/>
  <c r="AB278" i="2" s="1"/>
  <c r="AC278" i="2" s="1"/>
  <c r="D279" i="2" s="1"/>
  <c r="M279" i="2"/>
  <c r="I279" i="2"/>
  <c r="K279" i="2" l="1"/>
  <c r="L279" i="2" s="1"/>
  <c r="N278" i="2" l="1"/>
  <c r="O278" i="2" s="1"/>
  <c r="AE278" i="2" s="1"/>
  <c r="P279" i="2"/>
  <c r="AA279" i="2" s="1"/>
  <c r="AB279" i="2" s="1"/>
  <c r="AC279" i="2" s="1"/>
  <c r="D280" i="2" s="1"/>
  <c r="M280" i="2"/>
  <c r="I280" i="2"/>
  <c r="K280" i="2" l="1"/>
  <c r="L280" i="2" s="1"/>
  <c r="N279" i="2" l="1"/>
  <c r="O279" i="2" s="1"/>
  <c r="AE279" i="2" s="1"/>
  <c r="P280" i="2"/>
  <c r="AA280" i="2" s="1"/>
  <c r="AB280" i="2" s="1"/>
  <c r="AC280" i="2" s="1"/>
  <c r="D281" i="2" s="1"/>
  <c r="M281" i="2"/>
  <c r="I281" i="2"/>
  <c r="K281" i="2" l="1"/>
  <c r="L281" i="2" s="1"/>
  <c r="N280" i="2" l="1"/>
  <c r="O280" i="2" s="1"/>
  <c r="AE280" i="2" s="1"/>
  <c r="P281" i="2"/>
  <c r="AA281" i="2" s="1"/>
  <c r="AB281" i="2" s="1"/>
  <c r="AC281" i="2" s="1"/>
  <c r="D282" i="2" s="1"/>
  <c r="M282" i="2"/>
  <c r="I282" i="2"/>
  <c r="K282" i="2" l="1"/>
  <c r="L282" i="2" s="1"/>
  <c r="N281" i="2" l="1"/>
  <c r="O281" i="2" s="1"/>
  <c r="AE281" i="2" s="1"/>
  <c r="P282" i="2"/>
  <c r="AA282" i="2" s="1"/>
  <c r="AB282" i="2" s="1"/>
  <c r="AC282" i="2" s="1"/>
  <c r="D283" i="2" s="1"/>
  <c r="M283" i="2"/>
  <c r="I283" i="2"/>
  <c r="K283" i="2" l="1"/>
  <c r="L283" i="2" s="1"/>
  <c r="N282" i="2" l="1"/>
  <c r="O282" i="2" s="1"/>
  <c r="AE282" i="2" s="1"/>
  <c r="P283" i="2"/>
  <c r="AA283" i="2" s="1"/>
  <c r="AB283" i="2" s="1"/>
  <c r="AC283" i="2" s="1"/>
  <c r="D284" i="2" s="1"/>
  <c r="M284" i="2"/>
  <c r="I284" i="2"/>
  <c r="K284" i="2" l="1"/>
  <c r="L284" i="2" s="1"/>
  <c r="N283" i="2" l="1"/>
  <c r="O283" i="2" s="1"/>
  <c r="AE283" i="2" s="1"/>
  <c r="P284" i="2"/>
  <c r="AA284" i="2" s="1"/>
  <c r="AB284" i="2" s="1"/>
  <c r="AC284" i="2" s="1"/>
  <c r="D285" i="2" s="1"/>
  <c r="M285" i="2"/>
  <c r="I285" i="2"/>
  <c r="K285" i="2" l="1"/>
  <c r="L285" i="2" s="1"/>
  <c r="N284" i="2" l="1"/>
  <c r="O284" i="2" s="1"/>
  <c r="AE284" i="2" s="1"/>
  <c r="P285" i="2"/>
  <c r="AA285" i="2" s="1"/>
  <c r="AB285" i="2" s="1"/>
  <c r="AC285" i="2" s="1"/>
  <c r="D286" i="2" s="1"/>
  <c r="M286" i="2"/>
  <c r="I286" i="2"/>
  <c r="K286" i="2" l="1"/>
  <c r="L286" i="2" s="1"/>
  <c r="N285" i="2" l="1"/>
  <c r="O285" i="2" s="1"/>
  <c r="AE285" i="2" s="1"/>
  <c r="P286" i="2"/>
  <c r="AA286" i="2" s="1"/>
  <c r="AB286" i="2" s="1"/>
  <c r="AC286" i="2" s="1"/>
  <c r="D287" i="2" s="1"/>
  <c r="M287" i="2"/>
  <c r="I287" i="2"/>
  <c r="K287" i="2" l="1"/>
  <c r="L287" i="2" s="1"/>
  <c r="N286" i="2" l="1"/>
  <c r="O286" i="2" s="1"/>
  <c r="AE286" i="2" s="1"/>
  <c r="P287" i="2"/>
  <c r="AA287" i="2" s="1"/>
  <c r="AB287" i="2" s="1"/>
  <c r="AC287" i="2" s="1"/>
  <c r="D288" i="2" s="1"/>
  <c r="M288" i="2"/>
  <c r="I288" i="2"/>
  <c r="K288" i="2" l="1"/>
  <c r="L288" i="2" s="1"/>
  <c r="N287" i="2" l="1"/>
  <c r="O287" i="2" s="1"/>
  <c r="AE287" i="2" s="1"/>
  <c r="P288" i="2"/>
  <c r="AA288" i="2" s="1"/>
  <c r="AB288" i="2" s="1"/>
  <c r="AC288" i="2" s="1"/>
  <c r="D289" i="2" s="1"/>
  <c r="M289" i="2"/>
  <c r="I289" i="2"/>
  <c r="K289" i="2" l="1"/>
  <c r="L289" i="2" s="1"/>
  <c r="N288" i="2" l="1"/>
  <c r="O288" i="2" s="1"/>
  <c r="AE288" i="2" s="1"/>
  <c r="P289" i="2"/>
  <c r="AA289" i="2" s="1"/>
  <c r="AB289" i="2" s="1"/>
  <c r="AC289" i="2" s="1"/>
  <c r="D290" i="2" s="1"/>
  <c r="M290" i="2"/>
  <c r="I290" i="2"/>
  <c r="K290" i="2" l="1"/>
  <c r="L290" i="2" s="1"/>
  <c r="N289" i="2" l="1"/>
  <c r="O289" i="2" s="1"/>
  <c r="AE289" i="2" s="1"/>
  <c r="P290" i="2"/>
  <c r="AA290" i="2" s="1"/>
  <c r="AB290" i="2" s="1"/>
  <c r="AC290" i="2" s="1"/>
  <c r="D291" i="2" s="1"/>
  <c r="M291" i="2"/>
  <c r="I291" i="2"/>
  <c r="K291" i="2" l="1"/>
  <c r="L291" i="2" s="1"/>
  <c r="N290" i="2" l="1"/>
  <c r="O290" i="2" s="1"/>
  <c r="AE290" i="2" s="1"/>
  <c r="P291" i="2"/>
  <c r="AA291" i="2" s="1"/>
  <c r="AB291" i="2" s="1"/>
  <c r="AC291" i="2" s="1"/>
  <c r="D292" i="2" s="1"/>
  <c r="M292" i="2"/>
  <c r="I292" i="2"/>
  <c r="K292" i="2" l="1"/>
  <c r="L292" i="2" s="1"/>
  <c r="N291" i="2" l="1"/>
  <c r="O291" i="2" s="1"/>
  <c r="AE291" i="2" s="1"/>
  <c r="P292" i="2"/>
  <c r="AA292" i="2" s="1"/>
  <c r="AB292" i="2" s="1"/>
  <c r="AC292" i="2" s="1"/>
  <c r="D293" i="2" s="1"/>
  <c r="I293" i="2"/>
  <c r="M293" i="2"/>
  <c r="K293" i="2" l="1"/>
  <c r="L293" i="2" s="1"/>
  <c r="N292" i="2" l="1"/>
  <c r="O292" i="2" s="1"/>
  <c r="AE292" i="2" s="1"/>
  <c r="P293" i="2"/>
  <c r="AA293" i="2" s="1"/>
  <c r="AB293" i="2" s="1"/>
  <c r="AC293" i="2" s="1"/>
  <c r="D294" i="2" s="1"/>
  <c r="M294" i="2"/>
  <c r="I294" i="2"/>
  <c r="K294" i="2" l="1"/>
  <c r="L294" i="2" s="1"/>
  <c r="N293" i="2" l="1"/>
  <c r="O293" i="2" s="1"/>
  <c r="AE293" i="2" s="1"/>
  <c r="P294" i="2"/>
  <c r="AA294" i="2" s="1"/>
  <c r="AB294" i="2" s="1"/>
  <c r="AC294" i="2" s="1"/>
  <c r="D295" i="2" s="1"/>
  <c r="M295" i="2"/>
  <c r="I295" i="2"/>
  <c r="K295" i="2" l="1"/>
  <c r="L295" i="2" s="1"/>
  <c r="N294" i="2" l="1"/>
  <c r="O294" i="2" s="1"/>
  <c r="AE294" i="2" s="1"/>
  <c r="P295" i="2"/>
  <c r="AA295" i="2" s="1"/>
  <c r="AB295" i="2" s="1"/>
  <c r="AC295" i="2" s="1"/>
  <c r="D296" i="2" s="1"/>
  <c r="M296" i="2"/>
  <c r="I296" i="2"/>
  <c r="K296" i="2" l="1"/>
  <c r="L296" i="2" s="1"/>
  <c r="N295" i="2" l="1"/>
  <c r="O295" i="2" s="1"/>
  <c r="AE295" i="2" s="1"/>
  <c r="P296" i="2"/>
  <c r="AA296" i="2" s="1"/>
  <c r="AB296" i="2" s="1"/>
  <c r="AC296" i="2" s="1"/>
  <c r="D297" i="2" s="1"/>
  <c r="M297" i="2"/>
  <c r="I297" i="2"/>
  <c r="K297" i="2" l="1"/>
  <c r="L297" i="2" s="1"/>
  <c r="N296" i="2" l="1"/>
  <c r="O296" i="2" s="1"/>
  <c r="AE296" i="2" s="1"/>
  <c r="P297" i="2"/>
  <c r="AA297" i="2" s="1"/>
  <c r="AB297" i="2" s="1"/>
  <c r="AC297" i="2" s="1"/>
  <c r="D298" i="2" s="1"/>
  <c r="M298" i="2"/>
  <c r="I298" i="2"/>
  <c r="K298" i="2" l="1"/>
  <c r="L298" i="2" s="1"/>
  <c r="N297" i="2" l="1"/>
  <c r="O297" i="2" s="1"/>
  <c r="AE297" i="2" s="1"/>
  <c r="P298" i="2"/>
  <c r="AA298" i="2" s="1"/>
  <c r="AB298" i="2" s="1"/>
  <c r="AC298" i="2" s="1"/>
  <c r="D299" i="2" s="1"/>
  <c r="M299" i="2"/>
  <c r="I299" i="2"/>
  <c r="K299" i="2" l="1"/>
  <c r="L299" i="2" s="1"/>
  <c r="N298" i="2" l="1"/>
  <c r="O298" i="2" s="1"/>
  <c r="AE298" i="2" s="1"/>
  <c r="P299" i="2"/>
  <c r="AA299" i="2" s="1"/>
  <c r="AB299" i="2" s="1"/>
  <c r="AC299" i="2" s="1"/>
  <c r="D300" i="2" s="1"/>
  <c r="M300" i="2"/>
  <c r="I300" i="2"/>
  <c r="K300" i="2" l="1"/>
  <c r="L300" i="2" s="1"/>
  <c r="N299" i="2" l="1"/>
  <c r="O299" i="2" s="1"/>
  <c r="AE299" i="2" s="1"/>
  <c r="P300" i="2"/>
  <c r="AA300" i="2" s="1"/>
  <c r="AB300" i="2" s="1"/>
  <c r="AC300" i="2" s="1"/>
  <c r="D301" i="2" s="1"/>
  <c r="M301" i="2"/>
  <c r="I301" i="2"/>
  <c r="K301" i="2" l="1"/>
  <c r="L301" i="2" s="1"/>
  <c r="N300" i="2" l="1"/>
  <c r="O300" i="2" s="1"/>
  <c r="AE300" i="2" s="1"/>
  <c r="P301" i="2"/>
  <c r="AA301" i="2" s="1"/>
  <c r="AB301" i="2" s="1"/>
  <c r="AC301" i="2" s="1"/>
  <c r="D302" i="2" s="1"/>
  <c r="M302" i="2"/>
  <c r="I302" i="2"/>
  <c r="K302" i="2" l="1"/>
  <c r="L302" i="2" s="1"/>
  <c r="N301" i="2" l="1"/>
  <c r="O301" i="2" s="1"/>
  <c r="AE301" i="2" s="1"/>
  <c r="P302" i="2"/>
  <c r="AA302" i="2" s="1"/>
  <c r="AB302" i="2" s="1"/>
  <c r="AC302" i="2" s="1"/>
  <c r="D303" i="2" s="1"/>
  <c r="M303" i="2"/>
  <c r="I303" i="2"/>
  <c r="K303" i="2" l="1"/>
  <c r="L303" i="2" s="1"/>
  <c r="N302" i="2" l="1"/>
  <c r="O302" i="2" s="1"/>
  <c r="AE302" i="2" s="1"/>
  <c r="P303" i="2"/>
  <c r="AA303" i="2" s="1"/>
  <c r="AB303" i="2" s="1"/>
  <c r="AC303" i="2" s="1"/>
  <c r="D304" i="2" s="1"/>
  <c r="I304" i="2"/>
  <c r="M304" i="2"/>
  <c r="K304" i="2" l="1"/>
  <c r="L304" i="2" s="1"/>
  <c r="N303" i="2" l="1"/>
  <c r="O303" i="2" s="1"/>
  <c r="AE303" i="2" s="1"/>
  <c r="P304" i="2"/>
  <c r="AA304" i="2" s="1"/>
  <c r="AB304" i="2" s="1"/>
  <c r="AC304" i="2" s="1"/>
  <c r="D305" i="2" s="1"/>
  <c r="M305" i="2"/>
  <c r="I305" i="2"/>
  <c r="K305" i="2" l="1"/>
  <c r="L305" i="2" s="1"/>
  <c r="N304" i="2" l="1"/>
  <c r="O304" i="2" s="1"/>
  <c r="AE304" i="2" s="1"/>
  <c r="P305" i="2"/>
  <c r="AA305" i="2" s="1"/>
  <c r="AB305" i="2" s="1"/>
  <c r="AC305" i="2" s="1"/>
  <c r="D306" i="2" s="1"/>
  <c r="M306" i="2"/>
  <c r="I306" i="2"/>
  <c r="K306" i="2" l="1"/>
  <c r="L306" i="2" s="1"/>
  <c r="N305" i="2" l="1"/>
  <c r="O305" i="2" s="1"/>
  <c r="AE305" i="2" s="1"/>
  <c r="P306" i="2"/>
  <c r="AA306" i="2" s="1"/>
  <c r="AB306" i="2" s="1"/>
  <c r="AC306" i="2" s="1"/>
  <c r="D307" i="2" s="1"/>
  <c r="M307" i="2"/>
  <c r="I307" i="2"/>
  <c r="K307" i="2" l="1"/>
  <c r="L307" i="2" s="1"/>
  <c r="N306" i="2" l="1"/>
  <c r="O306" i="2" s="1"/>
  <c r="AE306" i="2" s="1"/>
  <c r="P307" i="2"/>
  <c r="AA307" i="2" s="1"/>
  <c r="AB307" i="2" s="1"/>
  <c r="AC307" i="2" s="1"/>
  <c r="D308" i="2" s="1"/>
  <c r="M308" i="2"/>
  <c r="I308" i="2"/>
  <c r="K308" i="2" l="1"/>
  <c r="L308" i="2" s="1"/>
  <c r="N307" i="2" l="1"/>
  <c r="O307" i="2" s="1"/>
  <c r="AE307" i="2" s="1"/>
  <c r="P308" i="2"/>
  <c r="AA308" i="2" s="1"/>
  <c r="AB308" i="2" s="1"/>
  <c r="AC308" i="2" s="1"/>
  <c r="D309" i="2" s="1"/>
  <c r="M309" i="2"/>
  <c r="I309" i="2"/>
  <c r="K309" i="2" l="1"/>
  <c r="L309" i="2" s="1"/>
  <c r="N308" i="2" l="1"/>
  <c r="O308" i="2" s="1"/>
  <c r="AE308" i="2" s="1"/>
  <c r="P309" i="2"/>
  <c r="AA309" i="2" s="1"/>
  <c r="AB309" i="2" s="1"/>
  <c r="AC309" i="2" s="1"/>
  <c r="D310" i="2" s="1"/>
  <c r="M310" i="2"/>
  <c r="I310" i="2"/>
  <c r="K310" i="2" l="1"/>
  <c r="L310" i="2" s="1"/>
  <c r="N309" i="2" l="1"/>
  <c r="O309" i="2" s="1"/>
  <c r="AE309" i="2" s="1"/>
  <c r="P310" i="2"/>
  <c r="AA310" i="2" s="1"/>
  <c r="AB310" i="2" s="1"/>
  <c r="AC310" i="2" s="1"/>
  <c r="D311" i="2" s="1"/>
  <c r="I311" i="2"/>
  <c r="M311" i="2"/>
  <c r="K311" i="2" l="1"/>
  <c r="L311" i="2" s="1"/>
  <c r="N310" i="2" l="1"/>
  <c r="O310" i="2" s="1"/>
  <c r="AE310" i="2" s="1"/>
  <c r="P311" i="2"/>
  <c r="AA311" i="2" s="1"/>
  <c r="AB311" i="2" s="1"/>
  <c r="AC311" i="2" s="1"/>
  <c r="D312" i="2" s="1"/>
  <c r="M312" i="2"/>
  <c r="I312" i="2"/>
  <c r="K312" i="2" l="1"/>
  <c r="L312" i="2" s="1"/>
  <c r="N311" i="2" l="1"/>
  <c r="O311" i="2" s="1"/>
  <c r="AE311" i="2" s="1"/>
  <c r="P312" i="2"/>
  <c r="AA312" i="2" s="1"/>
  <c r="AB312" i="2" s="1"/>
  <c r="AC312" i="2" s="1"/>
  <c r="D313" i="2" s="1"/>
  <c r="M313" i="2"/>
  <c r="I313" i="2"/>
  <c r="K313" i="2" l="1"/>
  <c r="L313" i="2" s="1"/>
  <c r="N312" i="2" l="1"/>
  <c r="O312" i="2" s="1"/>
  <c r="AE312" i="2" s="1"/>
  <c r="P313" i="2"/>
  <c r="AA313" i="2" s="1"/>
  <c r="AB313" i="2" s="1"/>
  <c r="AC313" i="2" s="1"/>
  <c r="D314" i="2" s="1"/>
  <c r="M314" i="2"/>
  <c r="I314" i="2"/>
  <c r="K314" i="2" l="1"/>
  <c r="L314" i="2" s="1"/>
  <c r="N313" i="2" l="1"/>
  <c r="O313" i="2" s="1"/>
  <c r="AE313" i="2" s="1"/>
  <c r="P314" i="2"/>
  <c r="AA314" i="2" s="1"/>
  <c r="AB314" i="2" s="1"/>
  <c r="AC314" i="2" s="1"/>
  <c r="D315" i="2" s="1"/>
  <c r="M315" i="2"/>
  <c r="I315" i="2"/>
  <c r="K315" i="2" l="1"/>
  <c r="L315" i="2" s="1"/>
  <c r="N314" i="2" l="1"/>
  <c r="O314" i="2" s="1"/>
  <c r="AE314" i="2" s="1"/>
  <c r="P315" i="2"/>
  <c r="AA315" i="2" s="1"/>
  <c r="AB315" i="2" s="1"/>
  <c r="AC315" i="2" s="1"/>
  <c r="D316" i="2" s="1"/>
  <c r="M316" i="2"/>
  <c r="I316" i="2"/>
  <c r="K316" i="2" l="1"/>
  <c r="L316" i="2" s="1"/>
  <c r="N315" i="2" l="1"/>
  <c r="O315" i="2" s="1"/>
  <c r="AE315" i="2" s="1"/>
  <c r="P316" i="2"/>
  <c r="AA316" i="2" s="1"/>
  <c r="AB316" i="2" s="1"/>
  <c r="AC316" i="2" s="1"/>
  <c r="D317" i="2" s="1"/>
  <c r="M317" i="2"/>
  <c r="I317" i="2"/>
  <c r="K317" i="2" l="1"/>
  <c r="L317" i="2" s="1"/>
  <c r="N316" i="2" l="1"/>
  <c r="O316" i="2" s="1"/>
  <c r="AE316" i="2" s="1"/>
  <c r="P317" i="2"/>
  <c r="AA317" i="2" s="1"/>
  <c r="AB317" i="2" s="1"/>
  <c r="AC317" i="2" s="1"/>
  <c r="D318" i="2" s="1"/>
  <c r="M318" i="2"/>
  <c r="I318" i="2"/>
  <c r="K318" i="2" l="1"/>
  <c r="L318" i="2" s="1"/>
  <c r="N317" i="2" l="1"/>
  <c r="O317" i="2" s="1"/>
  <c r="AE317" i="2" s="1"/>
  <c r="P318" i="2"/>
  <c r="AA318" i="2" s="1"/>
  <c r="AB318" i="2" s="1"/>
  <c r="AC318" i="2" s="1"/>
  <c r="D319" i="2" s="1"/>
  <c r="M319" i="2"/>
  <c r="I319" i="2"/>
  <c r="K319" i="2" l="1"/>
  <c r="L319" i="2" s="1"/>
  <c r="N318" i="2" l="1"/>
  <c r="O318" i="2" s="1"/>
  <c r="AE318" i="2" s="1"/>
  <c r="P319" i="2"/>
  <c r="AA319" i="2" s="1"/>
  <c r="AB319" i="2" s="1"/>
  <c r="AC319" i="2" s="1"/>
  <c r="D320" i="2" s="1"/>
  <c r="M320" i="2"/>
  <c r="I320" i="2"/>
  <c r="K320" i="2" l="1"/>
  <c r="L320" i="2" s="1"/>
  <c r="N319" i="2" l="1"/>
  <c r="O319" i="2" s="1"/>
  <c r="AE319" i="2" s="1"/>
  <c r="P320" i="2"/>
  <c r="AA320" i="2" s="1"/>
  <c r="AB320" i="2" s="1"/>
  <c r="AC320" i="2" s="1"/>
  <c r="D321" i="2" s="1"/>
  <c r="M321" i="2"/>
  <c r="I321" i="2"/>
  <c r="K321" i="2" l="1"/>
  <c r="L321" i="2" s="1"/>
  <c r="N320" i="2" l="1"/>
  <c r="O320" i="2" s="1"/>
  <c r="AE320" i="2" s="1"/>
  <c r="P321" i="2"/>
  <c r="AA321" i="2" s="1"/>
  <c r="AB321" i="2" s="1"/>
  <c r="AC321" i="2" s="1"/>
  <c r="D322" i="2" s="1"/>
  <c r="M322" i="2"/>
  <c r="I322" i="2"/>
  <c r="K322" i="2" l="1"/>
  <c r="L322" i="2" s="1"/>
  <c r="N321" i="2" l="1"/>
  <c r="O321" i="2" s="1"/>
  <c r="AE321" i="2" s="1"/>
  <c r="P322" i="2"/>
  <c r="AA322" i="2" s="1"/>
  <c r="AB322" i="2" s="1"/>
  <c r="AC322" i="2" s="1"/>
  <c r="D323" i="2" s="1"/>
  <c r="M323" i="2"/>
  <c r="I323" i="2"/>
  <c r="K323" i="2" l="1"/>
  <c r="L323" i="2" s="1"/>
  <c r="N322" i="2" l="1"/>
  <c r="O322" i="2" s="1"/>
  <c r="AE322" i="2" s="1"/>
  <c r="P323" i="2"/>
  <c r="AA323" i="2" s="1"/>
  <c r="AB323" i="2" s="1"/>
  <c r="AC323" i="2" s="1"/>
  <c r="D324" i="2" s="1"/>
  <c r="M324" i="2"/>
  <c r="I324" i="2"/>
  <c r="K324" i="2" l="1"/>
  <c r="L324" i="2" s="1"/>
  <c r="N323" i="2" l="1"/>
  <c r="O323" i="2" s="1"/>
  <c r="AE323" i="2" s="1"/>
  <c r="P324" i="2"/>
  <c r="AA324" i="2" s="1"/>
  <c r="AB324" i="2" s="1"/>
  <c r="AC324" i="2" s="1"/>
  <c r="D325" i="2" s="1"/>
  <c r="I325" i="2"/>
  <c r="M325" i="2"/>
  <c r="K325" i="2" l="1"/>
  <c r="L325" i="2" s="1"/>
  <c r="N324" i="2" l="1"/>
  <c r="O324" i="2" s="1"/>
  <c r="AE324" i="2" s="1"/>
  <c r="P325" i="2"/>
  <c r="AA325" i="2" s="1"/>
  <c r="AB325" i="2" s="1"/>
  <c r="AC325" i="2" s="1"/>
  <c r="D326" i="2" s="1"/>
  <c r="M326" i="2"/>
  <c r="I326" i="2"/>
  <c r="K326" i="2" l="1"/>
  <c r="L326" i="2" s="1"/>
  <c r="N325" i="2" l="1"/>
  <c r="O325" i="2" s="1"/>
  <c r="AE325" i="2" s="1"/>
  <c r="P326" i="2"/>
  <c r="AA326" i="2" s="1"/>
  <c r="AB326" i="2" s="1"/>
  <c r="AC326" i="2" s="1"/>
  <c r="D327" i="2" s="1"/>
  <c r="M327" i="2"/>
  <c r="I327" i="2"/>
  <c r="K327" i="2" l="1"/>
  <c r="L327" i="2" s="1"/>
  <c r="N326" i="2" l="1"/>
  <c r="O326" i="2" s="1"/>
  <c r="AE326" i="2" s="1"/>
  <c r="P327" i="2"/>
  <c r="AA327" i="2" s="1"/>
  <c r="AB327" i="2" s="1"/>
  <c r="AC327" i="2" s="1"/>
  <c r="D328" i="2" s="1"/>
  <c r="M328" i="2"/>
  <c r="I328" i="2"/>
  <c r="K328" i="2" l="1"/>
  <c r="L328" i="2" s="1"/>
  <c r="N327" i="2" l="1"/>
  <c r="O327" i="2" s="1"/>
  <c r="AE327" i="2" s="1"/>
  <c r="P328" i="2"/>
  <c r="AA328" i="2" s="1"/>
  <c r="AB328" i="2" s="1"/>
  <c r="AC328" i="2" s="1"/>
  <c r="D329" i="2" s="1"/>
  <c r="M329" i="2"/>
  <c r="I329" i="2"/>
  <c r="K329" i="2" l="1"/>
  <c r="L329" i="2" s="1"/>
  <c r="N328" i="2" l="1"/>
  <c r="O328" i="2" s="1"/>
  <c r="AE328" i="2" s="1"/>
  <c r="P329" i="2"/>
  <c r="AA329" i="2" s="1"/>
  <c r="AB329" i="2" s="1"/>
  <c r="AC329" i="2" s="1"/>
  <c r="D330" i="2" s="1"/>
  <c r="M330" i="2"/>
  <c r="I330" i="2"/>
  <c r="K330" i="2" l="1"/>
  <c r="L330" i="2" s="1"/>
  <c r="N329" i="2" l="1"/>
  <c r="O329" i="2" s="1"/>
  <c r="AE329" i="2" s="1"/>
  <c r="P330" i="2"/>
  <c r="AA330" i="2" s="1"/>
  <c r="AB330" i="2" s="1"/>
  <c r="AC330" i="2" s="1"/>
  <c r="D331" i="2" s="1"/>
  <c r="I331" i="2"/>
  <c r="M331" i="2"/>
  <c r="K331" i="2" l="1"/>
  <c r="L331" i="2" s="1"/>
  <c r="N330" i="2" l="1"/>
  <c r="O330" i="2" s="1"/>
  <c r="AE330" i="2" s="1"/>
  <c r="P331" i="2"/>
  <c r="AA331" i="2" s="1"/>
  <c r="AB331" i="2" s="1"/>
  <c r="AC331" i="2" s="1"/>
  <c r="D332" i="2" s="1"/>
  <c r="I332" i="2"/>
  <c r="M332" i="2"/>
  <c r="K332" i="2" l="1"/>
  <c r="L332" i="2" s="1"/>
  <c r="N331" i="2" l="1"/>
  <c r="O331" i="2" s="1"/>
  <c r="AE331" i="2" s="1"/>
  <c r="P332" i="2"/>
  <c r="AA332" i="2" s="1"/>
  <c r="AB332" i="2" s="1"/>
  <c r="AC332" i="2" s="1"/>
  <c r="D333" i="2" s="1"/>
  <c r="I333" i="2"/>
  <c r="M333" i="2"/>
  <c r="K333" i="2" l="1"/>
  <c r="L333" i="2" s="1"/>
  <c r="N332" i="2" l="1"/>
  <c r="O332" i="2" s="1"/>
  <c r="AE332" i="2" s="1"/>
  <c r="P333" i="2"/>
  <c r="AA333" i="2" s="1"/>
  <c r="AB333" i="2" s="1"/>
  <c r="AC333" i="2" s="1"/>
  <c r="D334" i="2" s="1"/>
  <c r="M334" i="2"/>
  <c r="I334" i="2"/>
  <c r="K334" i="2" l="1"/>
  <c r="L334" i="2" s="1"/>
  <c r="N333" i="2" l="1"/>
  <c r="O333" i="2" s="1"/>
  <c r="AE333" i="2" s="1"/>
  <c r="P334" i="2"/>
  <c r="AA334" i="2" s="1"/>
  <c r="AB334" i="2" s="1"/>
  <c r="AC334" i="2" s="1"/>
  <c r="D335" i="2" s="1"/>
  <c r="M335" i="2"/>
  <c r="I335" i="2"/>
  <c r="K335" i="2" l="1"/>
  <c r="L335" i="2" s="1"/>
  <c r="N334" i="2" l="1"/>
  <c r="O334" i="2" s="1"/>
  <c r="AE334" i="2" s="1"/>
  <c r="P335" i="2"/>
  <c r="AA335" i="2" s="1"/>
  <c r="AB335" i="2" s="1"/>
  <c r="AC335" i="2" s="1"/>
  <c r="D336" i="2" s="1"/>
  <c r="M336" i="2"/>
  <c r="I336" i="2"/>
  <c r="K336" i="2" l="1"/>
  <c r="L336" i="2" s="1"/>
  <c r="N335" i="2" l="1"/>
  <c r="O335" i="2" s="1"/>
  <c r="AE335" i="2" s="1"/>
  <c r="P336" i="2"/>
  <c r="AA336" i="2" s="1"/>
  <c r="AB336" i="2" s="1"/>
  <c r="AC336" i="2" s="1"/>
  <c r="D337" i="2" s="1"/>
  <c r="M337" i="2"/>
  <c r="I337" i="2"/>
  <c r="K337" i="2" l="1"/>
  <c r="L337" i="2" s="1"/>
  <c r="N336" i="2" l="1"/>
  <c r="O336" i="2" s="1"/>
  <c r="AE336" i="2" s="1"/>
  <c r="P337" i="2"/>
  <c r="AA337" i="2" s="1"/>
  <c r="AB337" i="2" s="1"/>
  <c r="AC337" i="2" s="1"/>
  <c r="D338" i="2" s="1"/>
  <c r="I338" i="2"/>
  <c r="M338" i="2"/>
  <c r="K338" i="2" l="1"/>
  <c r="L338" i="2" s="1"/>
  <c r="N337" i="2" l="1"/>
  <c r="O337" i="2" s="1"/>
  <c r="AE337" i="2" s="1"/>
  <c r="P338" i="2"/>
  <c r="AA338" i="2" s="1"/>
  <c r="AB338" i="2" s="1"/>
  <c r="AC338" i="2" s="1"/>
  <c r="D339" i="2" s="1"/>
  <c r="M339" i="2"/>
  <c r="I339" i="2"/>
  <c r="K339" i="2" l="1"/>
  <c r="L339" i="2" s="1"/>
  <c r="N338" i="2" l="1"/>
  <c r="O338" i="2" s="1"/>
  <c r="AE338" i="2" s="1"/>
  <c r="P339" i="2"/>
  <c r="AA339" i="2" s="1"/>
  <c r="AB339" i="2" s="1"/>
  <c r="AC339" i="2" s="1"/>
  <c r="D340" i="2" s="1"/>
  <c r="M340" i="2"/>
  <c r="I340" i="2"/>
  <c r="K340" i="2" l="1"/>
  <c r="L340" i="2" s="1"/>
  <c r="N339" i="2" l="1"/>
  <c r="O339" i="2" s="1"/>
  <c r="AE339" i="2" s="1"/>
  <c r="P340" i="2"/>
  <c r="AA340" i="2" s="1"/>
  <c r="AB340" i="2" s="1"/>
  <c r="AC340" i="2" s="1"/>
  <c r="D341" i="2" s="1"/>
  <c r="M341" i="2"/>
  <c r="I341" i="2"/>
  <c r="K341" i="2" l="1"/>
  <c r="L341" i="2" s="1"/>
  <c r="N340" i="2" l="1"/>
  <c r="O340" i="2" s="1"/>
  <c r="AE340" i="2" s="1"/>
  <c r="P341" i="2"/>
  <c r="AA341" i="2" s="1"/>
  <c r="AB341" i="2" s="1"/>
  <c r="AC341" i="2" s="1"/>
  <c r="D342" i="2" s="1"/>
  <c r="M342" i="2"/>
  <c r="I342" i="2"/>
  <c r="K342" i="2" l="1"/>
  <c r="L342" i="2" s="1"/>
  <c r="N341" i="2" l="1"/>
  <c r="O341" i="2" s="1"/>
  <c r="AE341" i="2" s="1"/>
  <c r="P342" i="2"/>
  <c r="AA342" i="2" s="1"/>
  <c r="AB342" i="2" s="1"/>
  <c r="AC342" i="2" s="1"/>
  <c r="D343" i="2" s="1"/>
  <c r="I343" i="2"/>
  <c r="M343" i="2"/>
  <c r="K343" i="2" l="1"/>
  <c r="L343" i="2" s="1"/>
  <c r="N342" i="2" l="1"/>
  <c r="O342" i="2" s="1"/>
  <c r="AE342" i="2" s="1"/>
  <c r="P343" i="2"/>
  <c r="AA343" i="2" s="1"/>
  <c r="AB343" i="2" s="1"/>
  <c r="AC343" i="2" s="1"/>
  <c r="D344" i="2" s="1"/>
  <c r="M344" i="2"/>
  <c r="I344" i="2"/>
  <c r="K344" i="2" l="1"/>
  <c r="L344" i="2" s="1"/>
  <c r="N343" i="2" l="1"/>
  <c r="O343" i="2" s="1"/>
  <c r="AE343" i="2" s="1"/>
  <c r="P344" i="2"/>
  <c r="AA344" i="2" s="1"/>
  <c r="AB344" i="2" s="1"/>
  <c r="AC344" i="2" s="1"/>
  <c r="D345" i="2" s="1"/>
  <c r="M345" i="2"/>
  <c r="I345" i="2"/>
  <c r="K345" i="2" l="1"/>
  <c r="L345" i="2" s="1"/>
  <c r="N344" i="2" l="1"/>
  <c r="O344" i="2" s="1"/>
  <c r="AE344" i="2" s="1"/>
  <c r="P345" i="2"/>
  <c r="AA345" i="2" s="1"/>
  <c r="AB345" i="2" s="1"/>
  <c r="AC345" i="2" s="1"/>
  <c r="D346" i="2" s="1"/>
  <c r="I346" i="2"/>
  <c r="M346" i="2"/>
  <c r="K346" i="2" l="1"/>
  <c r="L346" i="2" s="1"/>
  <c r="N345" i="2" l="1"/>
  <c r="O345" i="2" s="1"/>
  <c r="AE345" i="2" s="1"/>
  <c r="P346" i="2"/>
  <c r="AA346" i="2" s="1"/>
  <c r="AB346" i="2" s="1"/>
  <c r="AC346" i="2" s="1"/>
  <c r="D347" i="2" s="1"/>
  <c r="I347" i="2"/>
  <c r="M347" i="2"/>
  <c r="K347" i="2" l="1"/>
  <c r="L347" i="2" s="1"/>
  <c r="N346" i="2" l="1"/>
  <c r="O346" i="2" s="1"/>
  <c r="AE346" i="2" s="1"/>
  <c r="P347" i="2"/>
  <c r="AA347" i="2" s="1"/>
  <c r="AB347" i="2" s="1"/>
  <c r="AC347" i="2" s="1"/>
  <c r="D348" i="2" s="1"/>
  <c r="M348" i="2"/>
  <c r="I348" i="2"/>
  <c r="K348" i="2" l="1"/>
  <c r="L348" i="2" s="1"/>
  <c r="N347" i="2" l="1"/>
  <c r="O347" i="2" s="1"/>
  <c r="AE347" i="2" s="1"/>
  <c r="P348" i="2"/>
  <c r="AA348" i="2" s="1"/>
  <c r="AB348" i="2" s="1"/>
  <c r="AC348" i="2" s="1"/>
  <c r="D349" i="2" s="1"/>
  <c r="M349" i="2"/>
  <c r="I349" i="2"/>
  <c r="K349" i="2" l="1"/>
  <c r="L349" i="2" s="1"/>
  <c r="N348" i="2" l="1"/>
  <c r="O348" i="2" s="1"/>
  <c r="AE348" i="2" s="1"/>
  <c r="P349" i="2"/>
  <c r="AA349" i="2" s="1"/>
  <c r="AB349" i="2" s="1"/>
  <c r="AC349" i="2" s="1"/>
  <c r="D350" i="2" s="1"/>
  <c r="M350" i="2"/>
  <c r="I350" i="2"/>
  <c r="K350" i="2" l="1"/>
  <c r="L350" i="2" s="1"/>
  <c r="N349" i="2" l="1"/>
  <c r="O349" i="2" s="1"/>
  <c r="AE349" i="2" s="1"/>
  <c r="P350" i="2"/>
  <c r="AA350" i="2" s="1"/>
  <c r="AB350" i="2" s="1"/>
  <c r="AC350" i="2" s="1"/>
  <c r="D351" i="2" s="1"/>
  <c r="M351" i="2"/>
  <c r="I351" i="2"/>
  <c r="K351" i="2" l="1"/>
  <c r="L351" i="2" s="1"/>
  <c r="N350" i="2" l="1"/>
  <c r="O350" i="2" s="1"/>
  <c r="AE350" i="2" s="1"/>
  <c r="P351" i="2"/>
  <c r="AA351" i="2" s="1"/>
  <c r="AB351" i="2" s="1"/>
  <c r="AC351" i="2" s="1"/>
  <c r="D352" i="2" s="1"/>
  <c r="M352" i="2"/>
  <c r="I352" i="2"/>
  <c r="K352" i="2" l="1"/>
  <c r="L352" i="2" s="1"/>
  <c r="N351" i="2" l="1"/>
  <c r="O351" i="2" s="1"/>
  <c r="AE351" i="2" s="1"/>
  <c r="P352" i="2"/>
  <c r="AA352" i="2" s="1"/>
  <c r="AB352" i="2" s="1"/>
  <c r="AC352" i="2" s="1"/>
  <c r="D353" i="2" s="1"/>
  <c r="M353" i="2"/>
  <c r="I353" i="2"/>
  <c r="K353" i="2" l="1"/>
  <c r="L353" i="2" s="1"/>
  <c r="N352" i="2" l="1"/>
  <c r="O352" i="2" s="1"/>
  <c r="AE352" i="2" s="1"/>
  <c r="P353" i="2"/>
  <c r="AA353" i="2" s="1"/>
  <c r="AB353" i="2" s="1"/>
  <c r="AC353" i="2" s="1"/>
  <c r="D354" i="2" s="1"/>
  <c r="M354" i="2"/>
  <c r="I354" i="2"/>
  <c r="K354" i="2" l="1"/>
  <c r="L354" i="2" s="1"/>
  <c r="N353" i="2" l="1"/>
  <c r="O353" i="2" s="1"/>
  <c r="AE353" i="2" s="1"/>
  <c r="P354" i="2"/>
  <c r="AA354" i="2" s="1"/>
  <c r="AB354" i="2" s="1"/>
  <c r="AC354" i="2" s="1"/>
  <c r="D355" i="2" s="1"/>
  <c r="M355" i="2"/>
  <c r="I355" i="2"/>
  <c r="K355" i="2" l="1"/>
  <c r="L355" i="2" s="1"/>
  <c r="N354" i="2" l="1"/>
  <c r="O354" i="2" s="1"/>
  <c r="AE354" i="2" s="1"/>
  <c r="P355" i="2"/>
  <c r="AA355" i="2" s="1"/>
  <c r="AB355" i="2" s="1"/>
  <c r="AC355" i="2" s="1"/>
  <c r="D356" i="2" s="1"/>
  <c r="M356" i="2"/>
  <c r="I356" i="2"/>
  <c r="K356" i="2" l="1"/>
  <c r="L356" i="2" s="1"/>
  <c r="N355" i="2" l="1"/>
  <c r="O355" i="2" s="1"/>
  <c r="AE355" i="2" s="1"/>
  <c r="P356" i="2"/>
  <c r="AA356" i="2" s="1"/>
  <c r="AB356" i="2" s="1"/>
  <c r="AC356" i="2" s="1"/>
  <c r="D357" i="2" s="1"/>
  <c r="M357" i="2"/>
  <c r="I357" i="2"/>
  <c r="K357" i="2" l="1"/>
  <c r="L357" i="2" s="1"/>
  <c r="N356" i="2" l="1"/>
  <c r="O356" i="2" s="1"/>
  <c r="AE356" i="2" s="1"/>
  <c r="P357" i="2"/>
  <c r="AA357" i="2" s="1"/>
  <c r="AB357" i="2" s="1"/>
  <c r="AC357" i="2" s="1"/>
  <c r="D358" i="2" s="1"/>
  <c r="M358" i="2"/>
  <c r="I358" i="2"/>
  <c r="K358" i="2" l="1"/>
  <c r="L358" i="2" s="1"/>
  <c r="N357" i="2" l="1"/>
  <c r="O357" i="2" s="1"/>
  <c r="AE357" i="2" s="1"/>
  <c r="P358" i="2"/>
  <c r="AA358" i="2" s="1"/>
  <c r="AB358" i="2" s="1"/>
  <c r="AC358" i="2" s="1"/>
  <c r="D359" i="2" s="1"/>
  <c r="M359" i="2"/>
  <c r="I359" i="2"/>
  <c r="K359" i="2" l="1"/>
  <c r="L359" i="2" s="1"/>
  <c r="N358" i="2" l="1"/>
  <c r="O358" i="2" s="1"/>
  <c r="AE358" i="2" s="1"/>
  <c r="P359" i="2"/>
  <c r="AA359" i="2" s="1"/>
  <c r="AB359" i="2" s="1"/>
  <c r="AC359" i="2" s="1"/>
  <c r="D360" i="2" s="1"/>
  <c r="M360" i="2"/>
  <c r="I360" i="2"/>
  <c r="K360" i="2" l="1"/>
  <c r="L360" i="2" s="1"/>
  <c r="N359" i="2" l="1"/>
  <c r="O359" i="2" s="1"/>
  <c r="AE359" i="2" s="1"/>
  <c r="P360" i="2"/>
  <c r="AA360" i="2" s="1"/>
  <c r="AB360" i="2" s="1"/>
  <c r="AC360" i="2" s="1"/>
  <c r="D361" i="2" s="1"/>
  <c r="M361" i="2"/>
  <c r="I361" i="2"/>
  <c r="K361" i="2" l="1"/>
  <c r="L361" i="2" s="1"/>
  <c r="N360" i="2" l="1"/>
  <c r="O360" i="2" s="1"/>
  <c r="AE360" i="2" s="1"/>
  <c r="P361" i="2"/>
  <c r="AA361" i="2" s="1"/>
  <c r="AB361" i="2" s="1"/>
  <c r="AC361" i="2" s="1"/>
  <c r="D362" i="2" s="1"/>
  <c r="M362" i="2"/>
  <c r="I362" i="2"/>
  <c r="K362" i="2" l="1"/>
  <c r="L362" i="2" s="1"/>
  <c r="N361" i="2" l="1"/>
  <c r="O361" i="2" s="1"/>
  <c r="AE361" i="2" s="1"/>
  <c r="P362" i="2"/>
  <c r="AA362" i="2" s="1"/>
  <c r="AB362" i="2" s="1"/>
  <c r="AC362" i="2" s="1"/>
  <c r="D363" i="2" s="1"/>
  <c r="M363" i="2"/>
  <c r="I363" i="2"/>
  <c r="K363" i="2" l="1"/>
  <c r="L363" i="2" s="1"/>
  <c r="N362" i="2" l="1"/>
  <c r="O362" i="2" s="1"/>
  <c r="AE362" i="2" s="1"/>
  <c r="P363" i="2"/>
  <c r="AA363" i="2" s="1"/>
  <c r="AB363" i="2" s="1"/>
  <c r="AC363" i="2" s="1"/>
  <c r="D364" i="2" s="1"/>
  <c r="M364" i="2"/>
  <c r="I364" i="2"/>
  <c r="K364" i="2" l="1"/>
  <c r="L364" i="2" s="1"/>
  <c r="N363" i="2" l="1"/>
  <c r="O363" i="2" s="1"/>
  <c r="AE363" i="2" s="1"/>
  <c r="P364" i="2"/>
  <c r="AA364" i="2" s="1"/>
  <c r="AB364" i="2" s="1"/>
  <c r="AC364" i="2" s="1"/>
  <c r="D365" i="2" s="1"/>
  <c r="M365" i="2"/>
  <c r="I365" i="2"/>
  <c r="K365" i="2" l="1"/>
  <c r="L365" i="2" s="1"/>
  <c r="N364" i="2" l="1"/>
  <c r="O364" i="2" s="1"/>
  <c r="AE364" i="2" s="1"/>
  <c r="P365" i="2"/>
  <c r="AA365" i="2" s="1"/>
  <c r="AB365" i="2" s="1"/>
  <c r="AC365" i="2" s="1"/>
  <c r="D366" i="2" s="1"/>
  <c r="M366" i="2"/>
  <c r="I366" i="2"/>
  <c r="K366" i="2" l="1"/>
  <c r="L366" i="2" s="1"/>
  <c r="N365" i="2" l="1"/>
  <c r="O365" i="2" s="1"/>
  <c r="AE365" i="2" s="1"/>
  <c r="P366" i="2"/>
  <c r="AA366" i="2" s="1"/>
  <c r="AB366" i="2" s="1"/>
  <c r="AC366" i="2" s="1"/>
  <c r="D367" i="2" s="1"/>
  <c r="M367" i="2"/>
  <c r="I367" i="2"/>
  <c r="K367" i="2" l="1"/>
  <c r="L367" i="2" s="1"/>
  <c r="N366" i="2" l="1"/>
  <c r="O366" i="2" s="1"/>
  <c r="AE366" i="2" s="1"/>
  <c r="P367" i="2"/>
  <c r="AA367" i="2" s="1"/>
  <c r="AB367" i="2" s="1"/>
  <c r="AC367" i="2" s="1"/>
  <c r="D368" i="2" s="1"/>
  <c r="M368" i="2"/>
  <c r="I368" i="2"/>
  <c r="K368" i="2" l="1"/>
  <c r="L368" i="2" s="1"/>
  <c r="N367" i="2" l="1"/>
  <c r="O367" i="2" s="1"/>
  <c r="AE367" i="2" s="1"/>
  <c r="P368" i="2"/>
  <c r="AA368" i="2" s="1"/>
  <c r="AB368" i="2" s="1"/>
  <c r="AC368" i="2" s="1"/>
  <c r="D369" i="2" s="1"/>
  <c r="M369" i="2"/>
  <c r="I369" i="2"/>
  <c r="K369" i="2" l="1"/>
  <c r="L369" i="2" s="1"/>
  <c r="N368" i="2" l="1"/>
  <c r="O368" i="2" s="1"/>
  <c r="AE368" i="2" s="1"/>
  <c r="P369" i="2"/>
  <c r="AA369" i="2" s="1"/>
  <c r="AB369" i="2" s="1"/>
  <c r="AC369" i="2" s="1"/>
  <c r="D370" i="2" s="1"/>
  <c r="I370" i="2"/>
  <c r="M370" i="2"/>
  <c r="K370" i="2" l="1"/>
  <c r="L370" i="2" s="1"/>
  <c r="N369" i="2" l="1"/>
  <c r="O369" i="2" s="1"/>
  <c r="AE369" i="2" s="1"/>
  <c r="P370" i="2"/>
  <c r="AA370" i="2" s="1"/>
  <c r="AB370" i="2" s="1"/>
  <c r="AC370" i="2" s="1"/>
  <c r="D371" i="2" s="1"/>
  <c r="M371" i="2"/>
  <c r="I371" i="2"/>
  <c r="K371" i="2" l="1"/>
  <c r="L371" i="2" s="1"/>
  <c r="N370" i="2" l="1"/>
  <c r="O370" i="2" s="1"/>
  <c r="AE370" i="2" s="1"/>
  <c r="P371" i="2"/>
  <c r="AA371" i="2" s="1"/>
  <c r="AB371" i="2" s="1"/>
  <c r="AC371" i="2" s="1"/>
  <c r="D372" i="2" s="1"/>
  <c r="M372" i="2"/>
  <c r="I372" i="2"/>
  <c r="K372" i="2" l="1"/>
  <c r="L372" i="2" s="1"/>
  <c r="N371" i="2" l="1"/>
  <c r="O371" i="2" s="1"/>
  <c r="AE371" i="2" s="1"/>
  <c r="P372" i="2"/>
  <c r="AA372" i="2" s="1"/>
  <c r="AB372" i="2" s="1"/>
  <c r="AC372" i="2" s="1"/>
  <c r="D373" i="2" s="1"/>
  <c r="M373" i="2"/>
  <c r="I373" i="2"/>
  <c r="K373" i="2" l="1"/>
  <c r="L373" i="2" s="1"/>
  <c r="N372" i="2" l="1"/>
  <c r="O372" i="2" s="1"/>
  <c r="AE372" i="2" s="1"/>
  <c r="P373" i="2"/>
  <c r="AA373" i="2" s="1"/>
  <c r="AB373" i="2" s="1"/>
  <c r="AC373" i="2" s="1"/>
  <c r="D374" i="2" s="1"/>
  <c r="I374" i="2"/>
  <c r="M374" i="2"/>
  <c r="K374" i="2" l="1"/>
  <c r="L374" i="2" s="1"/>
  <c r="N373" i="2" l="1"/>
  <c r="O373" i="2" s="1"/>
  <c r="AE373" i="2" s="1"/>
  <c r="P374" i="2"/>
  <c r="AA374" i="2" s="1"/>
  <c r="AB374" i="2" s="1"/>
  <c r="AC374" i="2" s="1"/>
  <c r="D375" i="2" s="1"/>
  <c r="M375" i="2"/>
  <c r="I375" i="2"/>
  <c r="K375" i="2" l="1"/>
  <c r="L375" i="2" s="1"/>
  <c r="N374" i="2" l="1"/>
  <c r="O374" i="2" s="1"/>
  <c r="AE374" i="2" s="1"/>
  <c r="P375" i="2"/>
  <c r="AA375" i="2" s="1"/>
  <c r="AB375" i="2" s="1"/>
  <c r="AC375" i="2" s="1"/>
  <c r="D376" i="2" s="1"/>
  <c r="M376" i="2"/>
  <c r="I376" i="2"/>
  <c r="K376" i="2" l="1"/>
  <c r="L376" i="2" s="1"/>
  <c r="N375" i="2" l="1"/>
  <c r="O375" i="2" s="1"/>
  <c r="AE375" i="2" s="1"/>
  <c r="P376" i="2"/>
  <c r="AA376" i="2" s="1"/>
  <c r="AB376" i="2" s="1"/>
  <c r="AC376" i="2" s="1"/>
  <c r="D377" i="2" s="1"/>
  <c r="M377" i="2"/>
  <c r="I377" i="2"/>
  <c r="K377" i="2" l="1"/>
  <c r="L377" i="2" s="1"/>
  <c r="N376" i="2" l="1"/>
  <c r="O376" i="2" s="1"/>
  <c r="AE376" i="2" s="1"/>
  <c r="P377" i="2"/>
  <c r="AA377" i="2" s="1"/>
  <c r="AB377" i="2" s="1"/>
  <c r="AC377" i="2" s="1"/>
  <c r="D378" i="2" s="1"/>
  <c r="M378" i="2"/>
  <c r="I378" i="2"/>
  <c r="K378" i="2" l="1"/>
  <c r="L378" i="2" s="1"/>
  <c r="N377" i="2" l="1"/>
  <c r="O377" i="2" s="1"/>
  <c r="AE377" i="2" s="1"/>
  <c r="P378" i="2"/>
  <c r="AA378" i="2" s="1"/>
  <c r="AB378" i="2" s="1"/>
  <c r="AC378" i="2" s="1"/>
  <c r="D379" i="2" s="1"/>
  <c r="M379" i="2"/>
  <c r="I379" i="2"/>
  <c r="K379" i="2" l="1"/>
  <c r="L379" i="2" s="1"/>
  <c r="N378" i="2" l="1"/>
  <c r="O378" i="2" s="1"/>
  <c r="AE378" i="2" s="1"/>
  <c r="P379" i="2"/>
  <c r="AA379" i="2" s="1"/>
  <c r="AB379" i="2" s="1"/>
  <c r="AC379" i="2" s="1"/>
  <c r="D380" i="2" s="1"/>
  <c r="M380" i="2"/>
  <c r="I380" i="2"/>
  <c r="K380" i="2" l="1"/>
  <c r="L380" i="2" s="1"/>
  <c r="N379" i="2" l="1"/>
  <c r="O379" i="2" s="1"/>
  <c r="AE379" i="2" s="1"/>
  <c r="P380" i="2"/>
  <c r="AA380" i="2" s="1"/>
  <c r="AB380" i="2" s="1"/>
  <c r="AC380" i="2" s="1"/>
  <c r="D381" i="2" s="1"/>
  <c r="M381" i="2"/>
  <c r="I381" i="2"/>
  <c r="K381" i="2" l="1"/>
  <c r="L381" i="2" s="1"/>
  <c r="N380" i="2" l="1"/>
  <c r="O380" i="2" s="1"/>
  <c r="AE380" i="2" s="1"/>
  <c r="P381" i="2"/>
  <c r="AA381" i="2" s="1"/>
  <c r="AB381" i="2" s="1"/>
  <c r="AC381" i="2" s="1"/>
  <c r="D382" i="2" s="1"/>
  <c r="M382" i="2"/>
  <c r="I382" i="2"/>
  <c r="K382" i="2" l="1"/>
  <c r="L382" i="2" s="1"/>
  <c r="N381" i="2" l="1"/>
  <c r="O381" i="2" s="1"/>
  <c r="AE381" i="2" s="1"/>
  <c r="P382" i="2"/>
  <c r="AA382" i="2" s="1"/>
  <c r="AB382" i="2" s="1"/>
  <c r="AC382" i="2" s="1"/>
  <c r="D383" i="2" s="1"/>
  <c r="I383" i="2"/>
  <c r="M383" i="2"/>
  <c r="K383" i="2" l="1"/>
  <c r="L383" i="2" s="1"/>
  <c r="N382" i="2" l="1"/>
  <c r="O382" i="2" s="1"/>
  <c r="AE382" i="2" s="1"/>
  <c r="P383" i="2"/>
  <c r="AA383" i="2" s="1"/>
  <c r="AB383" i="2" s="1"/>
  <c r="AC383" i="2" s="1"/>
  <c r="D384" i="2" s="1"/>
  <c r="M384" i="2"/>
  <c r="I384" i="2"/>
  <c r="K384" i="2" l="1"/>
  <c r="L384" i="2" s="1"/>
  <c r="N383" i="2" l="1"/>
  <c r="O383" i="2" s="1"/>
  <c r="AE383" i="2" s="1"/>
  <c r="P384" i="2"/>
  <c r="AA384" i="2" s="1"/>
  <c r="AB384" i="2" s="1"/>
  <c r="AC384" i="2" s="1"/>
  <c r="D385" i="2" s="1"/>
  <c r="M385" i="2"/>
  <c r="I385" i="2"/>
  <c r="K385" i="2" l="1"/>
  <c r="L385" i="2" s="1"/>
  <c r="N384" i="2" l="1"/>
  <c r="O384" i="2" s="1"/>
  <c r="AE384" i="2" s="1"/>
  <c r="P385" i="2"/>
  <c r="AA385" i="2" s="1"/>
  <c r="AB385" i="2" s="1"/>
  <c r="AC385" i="2" s="1"/>
  <c r="D386" i="2" s="1"/>
  <c r="M386" i="2"/>
  <c r="I386" i="2"/>
  <c r="K386" i="2" l="1"/>
  <c r="L386" i="2" s="1"/>
  <c r="N385" i="2" l="1"/>
  <c r="O385" i="2" s="1"/>
  <c r="AE385" i="2" s="1"/>
  <c r="P386" i="2"/>
  <c r="AA386" i="2" s="1"/>
  <c r="AB386" i="2" s="1"/>
  <c r="AC386" i="2" s="1"/>
  <c r="D387" i="2" s="1"/>
  <c r="M387" i="2"/>
  <c r="I387" i="2"/>
  <c r="K387" i="2" l="1"/>
  <c r="L387" i="2" s="1"/>
  <c r="N386" i="2" l="1"/>
  <c r="O386" i="2" s="1"/>
  <c r="AE386" i="2" s="1"/>
  <c r="P387" i="2"/>
  <c r="AA387" i="2" s="1"/>
  <c r="AB387" i="2" s="1"/>
  <c r="AC387" i="2" s="1"/>
  <c r="D388" i="2" s="1"/>
  <c r="M388" i="2"/>
  <c r="I388" i="2"/>
  <c r="K388" i="2" l="1"/>
  <c r="L388" i="2" s="1"/>
  <c r="N387" i="2" l="1"/>
  <c r="O387" i="2" s="1"/>
  <c r="AE387" i="2" s="1"/>
  <c r="P388" i="2"/>
  <c r="AA388" i="2" s="1"/>
  <c r="AB388" i="2" s="1"/>
  <c r="AC388" i="2" s="1"/>
  <c r="D389" i="2" s="1"/>
  <c r="I389" i="2"/>
  <c r="M389" i="2"/>
  <c r="K389" i="2" l="1"/>
  <c r="L389" i="2" s="1"/>
  <c r="N388" i="2" l="1"/>
  <c r="O388" i="2" s="1"/>
  <c r="AE388" i="2" s="1"/>
  <c r="P389" i="2"/>
  <c r="AA389" i="2" s="1"/>
  <c r="AB389" i="2" s="1"/>
  <c r="AC389" i="2" s="1"/>
  <c r="D390" i="2" s="1"/>
  <c r="M390" i="2"/>
  <c r="I390" i="2"/>
  <c r="K390" i="2" l="1"/>
  <c r="L390" i="2" s="1"/>
  <c r="N389" i="2" l="1"/>
  <c r="O389" i="2" s="1"/>
  <c r="AE389" i="2" s="1"/>
  <c r="P390" i="2"/>
  <c r="AA390" i="2" s="1"/>
  <c r="AB390" i="2" s="1"/>
  <c r="AC390" i="2" s="1"/>
  <c r="D391" i="2" s="1"/>
  <c r="I391" i="2"/>
  <c r="M391" i="2"/>
  <c r="K391" i="2" l="1"/>
  <c r="L391" i="2" s="1"/>
  <c r="N390" i="2" l="1"/>
  <c r="O390" i="2" s="1"/>
  <c r="AE390" i="2" s="1"/>
  <c r="P391" i="2"/>
  <c r="AA391" i="2" s="1"/>
  <c r="AB391" i="2" s="1"/>
  <c r="AC391" i="2" s="1"/>
  <c r="D392" i="2" s="1"/>
  <c r="M392" i="2"/>
  <c r="I392" i="2"/>
  <c r="K392" i="2" l="1"/>
  <c r="L392" i="2" s="1"/>
  <c r="N391" i="2" l="1"/>
  <c r="O391" i="2" s="1"/>
  <c r="AE391" i="2" s="1"/>
  <c r="P392" i="2"/>
  <c r="AA392" i="2" s="1"/>
  <c r="AB392" i="2" s="1"/>
  <c r="AC392" i="2" s="1"/>
  <c r="D393" i="2" s="1"/>
  <c r="I393" i="2"/>
  <c r="M393" i="2"/>
  <c r="K393" i="2" l="1"/>
  <c r="L393" i="2" s="1"/>
  <c r="N392" i="2" l="1"/>
  <c r="O392" i="2" s="1"/>
  <c r="AE392" i="2" s="1"/>
  <c r="P393" i="2"/>
  <c r="AA393" i="2" s="1"/>
  <c r="AB393" i="2" s="1"/>
  <c r="AC393" i="2" s="1"/>
  <c r="D394" i="2" s="1"/>
  <c r="M394" i="2"/>
  <c r="I394" i="2"/>
  <c r="K394" i="2" l="1"/>
  <c r="L394" i="2" s="1"/>
  <c r="N393" i="2" l="1"/>
  <c r="O393" i="2" s="1"/>
  <c r="AE393" i="2" s="1"/>
  <c r="P394" i="2"/>
  <c r="AA394" i="2" s="1"/>
  <c r="AB394" i="2" s="1"/>
  <c r="AC394" i="2" s="1"/>
  <c r="D395" i="2" s="1"/>
  <c r="M395" i="2"/>
  <c r="I395" i="2"/>
  <c r="K395" i="2" l="1"/>
  <c r="L395" i="2" s="1"/>
  <c r="N394" i="2" l="1"/>
  <c r="O394" i="2" s="1"/>
  <c r="AE394" i="2" s="1"/>
  <c r="P395" i="2"/>
  <c r="AA395" i="2" s="1"/>
  <c r="AB395" i="2" s="1"/>
  <c r="AC395" i="2" s="1"/>
  <c r="D396" i="2" s="1"/>
  <c r="M396" i="2"/>
  <c r="I396" i="2"/>
  <c r="K396" i="2" l="1"/>
  <c r="L396" i="2" s="1"/>
  <c r="N395" i="2" l="1"/>
  <c r="O395" i="2" s="1"/>
  <c r="AE395" i="2" s="1"/>
  <c r="P396" i="2"/>
  <c r="AA396" i="2" s="1"/>
  <c r="AB396" i="2" s="1"/>
  <c r="AC396" i="2" s="1"/>
  <c r="D397" i="2" s="1"/>
  <c r="M397" i="2"/>
  <c r="I397" i="2"/>
  <c r="K397" i="2" l="1"/>
  <c r="L397" i="2" s="1"/>
  <c r="N396" i="2" l="1"/>
  <c r="O396" i="2" s="1"/>
  <c r="AE396" i="2" s="1"/>
  <c r="P397" i="2"/>
  <c r="AA397" i="2" s="1"/>
  <c r="AB397" i="2" s="1"/>
  <c r="AC397" i="2" s="1"/>
  <c r="D398" i="2" s="1"/>
  <c r="M398" i="2"/>
  <c r="I398" i="2"/>
  <c r="K398" i="2" l="1"/>
  <c r="L398" i="2" s="1"/>
  <c r="N397" i="2" l="1"/>
  <c r="O397" i="2" s="1"/>
  <c r="AE397" i="2" s="1"/>
  <c r="P398" i="2"/>
  <c r="AA398" i="2" s="1"/>
  <c r="AB398" i="2" s="1"/>
  <c r="AC398" i="2" s="1"/>
  <c r="D399" i="2" s="1"/>
  <c r="M399" i="2"/>
  <c r="I399" i="2"/>
  <c r="K399" i="2" l="1"/>
  <c r="L399" i="2" s="1"/>
  <c r="N398" i="2" l="1"/>
  <c r="O398" i="2" s="1"/>
  <c r="AE398" i="2" s="1"/>
  <c r="P399" i="2"/>
  <c r="AA399" i="2" s="1"/>
  <c r="AB399" i="2" s="1"/>
  <c r="AC399" i="2" s="1"/>
  <c r="D400" i="2" s="1"/>
  <c r="M400" i="2"/>
  <c r="I400" i="2"/>
  <c r="K400" i="2" l="1"/>
  <c r="L400" i="2" s="1"/>
  <c r="N399" i="2" l="1"/>
  <c r="O399" i="2" s="1"/>
  <c r="AE399" i="2" s="1"/>
  <c r="P400" i="2"/>
  <c r="AA400" i="2" s="1"/>
  <c r="AB400" i="2" s="1"/>
  <c r="AC400" i="2" s="1"/>
  <c r="D401" i="2" s="1"/>
  <c r="M401" i="2"/>
  <c r="I401" i="2"/>
  <c r="K401" i="2" l="1"/>
  <c r="L401" i="2" s="1"/>
  <c r="N400" i="2" l="1"/>
  <c r="O400" i="2" s="1"/>
  <c r="AE400" i="2" s="1"/>
  <c r="P401" i="2"/>
  <c r="AA401" i="2" s="1"/>
  <c r="AB401" i="2" s="1"/>
  <c r="AC401" i="2" s="1"/>
  <c r="D402" i="2" s="1"/>
  <c r="M402" i="2"/>
  <c r="I402" i="2"/>
  <c r="K402" i="2" l="1"/>
  <c r="L402" i="2" s="1"/>
  <c r="N401" i="2" l="1"/>
  <c r="O401" i="2" s="1"/>
  <c r="AE401" i="2" s="1"/>
  <c r="P402" i="2"/>
  <c r="AA402" i="2" s="1"/>
  <c r="AB402" i="2" s="1"/>
  <c r="AC402" i="2" s="1"/>
  <c r="D403" i="2" s="1"/>
  <c r="M403" i="2"/>
  <c r="I403" i="2"/>
  <c r="K403" i="2" l="1"/>
  <c r="L403" i="2" s="1"/>
  <c r="N402" i="2" l="1"/>
  <c r="O402" i="2" s="1"/>
  <c r="AE402" i="2" s="1"/>
  <c r="P403" i="2"/>
  <c r="AA403" i="2" s="1"/>
  <c r="AB403" i="2" s="1"/>
  <c r="AC403" i="2" s="1"/>
  <c r="D404" i="2" s="1"/>
  <c r="M404" i="2"/>
  <c r="I404" i="2"/>
  <c r="K404" i="2" l="1"/>
  <c r="L404" i="2" s="1"/>
  <c r="N403" i="2" l="1"/>
  <c r="O403" i="2" s="1"/>
  <c r="AE403" i="2" s="1"/>
  <c r="P404" i="2"/>
  <c r="AA404" i="2" s="1"/>
  <c r="AB404" i="2" s="1"/>
  <c r="AC404" i="2" s="1"/>
  <c r="D405" i="2" s="1"/>
  <c r="M405" i="2"/>
  <c r="I405" i="2"/>
  <c r="K405" i="2" l="1"/>
  <c r="L405" i="2" s="1"/>
  <c r="N404" i="2" l="1"/>
  <c r="O404" i="2" s="1"/>
  <c r="AE404" i="2" s="1"/>
  <c r="P405" i="2"/>
  <c r="AA405" i="2" s="1"/>
  <c r="AB405" i="2" s="1"/>
  <c r="AC405" i="2" s="1"/>
  <c r="D406" i="2" s="1"/>
  <c r="M406" i="2"/>
  <c r="I406" i="2"/>
  <c r="K406" i="2" l="1"/>
  <c r="L406" i="2" s="1"/>
  <c r="N405" i="2" l="1"/>
  <c r="O405" i="2" s="1"/>
  <c r="AE405" i="2" s="1"/>
  <c r="P406" i="2"/>
  <c r="AA406" i="2" s="1"/>
  <c r="AB406" i="2" s="1"/>
  <c r="AC406" i="2" s="1"/>
  <c r="D407" i="2" s="1"/>
  <c r="M407" i="2"/>
  <c r="I407" i="2"/>
  <c r="K407" i="2" l="1"/>
  <c r="L407" i="2" s="1"/>
  <c r="N406" i="2" l="1"/>
  <c r="O406" i="2" s="1"/>
  <c r="AE406" i="2" s="1"/>
  <c r="P407" i="2"/>
  <c r="AA407" i="2" s="1"/>
  <c r="AB407" i="2" s="1"/>
  <c r="AC407" i="2" s="1"/>
  <c r="D408" i="2" s="1"/>
  <c r="M408" i="2"/>
  <c r="I408" i="2"/>
  <c r="K408" i="2" l="1"/>
  <c r="L408" i="2" s="1"/>
  <c r="N407" i="2" l="1"/>
  <c r="O407" i="2" s="1"/>
  <c r="AE407" i="2" s="1"/>
  <c r="P408" i="2"/>
  <c r="AA408" i="2" s="1"/>
  <c r="AB408" i="2" s="1"/>
  <c r="AC408" i="2" s="1"/>
  <c r="D409" i="2" s="1"/>
  <c r="M409" i="2"/>
  <c r="I409" i="2"/>
  <c r="K409" i="2" l="1"/>
  <c r="L409" i="2" s="1"/>
  <c r="N408" i="2" l="1"/>
  <c r="O408" i="2" s="1"/>
  <c r="AE408" i="2" s="1"/>
  <c r="P409" i="2"/>
  <c r="AA409" i="2" s="1"/>
  <c r="AB409" i="2" s="1"/>
  <c r="AC409" i="2" s="1"/>
  <c r="D410" i="2" s="1"/>
  <c r="M410" i="2"/>
  <c r="I410" i="2"/>
  <c r="K410" i="2" l="1"/>
  <c r="L410" i="2" s="1"/>
  <c r="N409" i="2" l="1"/>
  <c r="O409" i="2" s="1"/>
  <c r="AE409" i="2" s="1"/>
  <c r="P410" i="2"/>
  <c r="AA410" i="2" s="1"/>
  <c r="AB410" i="2" s="1"/>
  <c r="AC410" i="2" s="1"/>
  <c r="D411" i="2" s="1"/>
  <c r="M411" i="2"/>
  <c r="I411" i="2"/>
  <c r="K411" i="2" l="1"/>
  <c r="L411" i="2" s="1"/>
  <c r="N410" i="2" l="1"/>
  <c r="O410" i="2" s="1"/>
  <c r="AE410" i="2" s="1"/>
  <c r="P411" i="2"/>
  <c r="AA411" i="2" s="1"/>
  <c r="AB411" i="2" s="1"/>
  <c r="AC411" i="2" s="1"/>
  <c r="D412" i="2" s="1"/>
  <c r="M412" i="2"/>
  <c r="I412" i="2"/>
  <c r="K412" i="2" l="1"/>
  <c r="L412" i="2" s="1"/>
  <c r="N411" i="2" l="1"/>
  <c r="O411" i="2" s="1"/>
  <c r="AE411" i="2" s="1"/>
  <c r="P412" i="2"/>
  <c r="AA412" i="2" s="1"/>
  <c r="AB412" i="2" s="1"/>
  <c r="AC412" i="2" s="1"/>
  <c r="D413" i="2" s="1"/>
  <c r="I413" i="2"/>
  <c r="M413" i="2"/>
  <c r="K413" i="2" l="1"/>
  <c r="L413" i="2" s="1"/>
  <c r="N412" i="2" l="1"/>
  <c r="O412" i="2" s="1"/>
  <c r="AE412" i="2" s="1"/>
  <c r="P413" i="2"/>
  <c r="AA413" i="2" s="1"/>
  <c r="AB413" i="2" s="1"/>
  <c r="AC413" i="2" s="1"/>
  <c r="D414" i="2" s="1"/>
  <c r="M414" i="2"/>
  <c r="I414" i="2"/>
  <c r="K414" i="2" l="1"/>
  <c r="L414" i="2" s="1"/>
  <c r="N413" i="2" l="1"/>
  <c r="O413" i="2" s="1"/>
  <c r="AE413" i="2" s="1"/>
  <c r="P414" i="2"/>
  <c r="AA414" i="2" s="1"/>
  <c r="AB414" i="2" s="1"/>
  <c r="AC414" i="2" s="1"/>
  <c r="D415" i="2" s="1"/>
  <c r="M415" i="2"/>
  <c r="I415" i="2"/>
  <c r="K415" i="2" l="1"/>
  <c r="L415" i="2" s="1"/>
  <c r="N414" i="2" l="1"/>
  <c r="O414" i="2" s="1"/>
  <c r="AE414" i="2" s="1"/>
  <c r="P415" i="2"/>
  <c r="AA415" i="2" s="1"/>
  <c r="AB415" i="2" s="1"/>
  <c r="AC415" i="2" s="1"/>
  <c r="D416" i="2" s="1"/>
  <c r="M416" i="2"/>
  <c r="I416" i="2"/>
  <c r="K416" i="2" l="1"/>
  <c r="L416" i="2" s="1"/>
  <c r="N415" i="2" l="1"/>
  <c r="O415" i="2" s="1"/>
  <c r="AE415" i="2" s="1"/>
  <c r="P416" i="2"/>
  <c r="AA416" i="2" s="1"/>
  <c r="AB416" i="2" s="1"/>
  <c r="AC416" i="2" s="1"/>
  <c r="D417" i="2" s="1"/>
  <c r="M417" i="2"/>
  <c r="I417" i="2"/>
  <c r="K417" i="2" l="1"/>
  <c r="L417" i="2" s="1"/>
  <c r="N416" i="2" l="1"/>
  <c r="O416" i="2" s="1"/>
  <c r="AE416" i="2" s="1"/>
  <c r="P417" i="2"/>
  <c r="AA417" i="2" s="1"/>
  <c r="AB417" i="2" s="1"/>
  <c r="AC417" i="2" s="1"/>
  <c r="D418" i="2" s="1"/>
  <c r="M418" i="2"/>
  <c r="I418" i="2"/>
  <c r="K418" i="2" l="1"/>
  <c r="L418" i="2" s="1"/>
  <c r="N417" i="2" l="1"/>
  <c r="O417" i="2" s="1"/>
  <c r="AE417" i="2" s="1"/>
  <c r="P418" i="2"/>
  <c r="AA418" i="2" s="1"/>
  <c r="AB418" i="2" s="1"/>
  <c r="AC418" i="2" s="1"/>
  <c r="D419" i="2" s="1"/>
  <c r="M419" i="2"/>
  <c r="I419" i="2"/>
  <c r="K419" i="2" l="1"/>
  <c r="L419" i="2" s="1"/>
  <c r="N418" i="2" l="1"/>
  <c r="O418" i="2" s="1"/>
  <c r="AE418" i="2" s="1"/>
  <c r="P419" i="2"/>
  <c r="AA419" i="2" s="1"/>
  <c r="AB419" i="2" s="1"/>
  <c r="AC419" i="2" s="1"/>
  <c r="D420" i="2" s="1"/>
  <c r="M420" i="2"/>
  <c r="I420" i="2"/>
  <c r="K420" i="2" l="1"/>
  <c r="L420" i="2" s="1"/>
  <c r="N419" i="2" l="1"/>
  <c r="O419" i="2" s="1"/>
  <c r="AE419" i="2" s="1"/>
  <c r="P420" i="2"/>
  <c r="AA420" i="2" s="1"/>
  <c r="AB420" i="2" s="1"/>
  <c r="AC420" i="2" s="1"/>
  <c r="D421" i="2" s="1"/>
  <c r="M421" i="2"/>
  <c r="I421" i="2"/>
  <c r="K421" i="2" l="1"/>
  <c r="L421" i="2" s="1"/>
  <c r="N420" i="2" l="1"/>
  <c r="O420" i="2" s="1"/>
  <c r="AE420" i="2" s="1"/>
  <c r="P421" i="2"/>
  <c r="AA421" i="2" s="1"/>
  <c r="AB421" i="2" s="1"/>
  <c r="AC421" i="2" s="1"/>
  <c r="D422" i="2" s="1"/>
  <c r="M422" i="2"/>
  <c r="I422" i="2"/>
  <c r="K422" i="2" l="1"/>
  <c r="L422" i="2" s="1"/>
  <c r="N421" i="2" l="1"/>
  <c r="O421" i="2" s="1"/>
  <c r="AE421" i="2" s="1"/>
  <c r="P422" i="2"/>
  <c r="AA422" i="2" s="1"/>
  <c r="AB422" i="2" s="1"/>
  <c r="AC422" i="2" s="1"/>
  <c r="D423" i="2" s="1"/>
  <c r="M423" i="2"/>
  <c r="I423" i="2"/>
  <c r="K423" i="2" l="1"/>
  <c r="L423" i="2" s="1"/>
  <c r="N422" i="2" l="1"/>
  <c r="O422" i="2" s="1"/>
  <c r="AE422" i="2" s="1"/>
  <c r="P423" i="2"/>
  <c r="AA423" i="2" s="1"/>
  <c r="AB423" i="2" s="1"/>
  <c r="AC423" i="2" s="1"/>
  <c r="D424" i="2" s="1"/>
  <c r="M424" i="2"/>
  <c r="I424" i="2"/>
  <c r="K424" i="2" l="1"/>
  <c r="L424" i="2" s="1"/>
  <c r="N423" i="2" l="1"/>
  <c r="O423" i="2" s="1"/>
  <c r="AE423" i="2" s="1"/>
  <c r="P424" i="2"/>
  <c r="AA424" i="2" s="1"/>
  <c r="AB424" i="2" s="1"/>
  <c r="AC424" i="2" s="1"/>
  <c r="D425" i="2" s="1"/>
  <c r="M425" i="2"/>
  <c r="I425" i="2"/>
  <c r="K425" i="2" l="1"/>
  <c r="L425" i="2" s="1"/>
  <c r="N424" i="2" l="1"/>
  <c r="O424" i="2" s="1"/>
  <c r="AE424" i="2" s="1"/>
  <c r="P425" i="2"/>
  <c r="AA425" i="2" s="1"/>
  <c r="AB425" i="2" s="1"/>
  <c r="AC425" i="2" s="1"/>
  <c r="D426" i="2" s="1"/>
  <c r="M426" i="2"/>
  <c r="I426" i="2"/>
  <c r="K426" i="2" l="1"/>
  <c r="L426" i="2" s="1"/>
  <c r="N425" i="2" l="1"/>
  <c r="O425" i="2" s="1"/>
  <c r="AE425" i="2" s="1"/>
  <c r="P426" i="2"/>
  <c r="AA426" i="2" s="1"/>
  <c r="AB426" i="2" s="1"/>
  <c r="AC426" i="2" s="1"/>
  <c r="D427" i="2" s="1"/>
  <c r="M427" i="2"/>
  <c r="I427" i="2"/>
  <c r="K427" i="2" l="1"/>
  <c r="L427" i="2" s="1"/>
  <c r="N426" i="2" l="1"/>
  <c r="O426" i="2" s="1"/>
  <c r="AE426" i="2" s="1"/>
  <c r="P427" i="2"/>
  <c r="AA427" i="2" s="1"/>
  <c r="AB427" i="2" s="1"/>
  <c r="AC427" i="2" s="1"/>
  <c r="D428" i="2" s="1"/>
  <c r="M428" i="2"/>
  <c r="I428" i="2"/>
  <c r="K428" i="2" l="1"/>
  <c r="L428" i="2" s="1"/>
  <c r="N427" i="2" l="1"/>
  <c r="O427" i="2" s="1"/>
  <c r="AE427" i="2" s="1"/>
  <c r="P428" i="2"/>
  <c r="AA428" i="2" s="1"/>
  <c r="AB428" i="2" s="1"/>
  <c r="AC428" i="2" s="1"/>
  <c r="D429" i="2" s="1"/>
  <c r="M429" i="2"/>
  <c r="I429" i="2"/>
  <c r="K429" i="2" l="1"/>
  <c r="L429" i="2" s="1"/>
  <c r="N428" i="2" l="1"/>
  <c r="O428" i="2" s="1"/>
  <c r="AE428" i="2" s="1"/>
  <c r="P429" i="2"/>
  <c r="AA429" i="2" s="1"/>
  <c r="AB429" i="2" s="1"/>
  <c r="AC429" i="2" s="1"/>
  <c r="D430" i="2" s="1"/>
  <c r="M430" i="2"/>
  <c r="I430" i="2"/>
  <c r="K430" i="2" l="1"/>
  <c r="L430" i="2" s="1"/>
  <c r="N429" i="2" l="1"/>
  <c r="O429" i="2" s="1"/>
  <c r="AE429" i="2" s="1"/>
  <c r="P430" i="2"/>
  <c r="AA430" i="2" s="1"/>
  <c r="AB430" i="2" s="1"/>
  <c r="AC430" i="2" s="1"/>
  <c r="D431" i="2" s="1"/>
  <c r="M431" i="2"/>
  <c r="I431" i="2"/>
  <c r="K431" i="2" l="1"/>
  <c r="L431" i="2" s="1"/>
  <c r="N430" i="2" l="1"/>
  <c r="O430" i="2" s="1"/>
  <c r="AE430" i="2" s="1"/>
  <c r="P431" i="2"/>
  <c r="AA431" i="2" s="1"/>
  <c r="AB431" i="2" s="1"/>
  <c r="AC431" i="2" s="1"/>
  <c r="D432" i="2" s="1"/>
  <c r="M432" i="2"/>
  <c r="I432" i="2"/>
  <c r="K432" i="2" l="1"/>
  <c r="L432" i="2" s="1"/>
  <c r="N431" i="2" l="1"/>
  <c r="O431" i="2" s="1"/>
  <c r="AE431" i="2" s="1"/>
  <c r="P432" i="2"/>
  <c r="AA432" i="2" s="1"/>
  <c r="AB432" i="2" s="1"/>
  <c r="AC432" i="2" s="1"/>
  <c r="D433" i="2" s="1"/>
  <c r="M433" i="2"/>
  <c r="I433" i="2"/>
  <c r="K433" i="2" l="1"/>
  <c r="L433" i="2" s="1"/>
  <c r="N432" i="2" l="1"/>
  <c r="O432" i="2" s="1"/>
  <c r="AE432" i="2" s="1"/>
  <c r="P433" i="2"/>
  <c r="AA433" i="2" s="1"/>
  <c r="AB433" i="2" s="1"/>
  <c r="AC433" i="2" s="1"/>
  <c r="D434" i="2" s="1"/>
  <c r="M434" i="2"/>
  <c r="I434" i="2"/>
  <c r="K434" i="2" l="1"/>
  <c r="L434" i="2" s="1"/>
  <c r="N433" i="2" l="1"/>
  <c r="O433" i="2" s="1"/>
  <c r="AE433" i="2" s="1"/>
  <c r="P434" i="2"/>
  <c r="AA434" i="2" s="1"/>
  <c r="AB434" i="2" s="1"/>
  <c r="AC434" i="2" s="1"/>
  <c r="D435" i="2" s="1"/>
  <c r="M435" i="2"/>
  <c r="I435" i="2"/>
  <c r="K435" i="2" l="1"/>
  <c r="L435" i="2" s="1"/>
  <c r="N434" i="2" l="1"/>
  <c r="O434" i="2" s="1"/>
  <c r="AE434" i="2" s="1"/>
  <c r="P435" i="2"/>
  <c r="AA435" i="2" s="1"/>
  <c r="AB435" i="2" s="1"/>
  <c r="AC435" i="2" s="1"/>
  <c r="D436" i="2" s="1"/>
  <c r="M436" i="2"/>
  <c r="I436" i="2"/>
  <c r="K436" i="2" l="1"/>
  <c r="L436" i="2" s="1"/>
  <c r="N435" i="2" l="1"/>
  <c r="O435" i="2" s="1"/>
  <c r="AE435" i="2" s="1"/>
  <c r="P436" i="2"/>
  <c r="AA436" i="2" s="1"/>
  <c r="AB436" i="2" s="1"/>
  <c r="AC436" i="2" s="1"/>
  <c r="D437" i="2" s="1"/>
  <c r="I437" i="2"/>
  <c r="M437" i="2"/>
  <c r="K437" i="2" l="1"/>
  <c r="L437" i="2" s="1"/>
  <c r="N436" i="2" l="1"/>
  <c r="O436" i="2" s="1"/>
  <c r="AE436" i="2" s="1"/>
  <c r="P437" i="2"/>
  <c r="AA437" i="2" s="1"/>
  <c r="AB437" i="2" s="1"/>
  <c r="AC437" i="2" s="1"/>
  <c r="D438" i="2" s="1"/>
  <c r="M438" i="2"/>
  <c r="I438" i="2"/>
  <c r="K438" i="2" l="1"/>
  <c r="L438" i="2" s="1"/>
  <c r="N437" i="2" l="1"/>
  <c r="O437" i="2" s="1"/>
  <c r="AE437" i="2" s="1"/>
  <c r="P438" i="2"/>
  <c r="AA438" i="2" s="1"/>
  <c r="AB438" i="2" s="1"/>
  <c r="AC438" i="2" s="1"/>
  <c r="D439" i="2" s="1"/>
  <c r="M439" i="2"/>
  <c r="I439" i="2"/>
  <c r="K439" i="2" l="1"/>
  <c r="L439" i="2" s="1"/>
  <c r="N438" i="2" l="1"/>
  <c r="O438" i="2" s="1"/>
  <c r="AE438" i="2" s="1"/>
  <c r="P439" i="2"/>
  <c r="AA439" i="2" s="1"/>
  <c r="AB439" i="2" s="1"/>
  <c r="AC439" i="2" s="1"/>
  <c r="D440" i="2" s="1"/>
  <c r="M440" i="2"/>
  <c r="I440" i="2"/>
  <c r="K440" i="2" l="1"/>
  <c r="L440" i="2" s="1"/>
  <c r="N439" i="2" l="1"/>
  <c r="O439" i="2" s="1"/>
  <c r="AE439" i="2" s="1"/>
  <c r="P440" i="2"/>
  <c r="AA440" i="2" s="1"/>
  <c r="AB440" i="2" s="1"/>
  <c r="AC440" i="2" s="1"/>
  <c r="D441" i="2" s="1"/>
  <c r="M441" i="2"/>
  <c r="I441" i="2"/>
  <c r="K441" i="2" l="1"/>
  <c r="L441" i="2" s="1"/>
  <c r="N440" i="2" l="1"/>
  <c r="O440" i="2" s="1"/>
  <c r="AE440" i="2" s="1"/>
  <c r="P441" i="2"/>
  <c r="AA441" i="2" s="1"/>
  <c r="AB441" i="2" s="1"/>
  <c r="AC441" i="2" s="1"/>
  <c r="D442" i="2" s="1"/>
  <c r="I442" i="2"/>
  <c r="M442" i="2"/>
  <c r="K442" i="2" l="1"/>
  <c r="L442" i="2" s="1"/>
  <c r="N441" i="2" l="1"/>
  <c r="O441" i="2" s="1"/>
  <c r="AE441" i="2" s="1"/>
  <c r="P442" i="2"/>
  <c r="AA442" i="2" s="1"/>
  <c r="AB442" i="2" s="1"/>
  <c r="AC442" i="2" s="1"/>
  <c r="D443" i="2" s="1"/>
  <c r="M443" i="2"/>
  <c r="I443" i="2"/>
  <c r="K443" i="2" l="1"/>
  <c r="L443" i="2" s="1"/>
  <c r="N442" i="2" l="1"/>
  <c r="O442" i="2" s="1"/>
  <c r="AE442" i="2" s="1"/>
  <c r="P443" i="2"/>
  <c r="AA443" i="2" s="1"/>
  <c r="AB443" i="2" s="1"/>
  <c r="AC443" i="2" s="1"/>
  <c r="D444" i="2" s="1"/>
  <c r="M444" i="2"/>
  <c r="I444" i="2"/>
  <c r="K444" i="2" l="1"/>
  <c r="L444" i="2" s="1"/>
  <c r="N443" i="2" l="1"/>
  <c r="O443" i="2" s="1"/>
  <c r="AE443" i="2" s="1"/>
  <c r="P444" i="2"/>
  <c r="AA444" i="2" s="1"/>
  <c r="AB444" i="2" s="1"/>
  <c r="AC444" i="2" s="1"/>
  <c r="D445" i="2" s="1"/>
  <c r="M445" i="2"/>
  <c r="I445" i="2"/>
  <c r="K445" i="2" l="1"/>
  <c r="L445" i="2" s="1"/>
  <c r="N444" i="2" l="1"/>
  <c r="O444" i="2" s="1"/>
  <c r="AE444" i="2" s="1"/>
  <c r="P445" i="2"/>
  <c r="AA445" i="2" s="1"/>
  <c r="AB445" i="2" s="1"/>
  <c r="AC445" i="2" s="1"/>
  <c r="D446" i="2" s="1"/>
  <c r="M446" i="2"/>
  <c r="I446" i="2"/>
  <c r="K446" i="2" l="1"/>
  <c r="L446" i="2" s="1"/>
  <c r="N445" i="2" l="1"/>
  <c r="O445" i="2" s="1"/>
  <c r="AE445" i="2" s="1"/>
  <c r="P446" i="2"/>
  <c r="AA446" i="2" s="1"/>
  <c r="AB446" i="2" s="1"/>
  <c r="AC446" i="2" s="1"/>
  <c r="D447" i="2" s="1"/>
  <c r="M447" i="2"/>
  <c r="I447" i="2"/>
  <c r="K447" i="2" l="1"/>
  <c r="L447" i="2" s="1"/>
  <c r="N446" i="2" l="1"/>
  <c r="O446" i="2" s="1"/>
  <c r="AE446" i="2" s="1"/>
  <c r="P447" i="2"/>
  <c r="AA447" i="2" s="1"/>
  <c r="AB447" i="2" s="1"/>
  <c r="AC447" i="2" s="1"/>
  <c r="D448" i="2" s="1"/>
  <c r="I448" i="2"/>
  <c r="M448" i="2"/>
  <c r="K448" i="2" l="1"/>
  <c r="L448" i="2" s="1"/>
  <c r="N447" i="2" l="1"/>
  <c r="O447" i="2" s="1"/>
  <c r="AE447" i="2" s="1"/>
  <c r="P448" i="2"/>
  <c r="AA448" i="2" s="1"/>
  <c r="AB448" i="2" s="1"/>
  <c r="AC448" i="2" s="1"/>
  <c r="D449" i="2" s="1"/>
  <c r="M449" i="2"/>
  <c r="I449" i="2"/>
  <c r="K449" i="2" l="1"/>
  <c r="L449" i="2" s="1"/>
  <c r="N448" i="2" l="1"/>
  <c r="O448" i="2" s="1"/>
  <c r="AE448" i="2" s="1"/>
  <c r="P449" i="2"/>
  <c r="AA449" i="2" s="1"/>
  <c r="AB449" i="2" s="1"/>
  <c r="AC449" i="2" s="1"/>
  <c r="D450" i="2" s="1"/>
  <c r="M450" i="2"/>
  <c r="I450" i="2"/>
  <c r="K450" i="2" l="1"/>
  <c r="L450" i="2" s="1"/>
  <c r="N449" i="2" l="1"/>
  <c r="O449" i="2" s="1"/>
  <c r="AE449" i="2" s="1"/>
  <c r="P450" i="2"/>
  <c r="AA450" i="2" s="1"/>
  <c r="AB450" i="2" s="1"/>
  <c r="AC450" i="2" s="1"/>
  <c r="D451" i="2" s="1"/>
  <c r="M451" i="2"/>
  <c r="I451" i="2"/>
  <c r="K451" i="2" l="1"/>
  <c r="L451" i="2" s="1"/>
  <c r="N450" i="2" l="1"/>
  <c r="O450" i="2" s="1"/>
  <c r="AE450" i="2" s="1"/>
  <c r="P451" i="2"/>
  <c r="AA451" i="2" s="1"/>
  <c r="AB451" i="2" s="1"/>
  <c r="AC451" i="2" s="1"/>
  <c r="D452" i="2" s="1"/>
  <c r="M452" i="2"/>
  <c r="I452" i="2"/>
  <c r="K452" i="2" l="1"/>
  <c r="L452" i="2" s="1"/>
  <c r="N451" i="2" l="1"/>
  <c r="O451" i="2" s="1"/>
  <c r="AE451" i="2" s="1"/>
  <c r="P452" i="2"/>
  <c r="AA452" i="2" s="1"/>
  <c r="AB452" i="2" s="1"/>
  <c r="AC452" i="2" s="1"/>
  <c r="D453" i="2" s="1"/>
  <c r="M453" i="2"/>
  <c r="I453" i="2"/>
  <c r="K453" i="2" l="1"/>
  <c r="L453" i="2" s="1"/>
  <c r="N452" i="2" l="1"/>
  <c r="O452" i="2" s="1"/>
  <c r="AE452" i="2" s="1"/>
  <c r="P453" i="2"/>
  <c r="AA453" i="2" s="1"/>
  <c r="AB453" i="2" s="1"/>
  <c r="AC453" i="2" s="1"/>
  <c r="D454" i="2" s="1"/>
  <c r="M454" i="2"/>
  <c r="I454" i="2"/>
  <c r="K454" i="2" l="1"/>
  <c r="L454" i="2" s="1"/>
  <c r="N453" i="2" l="1"/>
  <c r="O453" i="2" s="1"/>
  <c r="AE453" i="2" s="1"/>
  <c r="P454" i="2"/>
  <c r="AA454" i="2" s="1"/>
  <c r="AB454" i="2" s="1"/>
  <c r="AC454" i="2" s="1"/>
  <c r="D455" i="2" s="1"/>
  <c r="I455" i="2"/>
  <c r="M455" i="2"/>
  <c r="K455" i="2" l="1"/>
  <c r="L455" i="2" s="1"/>
  <c r="N454" i="2" l="1"/>
  <c r="O454" i="2" s="1"/>
  <c r="AE454" i="2" s="1"/>
  <c r="P455" i="2"/>
  <c r="AA455" i="2" s="1"/>
  <c r="AB455" i="2" s="1"/>
  <c r="AC455" i="2" s="1"/>
  <c r="D456" i="2" s="1"/>
  <c r="M456" i="2"/>
  <c r="I456" i="2"/>
  <c r="K456" i="2" l="1"/>
  <c r="L456" i="2" s="1"/>
  <c r="N455" i="2" l="1"/>
  <c r="O455" i="2" s="1"/>
  <c r="AE455" i="2" s="1"/>
  <c r="P456" i="2"/>
  <c r="AA456" i="2" s="1"/>
  <c r="AB456" i="2" s="1"/>
  <c r="AC456" i="2" s="1"/>
  <c r="D457" i="2" s="1"/>
  <c r="M457" i="2"/>
  <c r="I457" i="2"/>
  <c r="K457" i="2" l="1"/>
  <c r="L457" i="2" s="1"/>
  <c r="N456" i="2" l="1"/>
  <c r="O456" i="2" s="1"/>
  <c r="AE456" i="2" s="1"/>
  <c r="P457" i="2"/>
  <c r="AA457" i="2" s="1"/>
  <c r="AB457" i="2" s="1"/>
  <c r="AC457" i="2" s="1"/>
  <c r="D458" i="2" s="1"/>
  <c r="M458" i="2"/>
  <c r="I458" i="2"/>
  <c r="K458" i="2" l="1"/>
  <c r="L458" i="2" s="1"/>
  <c r="N457" i="2" l="1"/>
  <c r="O457" i="2" s="1"/>
  <c r="AE457" i="2" s="1"/>
  <c r="P458" i="2"/>
  <c r="AA458" i="2" s="1"/>
  <c r="AB458" i="2" s="1"/>
  <c r="AC458" i="2" s="1"/>
  <c r="D459" i="2" s="1"/>
  <c r="M459" i="2"/>
  <c r="I459" i="2"/>
  <c r="K459" i="2" l="1"/>
  <c r="L459" i="2" s="1"/>
  <c r="N458" i="2" l="1"/>
  <c r="O458" i="2" s="1"/>
  <c r="AE458" i="2" s="1"/>
  <c r="P459" i="2"/>
  <c r="AA459" i="2" s="1"/>
  <c r="AB459" i="2" s="1"/>
  <c r="AC459" i="2" s="1"/>
  <c r="D460" i="2" s="1"/>
  <c r="M460" i="2"/>
  <c r="I460" i="2"/>
  <c r="K460" i="2" l="1"/>
  <c r="L460" i="2" s="1"/>
  <c r="N459" i="2" l="1"/>
  <c r="O459" i="2" s="1"/>
  <c r="AE459" i="2" s="1"/>
  <c r="P460" i="2"/>
  <c r="AA460" i="2" s="1"/>
  <c r="AB460" i="2" s="1"/>
  <c r="AC460" i="2" s="1"/>
  <c r="D461" i="2" s="1"/>
  <c r="M461" i="2"/>
  <c r="I461" i="2"/>
  <c r="K461" i="2" l="1"/>
  <c r="L461" i="2" s="1"/>
  <c r="N460" i="2" l="1"/>
  <c r="O460" i="2" s="1"/>
  <c r="AE460" i="2" s="1"/>
  <c r="P461" i="2"/>
  <c r="AA461" i="2" s="1"/>
  <c r="AB461" i="2" s="1"/>
  <c r="AC461" i="2" s="1"/>
  <c r="D462" i="2" s="1"/>
  <c r="M462" i="2"/>
  <c r="I462" i="2"/>
  <c r="K462" i="2" l="1"/>
  <c r="L462" i="2" s="1"/>
  <c r="N461" i="2" l="1"/>
  <c r="O461" i="2" s="1"/>
  <c r="AE461" i="2" s="1"/>
  <c r="P462" i="2"/>
  <c r="AA462" i="2" s="1"/>
  <c r="AB462" i="2" s="1"/>
  <c r="AC462" i="2" s="1"/>
  <c r="D463" i="2" s="1"/>
  <c r="M463" i="2"/>
  <c r="I463" i="2"/>
  <c r="K463" i="2" l="1"/>
  <c r="L463" i="2" s="1"/>
  <c r="N462" i="2" l="1"/>
  <c r="O462" i="2" s="1"/>
  <c r="AE462" i="2" s="1"/>
  <c r="P463" i="2"/>
  <c r="AA463" i="2" s="1"/>
  <c r="AB463" i="2" s="1"/>
  <c r="AC463" i="2" s="1"/>
  <c r="D464" i="2" s="1"/>
  <c r="M464" i="2"/>
  <c r="I464" i="2"/>
  <c r="K464" i="2" l="1"/>
  <c r="L464" i="2" s="1"/>
  <c r="N463" i="2" l="1"/>
  <c r="O463" i="2" s="1"/>
  <c r="AE463" i="2" s="1"/>
  <c r="P464" i="2"/>
  <c r="AA464" i="2" s="1"/>
  <c r="AB464" i="2" s="1"/>
  <c r="AC464" i="2" s="1"/>
  <c r="D465" i="2" s="1"/>
  <c r="M465" i="2"/>
  <c r="I465" i="2"/>
  <c r="K465" i="2" l="1"/>
  <c r="L465" i="2" s="1"/>
  <c r="N464" i="2" l="1"/>
  <c r="O464" i="2" s="1"/>
  <c r="AE464" i="2" s="1"/>
  <c r="P465" i="2"/>
  <c r="AA465" i="2" s="1"/>
  <c r="AB465" i="2" s="1"/>
  <c r="AC465" i="2" s="1"/>
  <c r="D466" i="2" s="1"/>
  <c r="M466" i="2"/>
  <c r="I466" i="2"/>
  <c r="K466" i="2" l="1"/>
  <c r="L466" i="2" s="1"/>
  <c r="N465" i="2" l="1"/>
  <c r="O465" i="2" s="1"/>
  <c r="AE465" i="2" s="1"/>
  <c r="P466" i="2"/>
  <c r="AA466" i="2" s="1"/>
  <c r="AB466" i="2" s="1"/>
  <c r="AC466" i="2" s="1"/>
  <c r="D467" i="2" s="1"/>
  <c r="M467" i="2"/>
  <c r="I467" i="2"/>
  <c r="K467" i="2" l="1"/>
  <c r="L467" i="2" s="1"/>
  <c r="N466" i="2" l="1"/>
  <c r="O466" i="2" s="1"/>
  <c r="AE466" i="2" s="1"/>
  <c r="P467" i="2"/>
  <c r="AA467" i="2" s="1"/>
  <c r="AB467" i="2" s="1"/>
  <c r="AC467" i="2" s="1"/>
  <c r="D468" i="2" s="1"/>
  <c r="I468" i="2"/>
  <c r="M468" i="2"/>
  <c r="K468" i="2" l="1"/>
  <c r="L468" i="2" s="1"/>
  <c r="N467" i="2" l="1"/>
  <c r="O467" i="2" s="1"/>
  <c r="AE467" i="2" s="1"/>
  <c r="P468" i="2"/>
  <c r="AA468" i="2" s="1"/>
  <c r="AB468" i="2" s="1"/>
  <c r="AC468" i="2" s="1"/>
  <c r="D469" i="2" s="1"/>
  <c r="M469" i="2"/>
  <c r="I469" i="2"/>
  <c r="K469" i="2" l="1"/>
  <c r="L469" i="2" s="1"/>
  <c r="N468" i="2" l="1"/>
  <c r="O468" i="2" s="1"/>
  <c r="AE468" i="2" s="1"/>
  <c r="P469" i="2"/>
  <c r="AA469" i="2" s="1"/>
  <c r="AB469" i="2" s="1"/>
  <c r="AC469" i="2" s="1"/>
  <c r="D470" i="2" s="1"/>
  <c r="M470" i="2"/>
  <c r="I470" i="2"/>
  <c r="K470" i="2" l="1"/>
  <c r="L470" i="2" s="1"/>
  <c r="N469" i="2" l="1"/>
  <c r="O469" i="2" s="1"/>
  <c r="AE469" i="2" s="1"/>
  <c r="P470" i="2"/>
  <c r="AA470" i="2" s="1"/>
  <c r="AB470" i="2" s="1"/>
  <c r="AC470" i="2" s="1"/>
  <c r="D471" i="2" s="1"/>
  <c r="I471" i="2"/>
  <c r="M471" i="2"/>
  <c r="M472" i="2" l="1"/>
  <c r="I472" i="2"/>
  <c r="M473" i="2" l="1"/>
  <c r="I473" i="2"/>
  <c r="M474" i="2" l="1"/>
  <c r="I474" i="2"/>
  <c r="M475" i="2" l="1"/>
  <c r="I475" i="2"/>
  <c r="I476" i="2" l="1"/>
  <c r="M476" i="2" l="1"/>
  <c r="M477" i="2" l="1"/>
  <c r="I477" i="2"/>
  <c r="M478" i="2" l="1"/>
  <c r="I478" i="2"/>
  <c r="M479" i="2" l="1"/>
  <c r="I479" i="2"/>
  <c r="M480" i="2" l="1"/>
  <c r="I480" i="2"/>
  <c r="M481" i="2" l="1"/>
  <c r="I481" i="2"/>
  <c r="M482" i="2" l="1"/>
  <c r="I482" i="2"/>
  <c r="M483" i="2" l="1"/>
  <c r="I483" i="2"/>
  <c r="M484" i="2" l="1"/>
  <c r="I484" i="2"/>
  <c r="M485" i="2" l="1"/>
  <c r="I485" i="2"/>
  <c r="M486" i="2" l="1"/>
  <c r="I486" i="2"/>
  <c r="M487" i="2" l="1"/>
  <c r="I487" i="2"/>
  <c r="M488" i="2" l="1"/>
  <c r="I488" i="2"/>
  <c r="M489" i="2" l="1"/>
  <c r="I489" i="2"/>
  <c r="M490" i="2" l="1"/>
  <c r="I490" i="2"/>
  <c r="M491" i="2" l="1"/>
  <c r="I491" i="2"/>
  <c r="M492" i="2" l="1"/>
  <c r="I492" i="2"/>
  <c r="M493" i="2" l="1"/>
  <c r="I493" i="2"/>
  <c r="M494" i="2" l="1"/>
  <c r="I494" i="2"/>
  <c r="M495" i="2" l="1"/>
  <c r="I495" i="2"/>
  <c r="M496" i="2" l="1"/>
  <c r="I496" i="2"/>
  <c r="M497" i="2" l="1"/>
  <c r="I497" i="2"/>
  <c r="M498" i="2" l="1"/>
  <c r="I498" i="2"/>
  <c r="M499" i="2" l="1"/>
  <c r="I499" i="2"/>
  <c r="M500" i="2" l="1"/>
  <c r="I500" i="2"/>
  <c r="M501" i="2" l="1"/>
  <c r="I501" i="2"/>
  <c r="M502" i="2" l="1"/>
  <c r="I502" i="2"/>
  <c r="M503" i="2" l="1"/>
  <c r="I503" i="2"/>
  <c r="M504" i="2" l="1"/>
  <c r="I504" i="2"/>
  <c r="M505" i="2" l="1"/>
  <c r="I505" i="2"/>
  <c r="M506" i="2" l="1"/>
  <c r="I506" i="2"/>
  <c r="M507" i="2" l="1"/>
  <c r="I507" i="2"/>
  <c r="AB5" i="2" l="1"/>
  <c r="AC5" i="2"/>
  <c r="K471" i="2"/>
  <c r="K472" i="2"/>
  <c r="K473" i="2"/>
  <c r="K474" i="2"/>
  <c r="K475" i="2"/>
  <c r="K477" i="2" l="1"/>
  <c r="K476" i="2"/>
  <c r="L471" i="2"/>
  <c r="P471" i="2" s="1"/>
  <c r="AA471" i="2" l="1"/>
  <c r="N471" i="2"/>
  <c r="O471" i="2" s="1"/>
  <c r="L472" i="2"/>
  <c r="K478" i="2"/>
  <c r="AB471" i="2" l="1"/>
  <c r="AC471" i="2"/>
  <c r="K479" i="2"/>
  <c r="D472" i="2" l="1"/>
  <c r="AE471" i="2"/>
  <c r="K480" i="2"/>
  <c r="P472" i="2" l="1"/>
  <c r="AA472" i="2" s="1"/>
  <c r="K481" i="2"/>
  <c r="K482" i="2"/>
  <c r="K483" i="2"/>
  <c r="AB472" i="2" l="1"/>
  <c r="AC472" i="2" s="1"/>
  <c r="K484" i="2"/>
  <c r="K485" i="2"/>
  <c r="N472" i="2"/>
  <c r="O472" i="2" s="1"/>
  <c r="L473" i="2"/>
  <c r="D473" i="2" l="1"/>
  <c r="AE472" i="2"/>
  <c r="K486" i="2"/>
  <c r="K487" i="2" l="1"/>
  <c r="P473" i="2"/>
  <c r="AA473" i="2" s="1"/>
  <c r="AB473" i="2" l="1"/>
  <c r="AC473" i="2" s="1"/>
  <c r="K488" i="2"/>
  <c r="N473" i="2"/>
  <c r="O473" i="2" s="1"/>
  <c r="L474" i="2"/>
  <c r="AE473" i="2" l="1"/>
  <c r="D474" i="2"/>
  <c r="K489" i="2"/>
  <c r="K490" i="2" l="1"/>
  <c r="P474" i="2"/>
  <c r="N474" i="2" l="1"/>
  <c r="O474" i="2" s="1"/>
  <c r="L475" i="2"/>
  <c r="AA474" i="2"/>
  <c r="K491" i="2"/>
  <c r="K492" i="2" l="1"/>
  <c r="AB474" i="2"/>
  <c r="AC474" i="2" s="1"/>
  <c r="AE474" i="2" l="1"/>
  <c r="D475" i="2"/>
  <c r="K493" i="2"/>
  <c r="K494" i="2" l="1"/>
  <c r="P475" i="2"/>
  <c r="N475" i="2" l="1"/>
  <c r="O475" i="2" s="1"/>
  <c r="L476" i="2"/>
  <c r="K495" i="2"/>
  <c r="AA475" i="2"/>
  <c r="K496" i="2" l="1"/>
  <c r="AB475" i="2"/>
  <c r="AC475" i="2" s="1"/>
  <c r="D476" i="2" l="1"/>
  <c r="AE475" i="2"/>
  <c r="K497" i="2"/>
  <c r="K498" i="2" l="1"/>
  <c r="P476" i="2"/>
  <c r="N476" i="2" l="1"/>
  <c r="O476" i="2" s="1"/>
  <c r="L477" i="2"/>
  <c r="AA476" i="2"/>
  <c r="K499" i="2"/>
  <c r="K500" i="2" l="1"/>
  <c r="AB476" i="2"/>
  <c r="AC476" i="2" s="1"/>
  <c r="AE476" i="2" l="1"/>
  <c r="D477" i="2"/>
  <c r="K501" i="2"/>
  <c r="K502" i="2" l="1"/>
  <c r="P477" i="2"/>
  <c r="N477" i="2" l="1"/>
  <c r="O477" i="2" s="1"/>
  <c r="L478" i="2"/>
  <c r="AA477" i="2"/>
  <c r="K503" i="2"/>
  <c r="AB477" i="2" l="1"/>
  <c r="AC477" i="2" s="1"/>
  <c r="K504" i="2"/>
  <c r="AE477" i="2" l="1"/>
  <c r="D478" i="2"/>
  <c r="K505" i="2"/>
  <c r="K506" i="2" l="1"/>
  <c r="P478" i="2"/>
  <c r="N478" i="2" l="1"/>
  <c r="O478" i="2" s="1"/>
  <c r="L479" i="2"/>
  <c r="K507" i="2"/>
  <c r="AA478" i="2"/>
  <c r="AB478" i="2" l="1"/>
  <c r="AC478" i="2"/>
  <c r="AE478" i="2" l="1"/>
  <c r="D479" i="2"/>
  <c r="P479" i="2" l="1"/>
  <c r="N479" i="2" l="1"/>
  <c r="O479" i="2" s="1"/>
  <c r="L480" i="2"/>
  <c r="AA479" i="2"/>
  <c r="AB479" i="2" l="1"/>
  <c r="AC479" i="2"/>
  <c r="D480" i="2" l="1"/>
  <c r="AE479" i="2"/>
  <c r="P480" i="2" l="1"/>
  <c r="N480" i="2" l="1"/>
  <c r="O480" i="2" s="1"/>
  <c r="L481" i="2"/>
  <c r="AA480" i="2"/>
  <c r="AB480" i="2" l="1"/>
  <c r="AC480" i="2" s="1"/>
  <c r="D481" i="2" l="1"/>
  <c r="AE480" i="2"/>
  <c r="P481" i="2" l="1"/>
  <c r="N481" i="2" l="1"/>
  <c r="O481" i="2" s="1"/>
  <c r="L482" i="2"/>
  <c r="AA481" i="2"/>
  <c r="AB481" i="2" l="1"/>
  <c r="AC481" i="2" s="1"/>
  <c r="D482" i="2" l="1"/>
  <c r="AE481" i="2"/>
  <c r="P482" i="2" l="1"/>
  <c r="N482" i="2" l="1"/>
  <c r="O482" i="2" s="1"/>
  <c r="L483" i="2"/>
  <c r="AA482" i="2"/>
  <c r="AB482" i="2" l="1"/>
  <c r="AC482" i="2"/>
  <c r="AE482" i="2" l="1"/>
  <c r="D483" i="2"/>
  <c r="P483" i="2" l="1"/>
  <c r="N483" i="2" l="1"/>
  <c r="O483" i="2" s="1"/>
  <c r="L484" i="2"/>
  <c r="AA483" i="2"/>
  <c r="AB483" i="2" l="1"/>
  <c r="AC483" i="2" s="1"/>
  <c r="AE483" i="2" l="1"/>
  <c r="D484" i="2"/>
  <c r="P484" i="2" l="1"/>
  <c r="N484" i="2" l="1"/>
  <c r="O484" i="2" s="1"/>
  <c r="L485" i="2"/>
  <c r="AA484" i="2"/>
  <c r="AB484" i="2" l="1"/>
  <c r="AC484" i="2" s="1"/>
  <c r="AE484" i="2" l="1"/>
  <c r="D485" i="2"/>
  <c r="P485" i="2" l="1"/>
  <c r="N485" i="2" l="1"/>
  <c r="O485" i="2" s="1"/>
  <c r="L486" i="2"/>
  <c r="AA485" i="2"/>
  <c r="AB485" i="2" l="1"/>
  <c r="AC485" i="2" s="1"/>
  <c r="AE485" i="2" l="1"/>
  <c r="D486" i="2"/>
  <c r="P486" i="2" l="1"/>
  <c r="N486" i="2" l="1"/>
  <c r="O486" i="2" s="1"/>
  <c r="L487" i="2"/>
  <c r="AA486" i="2"/>
  <c r="AB486" i="2" l="1"/>
  <c r="AC486" i="2" s="1"/>
  <c r="AE486" i="2" l="1"/>
  <c r="D487" i="2"/>
  <c r="P487" i="2" l="1"/>
  <c r="N487" i="2" l="1"/>
  <c r="O487" i="2" s="1"/>
  <c r="L488" i="2"/>
  <c r="AA487" i="2"/>
  <c r="AB487" i="2" l="1"/>
  <c r="AC487" i="2" s="1"/>
  <c r="AE487" i="2" l="1"/>
  <c r="D488" i="2"/>
  <c r="P488" i="2" l="1"/>
  <c r="N488" i="2" l="1"/>
  <c r="O488" i="2" s="1"/>
  <c r="L489" i="2"/>
  <c r="AA488" i="2"/>
  <c r="AB488" i="2" l="1"/>
  <c r="AC488" i="2" s="1"/>
  <c r="AE488" i="2" l="1"/>
  <c r="D489" i="2"/>
  <c r="P489" i="2" l="1"/>
  <c r="N489" i="2" l="1"/>
  <c r="O489" i="2" s="1"/>
  <c r="L490" i="2"/>
  <c r="AA489" i="2"/>
  <c r="AB489" i="2" l="1"/>
  <c r="AC489" i="2"/>
  <c r="D490" i="2" l="1"/>
  <c r="AE489" i="2"/>
  <c r="P490" i="2" l="1"/>
  <c r="N490" i="2" l="1"/>
  <c r="O490" i="2" s="1"/>
  <c r="L491" i="2"/>
  <c r="AA490" i="2"/>
  <c r="AB490" i="2" l="1"/>
  <c r="AC490" i="2"/>
  <c r="AE490" i="2" l="1"/>
  <c r="D491" i="2"/>
  <c r="P491" i="2" l="1"/>
  <c r="N491" i="2" l="1"/>
  <c r="O491" i="2" s="1"/>
  <c r="L492" i="2"/>
  <c r="AA491" i="2"/>
  <c r="AB491" i="2" l="1"/>
  <c r="AC491" i="2" s="1"/>
  <c r="AE491" i="2" l="1"/>
  <c r="D492" i="2"/>
  <c r="P492" i="2" l="1"/>
  <c r="N492" i="2" l="1"/>
  <c r="O492" i="2" s="1"/>
  <c r="L493" i="2"/>
  <c r="AA492" i="2"/>
  <c r="AB492" i="2" l="1"/>
  <c r="AC492" i="2" s="1"/>
  <c r="AE492" i="2" l="1"/>
  <c r="D493" i="2"/>
  <c r="P493" i="2" l="1"/>
  <c r="N493" i="2" l="1"/>
  <c r="O493" i="2" s="1"/>
  <c r="L494" i="2"/>
  <c r="AA493" i="2"/>
  <c r="AB493" i="2" l="1"/>
  <c r="AC493" i="2" s="1"/>
  <c r="D494" i="2" l="1"/>
  <c r="AE493" i="2"/>
  <c r="P494" i="2" l="1"/>
  <c r="N494" i="2" l="1"/>
  <c r="O494" i="2" s="1"/>
  <c r="L495" i="2"/>
  <c r="AA494" i="2"/>
  <c r="AB494" i="2" l="1"/>
  <c r="AC494" i="2" s="1"/>
  <c r="AE494" i="2" l="1"/>
  <c r="D495" i="2"/>
  <c r="P495" i="2" l="1"/>
  <c r="N495" i="2" l="1"/>
  <c r="O495" i="2" s="1"/>
  <c r="L496" i="2"/>
  <c r="AA495" i="2"/>
  <c r="AB495" i="2" l="1"/>
  <c r="AC495" i="2" s="1"/>
  <c r="AE495" i="2" l="1"/>
  <c r="D496" i="2"/>
  <c r="P496" i="2" l="1"/>
  <c r="N496" i="2" l="1"/>
  <c r="O496" i="2" s="1"/>
  <c r="L497" i="2"/>
  <c r="AA496" i="2"/>
  <c r="AB496" i="2" l="1"/>
  <c r="AC496" i="2" s="1"/>
  <c r="AE496" i="2" l="1"/>
  <c r="D497" i="2"/>
  <c r="P497" i="2" l="1"/>
  <c r="N497" i="2" l="1"/>
  <c r="O497" i="2" s="1"/>
  <c r="L498" i="2"/>
  <c r="AA497" i="2"/>
  <c r="AB497" i="2" l="1"/>
  <c r="AC497" i="2" s="1"/>
  <c r="AE497" i="2" l="1"/>
  <c r="D498" i="2"/>
  <c r="P498" i="2" l="1"/>
  <c r="N498" i="2" l="1"/>
  <c r="O498" i="2" s="1"/>
  <c r="L499" i="2"/>
  <c r="AA498" i="2"/>
  <c r="AB498" i="2" l="1"/>
  <c r="AC498" i="2" s="1"/>
  <c r="AE498" i="2" l="1"/>
  <c r="D499" i="2"/>
  <c r="P499" i="2" l="1"/>
  <c r="N499" i="2" l="1"/>
  <c r="O499" i="2" s="1"/>
  <c r="L500" i="2"/>
  <c r="AA499" i="2"/>
  <c r="AB499" i="2" l="1"/>
  <c r="AC499" i="2"/>
  <c r="AE499" i="2" l="1"/>
  <c r="D500" i="2"/>
  <c r="P500" i="2" l="1"/>
  <c r="N500" i="2" l="1"/>
  <c r="O500" i="2" s="1"/>
  <c r="L501" i="2"/>
  <c r="AA500" i="2"/>
  <c r="AB500" i="2" l="1"/>
  <c r="AC500" i="2"/>
  <c r="D501" i="2" l="1"/>
  <c r="AE500" i="2"/>
  <c r="P501" i="2" l="1"/>
  <c r="N501" i="2" l="1"/>
  <c r="O501" i="2" s="1"/>
  <c r="L502" i="2"/>
  <c r="AA501" i="2"/>
  <c r="AB501" i="2" l="1"/>
  <c r="AC501" i="2" s="1"/>
  <c r="AE501" i="2" l="1"/>
  <c r="D502" i="2"/>
  <c r="P502" i="2" l="1"/>
  <c r="N502" i="2" l="1"/>
  <c r="O502" i="2" s="1"/>
  <c r="L503" i="2"/>
  <c r="AA502" i="2"/>
  <c r="AB502" i="2" l="1"/>
  <c r="AC502" i="2" s="1"/>
  <c r="D503" i="2" l="1"/>
  <c r="AE502" i="2"/>
  <c r="P503" i="2" l="1"/>
  <c r="N503" i="2" l="1"/>
  <c r="O503" i="2" s="1"/>
  <c r="L504" i="2"/>
  <c r="AA503" i="2"/>
  <c r="AB503" i="2" l="1"/>
  <c r="AC503" i="2" s="1"/>
  <c r="D504" i="2" l="1"/>
  <c r="AE503" i="2"/>
  <c r="P504" i="2" l="1"/>
  <c r="N504" i="2" l="1"/>
  <c r="O504" i="2" s="1"/>
  <c r="L505" i="2"/>
  <c r="AA504" i="2"/>
  <c r="AB504" i="2" l="1"/>
  <c r="AC504" i="2"/>
  <c r="AE504" i="2" l="1"/>
  <c r="D505" i="2"/>
  <c r="P505" i="2" l="1"/>
  <c r="N505" i="2" l="1"/>
  <c r="O505" i="2" s="1"/>
  <c r="L506" i="2"/>
  <c r="AA505" i="2"/>
  <c r="AB505" i="2" l="1"/>
  <c r="AC505" i="2"/>
  <c r="AE505" i="2" l="1"/>
  <c r="D506" i="2"/>
  <c r="P506" i="2" l="1"/>
  <c r="N506" i="2" l="1"/>
  <c r="O506" i="2" s="1"/>
  <c r="L507" i="2"/>
  <c r="N470" i="2" s="1"/>
  <c r="O470" i="2" s="1"/>
  <c r="AE470" i="2" s="1"/>
  <c r="AA506" i="2"/>
  <c r="AB506" i="2" l="1"/>
  <c r="AC506" i="2"/>
  <c r="AE506" i="2" l="1"/>
  <c r="D507" i="2"/>
  <c r="P507" i="2" l="1"/>
  <c r="AC6" i="2" l="1"/>
  <c r="AB6" i="2"/>
  <c r="N507" i="2"/>
  <c r="O507" i="2" s="1"/>
  <c r="AA507" i="2"/>
  <c r="AB507" i="2" l="1"/>
  <c r="AC507" i="2"/>
  <c r="AE507" i="2" s="1"/>
</calcChain>
</file>

<file path=xl/sharedStrings.xml><?xml version="1.0" encoding="utf-8"?>
<sst xmlns="http://schemas.openxmlformats.org/spreadsheetml/2006/main" count="105" uniqueCount="78">
  <si>
    <t>Birthday</t>
  </si>
  <si>
    <t>Start Fund</t>
  </si>
  <si>
    <t>Salary</t>
  </si>
  <si>
    <t>Expenses</t>
  </si>
  <si>
    <t>Saving</t>
  </si>
  <si>
    <t>Bonus</t>
  </si>
  <si>
    <t>Interest</t>
  </si>
  <si>
    <t>Deposit</t>
  </si>
  <si>
    <t>Rent</t>
  </si>
  <si>
    <t>Earliest Start</t>
  </si>
  <si>
    <t>Daily</t>
  </si>
  <si>
    <t>Age</t>
  </si>
  <si>
    <t>Start</t>
  </si>
  <si>
    <t>Mortgage</t>
  </si>
  <si>
    <t>Repayment</t>
  </si>
  <si>
    <t>Savings</t>
  </si>
  <si>
    <t>End</t>
  </si>
  <si>
    <t>Rate</t>
  </si>
  <si>
    <t>Amount</t>
  </si>
  <si>
    <t>Date</t>
  </si>
  <si>
    <t>Term</t>
  </si>
  <si>
    <t>Strategy 1: Fixed Payments / Term</t>
  </si>
  <si>
    <t>Cushion</t>
  </si>
  <si>
    <t>years</t>
  </si>
  <si>
    <t>Strategy Selected</t>
  </si>
  <si>
    <t>Capital</t>
  </si>
  <si>
    <t>Total</t>
  </si>
  <si>
    <t>Value</t>
  </si>
  <si>
    <t>Paid</t>
  </si>
  <si>
    <t>Personal Details</t>
  </si>
  <si>
    <t>Indices</t>
  </si>
  <si>
    <t>Investments</t>
  </si>
  <si>
    <t>Housing</t>
  </si>
  <si>
    <t>Renting:</t>
  </si>
  <si>
    <t>Wage (Net)</t>
  </si>
  <si>
    <t>Strategy 2: Only Keep Cushion</t>
  </si>
  <si>
    <t>x mth salary</t>
  </si>
  <si>
    <t>used</t>
  </si>
  <si>
    <t>Min Repay.</t>
  </si>
  <si>
    <t>Current Val</t>
  </si>
  <si>
    <t>House Val</t>
  </si>
  <si>
    <t>Strategy 1: Buy in Future</t>
  </si>
  <si>
    <t>Strategy 2: Already Have</t>
  </si>
  <si>
    <t>One-Off</t>
  </si>
  <si>
    <t>Children</t>
  </si>
  <si>
    <t>Key Output</t>
  </si>
  <si>
    <t>Born</t>
  </si>
  <si>
    <t>1st</t>
  </si>
  <si>
    <t>2nd</t>
  </si>
  <si>
    <t>3rd</t>
  </si>
  <si>
    <t>4th</t>
  </si>
  <si>
    <t>Ann. Cost</t>
  </si>
  <si>
    <t>Mnth. Cost</t>
  </si>
  <si>
    <t>Overdraft</t>
  </si>
  <si>
    <t>Raise Mth</t>
  </si>
  <si>
    <t>Bonus Mth</t>
  </si>
  <si>
    <t>1st Child</t>
  </si>
  <si>
    <t>2nd Child</t>
  </si>
  <si>
    <t>3rd Child</t>
  </si>
  <si>
    <t>4th Child</t>
  </si>
  <si>
    <t>Expense Index</t>
  </si>
  <si>
    <t>per month</t>
  </si>
  <si>
    <t>p.a. Net of Tax</t>
  </si>
  <si>
    <t>Raytracer in Excel</t>
  </si>
  <si>
    <t>ReadMe</t>
  </si>
  <si>
    <t>Instructions:</t>
  </si>
  <si>
    <t>by s0lly</t>
  </si>
  <si>
    <t>https://www.youtube.com/c/s0lly</t>
  </si>
  <si>
    <t>https://www.instagram.com/s0lly.gaming/</t>
  </si>
  <si>
    <t>https://twitter.com/s0lly</t>
  </si>
  <si>
    <t>THE MODEL IS PROVIDED WITHOUT WARRANTY OF ANY KIND, EXPRESS OR IMPLIED, INCLUDING BUT NOT LIMITED TO THE WARRANTIES OF MERCHANTABILITY, FITNESS FOR A PARTICULAR PURPOSE AND NONINFRINGEMENT</t>
  </si>
  <si>
    <t>IN NO EVENT SHALL THE AUTHORS BE LIABLE FOR ANY CLAIM, DAMAGES OR OTHER LIABILITY, WHETHER IN AN ACTION OF CONTRACT, TORT OR OTHERWISE, ARISING FROM, OUT OF OR IN CONNECTION WITH THE MODEL OR THE USE OR OTHER DEALINGS IN THE MODEL.</t>
  </si>
  <si>
    <t>https://www.twitch.tv/s0llygaming</t>
  </si>
  <si>
    <t>This excel file allows you to create a high-level budget going into the future for all major expense types.</t>
  </si>
  <si>
    <t>The related video explaining the model can be found here:</t>
  </si>
  <si>
    <t>Inputs for this model are highlighted in blue and purple.</t>
  </si>
  <si>
    <t>https://youtu.be/pB4yY_kzoeE</t>
  </si>
  <si>
    <t>Nothing else needs to be adjusted or added - the model should work correctly once all inputs are filled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</si>
</sst>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16" x14ac:knownFonts="1">
    <font>
      <sz val="11"/>
      <color theme="1"/>
      <name val="Arial"/>
      <family val="2"/>
    </font>
    <font>
      <sz val="11"/>
      <color theme="1"/>
      <name val="Calibri"/>
      <family val="2"/>
      <scheme val="minor"/>
    </font>
    <font>
      <sz val="11"/>
      <color theme="1"/>
      <name val="Calibri"/>
      <family val="2"/>
      <scheme val="minor"/>
    </font>
    <font>
      <sz val="10"/>
      <color theme="1"/>
      <name val="Arial"/>
      <family val="2"/>
    </font>
    <font>
      <b/>
      <u/>
      <sz val="10"/>
      <color theme="1"/>
      <name val="Arial"/>
      <family val="2"/>
    </font>
    <font>
      <b/>
      <sz val="10"/>
      <color theme="1"/>
      <name val="Arial"/>
      <family val="2"/>
    </font>
    <font>
      <sz val="11"/>
      <color theme="1"/>
      <name val="Arial"/>
      <family val="2"/>
    </font>
    <font>
      <sz val="10"/>
      <color theme="1" tint="0.499984740745262"/>
      <name val="Arial"/>
      <family val="2"/>
    </font>
    <font>
      <i/>
      <sz val="10"/>
      <color theme="1" tint="0.499984740745262"/>
      <name val="Arial"/>
      <family val="2"/>
    </font>
    <font>
      <b/>
      <u/>
      <sz val="11"/>
      <color theme="1"/>
      <name val="Calibri"/>
      <family val="2"/>
      <scheme val="minor"/>
    </font>
    <font>
      <b/>
      <i/>
      <sz val="10"/>
      <color theme="1"/>
      <name val="Arial"/>
      <family val="2"/>
    </font>
    <font>
      <i/>
      <sz val="10"/>
      <color theme="1"/>
      <name val="Arial"/>
      <family val="2"/>
    </font>
    <font>
      <sz val="22"/>
      <color theme="1"/>
      <name val="Calibri"/>
      <family val="2"/>
      <scheme val="minor"/>
    </font>
    <font>
      <b/>
      <i/>
      <sz val="11"/>
      <color theme="1"/>
      <name val="Calibri"/>
      <family val="2"/>
      <scheme val="minor"/>
    </font>
    <font>
      <u/>
      <sz val="11"/>
      <color theme="10"/>
      <name val="Calibri"/>
      <family val="2"/>
      <scheme val="minor"/>
    </font>
    <font>
      <b/>
      <sz val="10"/>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43" fontId="6" fillId="0" borderId="0" applyFont="0" applyFill="0" applyBorder="0" applyAlignment="0" applyProtection="0"/>
    <xf numFmtId="0" fontId="1" fillId="0" borderId="0"/>
    <xf numFmtId="0" fontId="14" fillId="0" borderId="0" applyNumberFormat="0" applyFill="0" applyBorder="0" applyAlignment="0" applyProtection="0"/>
  </cellStyleXfs>
  <cellXfs count="67">
    <xf numFmtId="0" fontId="0" fillId="0" borderId="0" xfId="0"/>
    <xf numFmtId="0" fontId="3" fillId="0" borderId="0" xfId="1" applyFont="1"/>
    <xf numFmtId="0" fontId="4" fillId="0" borderId="0" xfId="1" applyFont="1"/>
    <xf numFmtId="164" fontId="3" fillId="0" borderId="0" xfId="2" applyNumberFormat="1" applyFont="1"/>
    <xf numFmtId="165" fontId="3" fillId="0" borderId="0" xfId="1" applyNumberFormat="1" applyFont="1"/>
    <xf numFmtId="164" fontId="3" fillId="0" borderId="0" xfId="1" applyNumberFormat="1" applyFont="1"/>
    <xf numFmtId="165" fontId="3" fillId="0" borderId="0" xfId="3" applyNumberFormat="1" applyFont="1"/>
    <xf numFmtId="17" fontId="3" fillId="0" borderId="0" xfId="1" applyNumberFormat="1" applyFont="1" applyFill="1" applyBorder="1" applyAlignment="1">
      <alignment horizontal="right"/>
    </xf>
    <xf numFmtId="0" fontId="5" fillId="0" borderId="0" xfId="1" applyFont="1" applyAlignment="1">
      <alignment horizontal="center"/>
    </xf>
    <xf numFmtId="17" fontId="5" fillId="0" borderId="0" xfId="1" applyNumberFormat="1" applyFont="1" applyFill="1" applyBorder="1" applyAlignment="1">
      <alignment horizontal="centerContinuous"/>
    </xf>
    <xf numFmtId="164" fontId="3" fillId="0" borderId="0" xfId="4" applyNumberFormat="1" applyFont="1"/>
    <xf numFmtId="0" fontId="5" fillId="0" borderId="0" xfId="1" applyFont="1"/>
    <xf numFmtId="0" fontId="5" fillId="0" borderId="1" xfId="1" applyFont="1" applyBorder="1" applyAlignment="1">
      <alignment horizontal="centerContinuous"/>
    </xf>
    <xf numFmtId="0" fontId="3" fillId="0" borderId="1" xfId="1" applyFont="1" applyBorder="1" applyAlignment="1">
      <alignment horizontal="centerContinuous"/>
    </xf>
    <xf numFmtId="0" fontId="3" fillId="0" borderId="0" xfId="1" applyFont="1" applyBorder="1" applyAlignment="1">
      <alignment horizontal="center"/>
    </xf>
    <xf numFmtId="0" fontId="3" fillId="0" borderId="2" xfId="1" applyFont="1" applyBorder="1"/>
    <xf numFmtId="0" fontId="5" fillId="0" borderId="2" xfId="1" applyFont="1" applyBorder="1" applyAlignment="1">
      <alignment horizontal="center"/>
    </xf>
    <xf numFmtId="164" fontId="5" fillId="0" borderId="2" xfId="4" applyNumberFormat="1" applyFont="1" applyBorder="1" applyAlignment="1">
      <alignment horizontal="center"/>
    </xf>
    <xf numFmtId="0" fontId="5" fillId="0" borderId="2" xfId="1" applyFont="1" applyBorder="1" applyAlignment="1">
      <alignment horizontal="centerContinuous"/>
    </xf>
    <xf numFmtId="0" fontId="3" fillId="0" borderId="2" xfId="1" applyFont="1" applyBorder="1" applyAlignment="1">
      <alignment horizontal="centerContinuous"/>
    </xf>
    <xf numFmtId="0" fontId="3" fillId="0" borderId="3" xfId="1" applyFont="1" applyBorder="1"/>
    <xf numFmtId="0" fontId="5" fillId="0" borderId="3" xfId="1" applyFont="1" applyBorder="1" applyAlignment="1">
      <alignment horizontal="center"/>
    </xf>
    <xf numFmtId="164" fontId="5" fillId="0" borderId="3" xfId="4" applyNumberFormat="1" applyFont="1" applyBorder="1" applyAlignment="1">
      <alignment horizontal="center"/>
    </xf>
    <xf numFmtId="17" fontId="3" fillId="0" borderId="0" xfId="1" applyNumberFormat="1" applyFont="1" applyFill="1" applyBorder="1" applyAlignment="1">
      <alignment horizontal="centerContinuous"/>
    </xf>
    <xf numFmtId="0" fontId="5" fillId="0" borderId="4" xfId="1" applyFont="1" applyBorder="1" applyAlignment="1">
      <alignment horizontal="centerContinuous"/>
    </xf>
    <xf numFmtId="17" fontId="3" fillId="0" borderId="2" xfId="1" applyNumberFormat="1" applyFont="1" applyFill="1" applyBorder="1" applyAlignment="1">
      <alignment horizontal="centerContinuous"/>
    </xf>
    <xf numFmtId="165" fontId="3" fillId="0" borderId="5" xfId="1" applyNumberFormat="1" applyFont="1" applyBorder="1" applyAlignment="1">
      <alignment horizontal="centerContinuous"/>
    </xf>
    <xf numFmtId="0" fontId="3" fillId="0" borderId="6" xfId="1" applyFont="1" applyBorder="1"/>
    <xf numFmtId="165" fontId="3" fillId="0" borderId="7" xfId="1" applyNumberFormat="1" applyFont="1" applyBorder="1"/>
    <xf numFmtId="0" fontId="3" fillId="0" borderId="8" xfId="1" applyFont="1" applyBorder="1"/>
    <xf numFmtId="165" fontId="3" fillId="0" borderId="9" xfId="1" applyNumberFormat="1" applyFont="1" applyBorder="1"/>
    <xf numFmtId="0" fontId="3" fillId="0" borderId="7" xfId="1" applyFont="1" applyBorder="1"/>
    <xf numFmtId="0" fontId="3" fillId="0" borderId="9" xfId="1" applyFont="1" applyBorder="1"/>
    <xf numFmtId="164" fontId="3" fillId="0" borderId="0" xfId="2" applyNumberFormat="1" applyFont="1" applyBorder="1"/>
    <xf numFmtId="165" fontId="3" fillId="0" borderId="0" xfId="3" applyNumberFormat="1" applyFont="1" applyBorder="1"/>
    <xf numFmtId="164" fontId="3" fillId="2" borderId="0" xfId="4" applyNumberFormat="1" applyFont="1" applyFill="1"/>
    <xf numFmtId="14" fontId="3" fillId="2" borderId="0" xfId="2" applyNumberFormat="1" applyFont="1" applyFill="1"/>
    <xf numFmtId="164" fontId="3" fillId="2" borderId="0" xfId="1" applyNumberFormat="1" applyFont="1" applyFill="1"/>
    <xf numFmtId="164" fontId="3" fillId="2" borderId="0" xfId="2" applyNumberFormat="1" applyFont="1" applyFill="1"/>
    <xf numFmtId="164" fontId="3" fillId="2" borderId="0" xfId="2" applyNumberFormat="1" applyFont="1" applyFill="1" applyBorder="1"/>
    <xf numFmtId="165" fontId="3" fillId="2" borderId="0" xfId="3" applyNumberFormat="1" applyFont="1" applyFill="1" applyBorder="1"/>
    <xf numFmtId="17" fontId="3" fillId="2" borderId="3" xfId="1" applyNumberFormat="1" applyFont="1" applyFill="1" applyBorder="1" applyAlignment="1">
      <alignment horizontal="right"/>
    </xf>
    <xf numFmtId="164" fontId="3" fillId="2" borderId="0" xfId="4" applyNumberFormat="1" applyFont="1" applyFill="1" applyBorder="1" applyAlignment="1">
      <alignment horizontal="right"/>
    </xf>
    <xf numFmtId="9" fontId="3" fillId="2" borderId="3" xfId="1" applyNumberFormat="1" applyFont="1" applyFill="1" applyBorder="1" applyAlignment="1">
      <alignment horizontal="right"/>
    </xf>
    <xf numFmtId="164" fontId="3" fillId="2" borderId="0" xfId="4" applyNumberFormat="1" applyFont="1" applyFill="1" applyBorder="1"/>
    <xf numFmtId="166" fontId="3" fillId="2" borderId="0" xfId="4" applyNumberFormat="1" applyFont="1" applyFill="1" applyBorder="1" applyAlignment="1">
      <alignment horizontal="right"/>
    </xf>
    <xf numFmtId="0" fontId="3" fillId="2" borderId="0" xfId="1" applyFont="1" applyFill="1"/>
    <xf numFmtId="0" fontId="5" fillId="0" borderId="0" xfId="1" applyFont="1" applyAlignment="1">
      <alignment horizontal="centerContinuous"/>
    </xf>
    <xf numFmtId="0" fontId="3" fillId="0" borderId="0" xfId="1" applyFont="1" applyAlignment="1">
      <alignment horizontal="centerContinuous"/>
    </xf>
    <xf numFmtId="14" fontId="3" fillId="2" borderId="0" xfId="3" applyNumberFormat="1" applyFont="1" applyFill="1"/>
    <xf numFmtId="0" fontId="3" fillId="0" borderId="0" xfId="1" applyNumberFormat="1" applyFont="1"/>
    <xf numFmtId="164" fontId="8" fillId="0" borderId="0" xfId="4" applyNumberFormat="1" applyFont="1"/>
    <xf numFmtId="14" fontId="8" fillId="0" borderId="0" xfId="1" applyNumberFormat="1" applyFont="1"/>
    <xf numFmtId="166" fontId="7" fillId="0" borderId="0" xfId="4" applyNumberFormat="1" applyFont="1"/>
    <xf numFmtId="43" fontId="7" fillId="0" borderId="0" xfId="4" applyNumberFormat="1" applyFont="1"/>
    <xf numFmtId="0" fontId="3" fillId="0" borderId="0" xfId="1" applyFont="1" applyFill="1"/>
    <xf numFmtId="164" fontId="3" fillId="3" borderId="0" xfId="4" applyNumberFormat="1" applyFont="1" applyFill="1"/>
    <xf numFmtId="165" fontId="3" fillId="3" borderId="0" xfId="3" applyNumberFormat="1" applyFont="1" applyFill="1"/>
    <xf numFmtId="0" fontId="10" fillId="0" borderId="2" xfId="1" applyFont="1" applyBorder="1" applyAlignment="1">
      <alignment horizontal="centerContinuous"/>
    </xf>
    <xf numFmtId="9" fontId="10" fillId="0" borderId="3" xfId="1" applyNumberFormat="1" applyFont="1" applyBorder="1" applyAlignment="1">
      <alignment horizontal="center"/>
    </xf>
    <xf numFmtId="165" fontId="11" fillId="0" borderId="0" xfId="3" applyNumberFormat="1" applyFont="1"/>
    <xf numFmtId="0" fontId="12" fillId="0" borderId="0" xfId="5" applyFont="1"/>
    <xf numFmtId="0" fontId="1" fillId="0" borderId="0" xfId="5"/>
    <xf numFmtId="0" fontId="9" fillId="0" borderId="0" xfId="5" applyFont="1"/>
    <xf numFmtId="0" fontId="13" fillId="0" borderId="0" xfId="5" quotePrefix="1" applyFont="1"/>
    <xf numFmtId="0" fontId="14" fillId="0" borderId="0" xfId="6"/>
    <xf numFmtId="0" fontId="15" fillId="0" borderId="0" xfId="5" applyFont="1"/>
  </cellXfs>
  <cellStyles count="7">
    <cellStyle name="Comma" xfId="4" builtinId="3"/>
    <cellStyle name="Comma 2" xfId="2" xr:uid="{00000000-0005-0000-0000-000001000000}"/>
    <cellStyle name="Hyperlink 2" xfId="6" xr:uid="{1B70F226-51FE-4C4B-9531-7DD6EACD44FF}"/>
    <cellStyle name="Normal" xfId="0" builtinId="0"/>
    <cellStyle name="Normal 2" xfId="1" xr:uid="{00000000-0005-0000-0000-000003000000}"/>
    <cellStyle name="Normal 3" xfId="5" xr:uid="{1253C38A-0306-4271-91DE-7EB89A8E3AF9}"/>
    <cellStyle name="Percent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s0lly" TargetMode="External"/><Relationship Id="rId2" Type="http://schemas.openxmlformats.org/officeDocument/2006/relationships/hyperlink" Target="https://www.instagram.com/s0lly.gaming/" TargetMode="External"/><Relationship Id="rId1" Type="http://schemas.openxmlformats.org/officeDocument/2006/relationships/hyperlink" Target="https://www.youtube.com/c/s0lly" TargetMode="External"/><Relationship Id="rId5" Type="http://schemas.openxmlformats.org/officeDocument/2006/relationships/hyperlink" Target="https://youtu.be/pB4yY_kzoeE" TargetMode="External"/><Relationship Id="rId4" Type="http://schemas.openxmlformats.org/officeDocument/2006/relationships/hyperlink" Target="https://www.twitch.tv/s0llygam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D7B3-B54E-4318-B046-2F29D406966B}">
  <sheetPr codeName="Sheet8"/>
  <dimension ref="B2:B25"/>
  <sheetViews>
    <sheetView tabSelected="1" workbookViewId="0">
      <selection activeCell="G19" sqref="G19"/>
    </sheetView>
  </sheetViews>
  <sheetFormatPr defaultRowHeight="15" x14ac:dyDescent="0.25"/>
  <cols>
    <col min="1" max="1" width="2" style="62" customWidth="1"/>
    <col min="2" max="16384" width="9" style="62"/>
  </cols>
  <sheetData>
    <row r="2" spans="2:2" ht="28.5" x14ac:dyDescent="0.45">
      <c r="B2" s="61" t="s">
        <v>63</v>
      </c>
    </row>
    <row r="4" spans="2:2" x14ac:dyDescent="0.25">
      <c r="B4" s="63" t="s">
        <v>64</v>
      </c>
    </row>
    <row r="6" spans="2:2" x14ac:dyDescent="0.25">
      <c r="B6" s="62" t="s">
        <v>73</v>
      </c>
    </row>
    <row r="8" spans="2:2" x14ac:dyDescent="0.25">
      <c r="B8" s="62" t="s">
        <v>74</v>
      </c>
    </row>
    <row r="9" spans="2:2" x14ac:dyDescent="0.25">
      <c r="B9" s="65" t="s">
        <v>76</v>
      </c>
    </row>
    <row r="12" spans="2:2" x14ac:dyDescent="0.25">
      <c r="B12" s="63" t="s">
        <v>65</v>
      </c>
    </row>
    <row r="14" spans="2:2" x14ac:dyDescent="0.25">
      <c r="B14" s="62" t="s">
        <v>75</v>
      </c>
    </row>
    <row r="15" spans="2:2" x14ac:dyDescent="0.25">
      <c r="B15" s="62" t="s">
        <v>77</v>
      </c>
    </row>
    <row r="18" spans="2:2" x14ac:dyDescent="0.25">
      <c r="B18" s="64" t="s">
        <v>66</v>
      </c>
    </row>
    <row r="19" spans="2:2" x14ac:dyDescent="0.25">
      <c r="B19" s="65" t="s">
        <v>67</v>
      </c>
    </row>
    <row r="20" spans="2:2" x14ac:dyDescent="0.25">
      <c r="B20" s="65" t="s">
        <v>68</v>
      </c>
    </row>
    <row r="21" spans="2:2" x14ac:dyDescent="0.25">
      <c r="B21" s="65" t="s">
        <v>69</v>
      </c>
    </row>
    <row r="22" spans="2:2" x14ac:dyDescent="0.25">
      <c r="B22" s="65" t="s">
        <v>72</v>
      </c>
    </row>
    <row r="24" spans="2:2" x14ac:dyDescent="0.25">
      <c r="B24" s="66" t="s">
        <v>70</v>
      </c>
    </row>
    <row r="25" spans="2:2" x14ac:dyDescent="0.25">
      <c r="B25" s="66" t="s">
        <v>71</v>
      </c>
    </row>
  </sheetData>
  <hyperlinks>
    <hyperlink ref="B19" r:id="rId1" xr:uid="{DFB6743D-80A0-4704-AD62-CEB5D0DC0890}"/>
    <hyperlink ref="B20" r:id="rId2" xr:uid="{BD6E7723-BC43-4FED-92AE-FDB70D6281FD}"/>
    <hyperlink ref="B21" r:id="rId3" xr:uid="{A979D8BC-EB68-485A-ABB6-E828CC3A4017}"/>
    <hyperlink ref="B22" r:id="rId4" xr:uid="{6E533969-4D1D-4AE3-9857-E9F146C1AE07}"/>
    <hyperlink ref="B9" r:id="rId5" xr:uid="{CA30FD89-204E-4E05-A4FF-EC02E13E4AB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E507"/>
  <sheetViews>
    <sheetView zoomScale="85" zoomScaleNormal="85" workbookViewId="0">
      <selection activeCell="S8" sqref="S8:S9"/>
    </sheetView>
  </sheetViews>
  <sheetFormatPr defaultRowHeight="12.75" x14ac:dyDescent="0.2"/>
  <cols>
    <col min="1" max="1" width="2.125" style="1" customWidth="1"/>
    <col min="2" max="7" width="10" style="1" customWidth="1"/>
    <col min="8" max="8" width="10" style="10" customWidth="1"/>
    <col min="9" max="9" width="10" style="1" customWidth="1"/>
    <col min="10" max="10" width="2" style="1" customWidth="1"/>
    <col min="11" max="16" width="10" style="1" customWidth="1"/>
    <col min="17" max="17" width="2" style="1" customWidth="1"/>
    <col min="18" max="25" width="10" style="1" customWidth="1"/>
    <col min="26" max="26" width="2" style="1" customWidth="1"/>
    <col min="27" max="29" width="10" style="1" customWidth="1"/>
    <col min="30" max="30" width="2.125" style="1" customWidth="1"/>
    <col min="31" max="32" width="10" style="1" customWidth="1"/>
    <col min="33" max="16384" width="9" style="1"/>
  </cols>
  <sheetData>
    <row r="2" spans="2:29" x14ac:dyDescent="0.2">
      <c r="B2" s="12" t="s">
        <v>29</v>
      </c>
      <c r="C2" s="12"/>
      <c r="D2" s="13"/>
      <c r="E2" s="14"/>
      <c r="F2" s="12" t="s">
        <v>30</v>
      </c>
      <c r="G2" s="12"/>
      <c r="H2" s="13"/>
      <c r="I2" s="14"/>
      <c r="K2" s="12" t="s">
        <v>32</v>
      </c>
      <c r="L2" s="12"/>
      <c r="M2" s="13"/>
      <c r="N2" s="13"/>
      <c r="O2" s="13"/>
      <c r="P2" s="13"/>
      <c r="R2" s="12" t="s">
        <v>44</v>
      </c>
      <c r="S2" s="12"/>
      <c r="T2" s="13"/>
      <c r="U2" s="13"/>
      <c r="V2" s="13"/>
      <c r="W2" s="13"/>
      <c r="X2" s="13"/>
      <c r="Y2" s="13"/>
      <c r="AA2" s="12" t="s">
        <v>45</v>
      </c>
      <c r="AB2" s="12"/>
      <c r="AC2" s="13"/>
    </row>
    <row r="3" spans="2:29" x14ac:dyDescent="0.2">
      <c r="B3" s="2"/>
      <c r="H3" s="1"/>
    </row>
    <row r="4" spans="2:29" x14ac:dyDescent="0.2">
      <c r="B4" s="1" t="s">
        <v>0</v>
      </c>
      <c r="C4" s="36"/>
      <c r="F4" s="1" t="s">
        <v>34</v>
      </c>
      <c r="G4" s="57"/>
      <c r="H4" s="4">
        <f>(1+G4)^(1/12)-1</f>
        <v>0</v>
      </c>
      <c r="K4" s="2" t="s">
        <v>33</v>
      </c>
      <c r="M4" s="4"/>
      <c r="R4" s="47" t="s">
        <v>46</v>
      </c>
      <c r="S4" s="48"/>
      <c r="T4" s="48"/>
      <c r="U4" s="48"/>
      <c r="W4" s="47" t="s">
        <v>60</v>
      </c>
      <c r="X4" s="47"/>
      <c r="Y4" s="47"/>
      <c r="AA4" s="2" t="s">
        <v>13</v>
      </c>
      <c r="AB4" s="8" t="s">
        <v>19</v>
      </c>
      <c r="AC4" s="8" t="s">
        <v>11</v>
      </c>
    </row>
    <row r="5" spans="2:29" x14ac:dyDescent="0.2">
      <c r="C5" s="3"/>
      <c r="D5" s="4"/>
      <c r="F5" s="1" t="s">
        <v>3</v>
      </c>
      <c r="G5" s="57"/>
      <c r="H5" s="4">
        <f>(1+G5)^(1/12)-1</f>
        <v>0</v>
      </c>
      <c r="K5" s="1" t="s">
        <v>8</v>
      </c>
      <c r="L5" s="38"/>
      <c r="R5" s="8" t="s">
        <v>47</v>
      </c>
      <c r="S5" s="8" t="s">
        <v>48</v>
      </c>
      <c r="T5" s="8" t="s">
        <v>49</v>
      </c>
      <c r="U5" s="8" t="s">
        <v>50</v>
      </c>
      <c r="W5" s="8" t="s">
        <v>11</v>
      </c>
      <c r="X5" s="8" t="s">
        <v>51</v>
      </c>
      <c r="Y5" s="8" t="s">
        <v>52</v>
      </c>
      <c r="AA5" s="1" t="s">
        <v>12</v>
      </c>
      <c r="AB5" s="23">
        <f>IF(M12=1,INDEX(B27:B507,MATCH(1,K27:K507,0)+1,0),B27)</f>
        <v>43922</v>
      </c>
      <c r="AC5" s="1">
        <f>INDEX(C27:C507,MATCH(1,K27:K507,0)+1,0)</f>
        <v>120</v>
      </c>
    </row>
    <row r="6" spans="2:29" x14ac:dyDescent="0.2">
      <c r="B6" s="1" t="s">
        <v>1</v>
      </c>
      <c r="C6" s="37"/>
      <c r="D6" s="4"/>
      <c r="R6" s="36"/>
      <c r="S6" s="49"/>
      <c r="T6" s="49"/>
      <c r="U6" s="49"/>
      <c r="W6" s="1">
        <v>0</v>
      </c>
      <c r="X6" s="56"/>
      <c r="Y6" s="10">
        <f>X6/12</f>
        <v>0</v>
      </c>
      <c r="AA6" s="1" t="s">
        <v>16</v>
      </c>
      <c r="AB6" s="23">
        <f>INDEX(B27:B507,MATCH(1,K27:K507,0)+COUNTIFS(P27:P507,"&gt;"&amp;0)-(M12-1),0)</f>
        <v>43952</v>
      </c>
      <c r="AC6" s="1">
        <f>INDEX(C27:C507,MATCH(1,K27:K507,0)+COUNTIFS(P27:P507,"&gt;"&amp;0)-(M12-1),0)</f>
        <v>120</v>
      </c>
    </row>
    <row r="7" spans="2:29" x14ac:dyDescent="0.2">
      <c r="D7" s="4"/>
      <c r="F7" s="1" t="s">
        <v>31</v>
      </c>
      <c r="G7" s="57"/>
      <c r="H7" s="4">
        <f>(1+G7)^(1/12)-1</f>
        <v>0</v>
      </c>
      <c r="K7" s="24" t="s">
        <v>41</v>
      </c>
      <c r="L7" s="25"/>
      <c r="M7" s="26"/>
      <c r="N7" s="24" t="s">
        <v>42</v>
      </c>
      <c r="O7" s="25"/>
      <c r="P7" s="26"/>
      <c r="T7" s="4"/>
      <c r="W7" s="1">
        <v>1</v>
      </c>
      <c r="X7" s="56"/>
      <c r="Y7" s="10">
        <f t="shared" ref="Y7:Y12" si="0">X7/12</f>
        <v>0</v>
      </c>
    </row>
    <row r="8" spans="2:29" x14ac:dyDescent="0.2">
      <c r="B8" s="1" t="s">
        <v>2</v>
      </c>
      <c r="C8" s="37"/>
      <c r="D8" s="1" t="s">
        <v>62</v>
      </c>
      <c r="F8" s="1" t="s">
        <v>53</v>
      </c>
      <c r="G8" s="57"/>
      <c r="H8" s="4">
        <f>(1+G8)^(1/12)-1</f>
        <v>0</v>
      </c>
      <c r="K8" s="27" t="s">
        <v>40</v>
      </c>
      <c r="L8" s="39"/>
      <c r="M8" s="28"/>
      <c r="N8" s="27" t="s">
        <v>39</v>
      </c>
      <c r="O8" s="39"/>
      <c r="P8" s="31"/>
      <c r="T8" s="10"/>
      <c r="W8" s="1">
        <v>2</v>
      </c>
      <c r="X8" s="56"/>
      <c r="Y8" s="10">
        <f t="shared" si="0"/>
        <v>0</v>
      </c>
    </row>
    <row r="9" spans="2:29" x14ac:dyDescent="0.2">
      <c r="B9" s="1" t="s">
        <v>5</v>
      </c>
      <c r="C9" s="37"/>
      <c r="D9" s="1" t="s">
        <v>62</v>
      </c>
      <c r="E9" s="5"/>
      <c r="K9" s="27" t="s">
        <v>7</v>
      </c>
      <c r="L9" s="40"/>
      <c r="M9" s="28"/>
      <c r="N9" s="27"/>
      <c r="O9" s="34"/>
      <c r="P9" s="31"/>
      <c r="W9" s="1">
        <v>3</v>
      </c>
      <c r="X9" s="56"/>
      <c r="Y9" s="10">
        <f t="shared" si="0"/>
        <v>0</v>
      </c>
    </row>
    <row r="10" spans="2:29" x14ac:dyDescent="0.2">
      <c r="D10" s="4"/>
      <c r="F10" s="1" t="s">
        <v>13</v>
      </c>
      <c r="G10" s="57"/>
      <c r="H10" s="4">
        <f>(1+G10)^(1/12)-1</f>
        <v>0</v>
      </c>
      <c r="K10" s="29" t="s">
        <v>9</v>
      </c>
      <c r="L10" s="41"/>
      <c r="M10" s="32"/>
      <c r="N10" s="29"/>
      <c r="O10" s="20"/>
      <c r="P10" s="32"/>
      <c r="W10" s="1">
        <v>4</v>
      </c>
      <c r="X10" s="56"/>
      <c r="Y10" s="10">
        <f t="shared" si="0"/>
        <v>0</v>
      </c>
    </row>
    <row r="11" spans="2:29" x14ac:dyDescent="0.2">
      <c r="B11" s="1" t="s">
        <v>54</v>
      </c>
      <c r="C11" s="46"/>
      <c r="D11" s="6"/>
      <c r="M11" s="4"/>
      <c r="O11" s="7"/>
      <c r="W11" s="1">
        <v>5</v>
      </c>
      <c r="X11" s="56"/>
      <c r="Y11" s="10">
        <f t="shared" si="0"/>
        <v>0</v>
      </c>
    </row>
    <row r="12" spans="2:29" x14ac:dyDescent="0.2">
      <c r="B12" s="1" t="s">
        <v>55</v>
      </c>
      <c r="C12" s="46"/>
      <c r="K12" s="11" t="s">
        <v>24</v>
      </c>
      <c r="L12" s="7"/>
      <c r="M12" s="46"/>
      <c r="W12" s="1">
        <v>6</v>
      </c>
      <c r="X12" s="56"/>
      <c r="Y12" s="10">
        <f t="shared" si="0"/>
        <v>0</v>
      </c>
    </row>
    <row r="13" spans="2:29" x14ac:dyDescent="0.2">
      <c r="C13" s="55"/>
      <c r="K13" s="11"/>
      <c r="L13" s="7"/>
      <c r="W13" s="1">
        <v>7</v>
      </c>
      <c r="X13" s="56"/>
      <c r="Y13" s="10">
        <f t="shared" ref="Y13:Y23" si="1">X13/12</f>
        <v>0</v>
      </c>
    </row>
    <row r="14" spans="2:29" x14ac:dyDescent="0.2">
      <c r="B14" s="1" t="s">
        <v>3</v>
      </c>
      <c r="C14" s="37"/>
      <c r="D14" s="1" t="s">
        <v>61</v>
      </c>
      <c r="F14" s="5"/>
      <c r="K14" s="24" t="s">
        <v>21</v>
      </c>
      <c r="L14" s="25"/>
      <c r="M14" s="26"/>
      <c r="N14" s="24" t="s">
        <v>35</v>
      </c>
      <c r="O14" s="25"/>
      <c r="P14" s="26"/>
      <c r="W14" s="1">
        <v>8</v>
      </c>
      <c r="X14" s="56"/>
      <c r="Y14" s="10">
        <f t="shared" si="1"/>
        <v>0</v>
      </c>
    </row>
    <row r="15" spans="2:29" x14ac:dyDescent="0.2">
      <c r="K15" s="27" t="s">
        <v>20</v>
      </c>
      <c r="L15" s="42"/>
      <c r="M15" s="28" t="s">
        <v>23</v>
      </c>
      <c r="N15" s="27" t="s">
        <v>38</v>
      </c>
      <c r="O15" s="44"/>
      <c r="P15" s="31"/>
      <c r="W15" s="1">
        <v>9</v>
      </c>
      <c r="X15" s="56"/>
      <c r="Y15" s="10">
        <f t="shared" si="1"/>
        <v>0</v>
      </c>
    </row>
    <row r="16" spans="2:29" x14ac:dyDescent="0.2">
      <c r="C16" s="51"/>
      <c r="D16" s="52"/>
      <c r="E16" s="53"/>
      <c r="F16" s="54"/>
      <c r="K16" s="27" t="s">
        <v>14</v>
      </c>
      <c r="L16" s="33" t="e">
        <f>IF(M12=1,H10*(L8*(1-L9))/(1-(1/(1+H10))^(L15*12)),H10*(O8)/(1-(1/(1+H10))^(L15*12)))</f>
        <v>#DIV/0!</v>
      </c>
      <c r="M16" s="28"/>
      <c r="N16" s="27" t="s">
        <v>22</v>
      </c>
      <c r="O16" s="45"/>
      <c r="P16" s="28" t="s">
        <v>36</v>
      </c>
      <c r="W16" s="1">
        <v>10</v>
      </c>
      <c r="X16" s="56"/>
      <c r="Y16" s="10">
        <f t="shared" si="1"/>
        <v>0</v>
      </c>
    </row>
    <row r="17" spans="2:31" x14ac:dyDescent="0.2">
      <c r="C17" s="51"/>
      <c r="D17" s="52"/>
      <c r="E17" s="53"/>
      <c r="F17" s="54"/>
      <c r="K17" s="29" t="s">
        <v>5</v>
      </c>
      <c r="L17" s="43"/>
      <c r="M17" s="30" t="s">
        <v>37</v>
      </c>
      <c r="N17" s="29"/>
      <c r="O17" s="20"/>
      <c r="P17" s="32"/>
      <c r="W17" s="1">
        <v>11</v>
      </c>
      <c r="X17" s="56"/>
      <c r="Y17" s="10">
        <f t="shared" si="1"/>
        <v>0</v>
      </c>
    </row>
    <row r="18" spans="2:31" x14ac:dyDescent="0.2">
      <c r="C18" s="51"/>
      <c r="D18" s="52"/>
      <c r="E18" s="53"/>
      <c r="F18" s="54"/>
      <c r="L18" s="7"/>
      <c r="M18" s="4"/>
      <c r="W18" s="1">
        <v>12</v>
      </c>
      <c r="X18" s="56"/>
      <c r="Y18" s="10">
        <f t="shared" si="1"/>
        <v>0</v>
      </c>
    </row>
    <row r="19" spans="2:31" x14ac:dyDescent="0.2">
      <c r="C19" s="51"/>
      <c r="D19" s="52"/>
      <c r="E19" s="53"/>
      <c r="F19" s="54"/>
      <c r="K19" s="11" t="s">
        <v>24</v>
      </c>
      <c r="L19" s="7"/>
      <c r="M19" s="46"/>
      <c r="W19" s="1">
        <v>13</v>
      </c>
      <c r="X19" s="56"/>
      <c r="Y19" s="10">
        <f t="shared" si="1"/>
        <v>0</v>
      </c>
    </row>
    <row r="20" spans="2:31" x14ac:dyDescent="0.2">
      <c r="C20" s="51"/>
      <c r="D20" s="52"/>
      <c r="E20" s="53"/>
      <c r="F20" s="54"/>
      <c r="W20" s="1">
        <v>14</v>
      </c>
      <c r="X20" s="56"/>
      <c r="Y20" s="10">
        <f t="shared" si="1"/>
        <v>0</v>
      </c>
    </row>
    <row r="21" spans="2:31" x14ac:dyDescent="0.2">
      <c r="C21" s="51"/>
      <c r="D21" s="52"/>
      <c r="E21" s="53"/>
      <c r="F21" s="54"/>
      <c r="W21" s="1">
        <v>15</v>
      </c>
      <c r="X21" s="56"/>
      <c r="Y21" s="10">
        <f t="shared" si="1"/>
        <v>0</v>
      </c>
    </row>
    <row r="22" spans="2:31" x14ac:dyDescent="0.2">
      <c r="C22" s="51"/>
      <c r="D22" s="52"/>
      <c r="E22" s="53"/>
      <c r="F22" s="54"/>
      <c r="W22" s="1">
        <v>16</v>
      </c>
      <c r="X22" s="56"/>
      <c r="Y22" s="10">
        <f t="shared" si="1"/>
        <v>0</v>
      </c>
    </row>
    <row r="23" spans="2:31" x14ac:dyDescent="0.2">
      <c r="B23" s="11"/>
      <c r="C23" s="51"/>
      <c r="D23" s="52"/>
      <c r="E23" s="53"/>
      <c r="F23" s="54"/>
      <c r="W23" s="1">
        <v>17</v>
      </c>
      <c r="X23" s="56"/>
      <c r="Y23" s="10">
        <f t="shared" si="1"/>
        <v>0</v>
      </c>
    </row>
    <row r="24" spans="2:31" x14ac:dyDescent="0.2">
      <c r="B24" s="11"/>
      <c r="C24" s="51"/>
      <c r="D24" s="52"/>
      <c r="E24" s="53"/>
      <c r="F24" s="54"/>
    </row>
    <row r="25" spans="2:31" x14ac:dyDescent="0.2">
      <c r="B25" s="15"/>
      <c r="C25" s="15"/>
      <c r="D25" s="15"/>
      <c r="E25" s="15"/>
      <c r="F25" s="15"/>
      <c r="G25" s="16" t="s">
        <v>10</v>
      </c>
      <c r="H25" s="17" t="s">
        <v>43</v>
      </c>
      <c r="I25" s="15"/>
      <c r="J25" s="15"/>
      <c r="K25" s="16" t="s">
        <v>12</v>
      </c>
      <c r="L25" s="16" t="s">
        <v>13</v>
      </c>
      <c r="M25" s="16" t="s">
        <v>7</v>
      </c>
      <c r="N25" s="18" t="s">
        <v>14</v>
      </c>
      <c r="O25" s="19"/>
      <c r="P25" s="19"/>
      <c r="Q25" s="15"/>
      <c r="R25" s="18" t="s">
        <v>56</v>
      </c>
      <c r="S25" s="18"/>
      <c r="T25" s="18" t="s">
        <v>57</v>
      </c>
      <c r="U25" s="18"/>
      <c r="V25" s="18" t="s">
        <v>58</v>
      </c>
      <c r="W25" s="18"/>
      <c r="X25" s="18" t="s">
        <v>59</v>
      </c>
      <c r="Y25" s="18"/>
      <c r="Z25" s="15"/>
      <c r="AA25" s="15"/>
      <c r="AB25" s="15"/>
      <c r="AC25" s="15"/>
      <c r="AD25" s="15"/>
      <c r="AE25" s="58" t="s">
        <v>4</v>
      </c>
    </row>
    <row r="26" spans="2:31" x14ac:dyDescent="0.2">
      <c r="B26" s="20"/>
      <c r="C26" s="21" t="s">
        <v>11</v>
      </c>
      <c r="D26" s="21" t="s">
        <v>12</v>
      </c>
      <c r="E26" s="21" t="s">
        <v>2</v>
      </c>
      <c r="F26" s="21" t="s">
        <v>5</v>
      </c>
      <c r="G26" s="21" t="s">
        <v>3</v>
      </c>
      <c r="H26" s="22" t="s">
        <v>3</v>
      </c>
      <c r="I26" s="21" t="s">
        <v>8</v>
      </c>
      <c r="J26" s="21"/>
      <c r="K26" s="21" t="s">
        <v>13</v>
      </c>
      <c r="L26" s="21" t="s">
        <v>27</v>
      </c>
      <c r="M26" s="21" t="s">
        <v>28</v>
      </c>
      <c r="N26" s="21" t="s">
        <v>6</v>
      </c>
      <c r="O26" s="21" t="s">
        <v>25</v>
      </c>
      <c r="P26" s="21" t="s">
        <v>26</v>
      </c>
      <c r="Q26" s="21"/>
      <c r="R26" s="21" t="s">
        <v>11</v>
      </c>
      <c r="S26" s="21" t="s">
        <v>18</v>
      </c>
      <c r="T26" s="21" t="s">
        <v>11</v>
      </c>
      <c r="U26" s="21" t="s">
        <v>18</v>
      </c>
      <c r="V26" s="21" t="s">
        <v>11</v>
      </c>
      <c r="W26" s="21" t="s">
        <v>18</v>
      </c>
      <c r="X26" s="21" t="s">
        <v>11</v>
      </c>
      <c r="Y26" s="21" t="s">
        <v>18</v>
      </c>
      <c r="Z26" s="21"/>
      <c r="AA26" s="21" t="s">
        <v>15</v>
      </c>
      <c r="AB26" s="21" t="s">
        <v>6</v>
      </c>
      <c r="AC26" s="21" t="s">
        <v>16</v>
      </c>
      <c r="AD26" s="20"/>
      <c r="AE26" s="59" t="s">
        <v>17</v>
      </c>
    </row>
    <row r="27" spans="2:31" x14ac:dyDescent="0.2">
      <c r="B27" s="9">
        <v>43922</v>
      </c>
      <c r="C27" s="10">
        <f t="shared" ref="C27:C90" si="2">INT(((DATE(YEAR(B27),MONTH(B27)+1,1)-1)-$C$4)/365.25)</f>
        <v>120</v>
      </c>
      <c r="D27" s="5">
        <f>C6</f>
        <v>0</v>
      </c>
      <c r="E27" s="5">
        <f t="shared" ref="E27:E90" si="3">IF(MONTH(B27)=$C$11,$C$8*(1+$G$4)^(INT((B27-$B$27)/365)+1),IF(B27=$B$27,$C$8,E26))</f>
        <v>0</v>
      </c>
      <c r="F27" s="5">
        <f t="shared" ref="F27:F90" si="4">IF(MONTH(B27)&lt;&gt;$C$12,0,$C$9*(1+$G$4)^(INT((B27-$B$27)/365)+1))</f>
        <v>0</v>
      </c>
      <c r="G27" s="5">
        <f>C14</f>
        <v>0</v>
      </c>
      <c r="H27" s="35"/>
      <c r="I27" s="5">
        <f>IF($M$12=1,IF(SUM(K$26:K26)&lt;1,$L$5*(1+$G$5)^(INT((B27-$B$27)/365)),0),0)</f>
        <v>0</v>
      </c>
      <c r="J27" s="5"/>
      <c r="K27" s="10">
        <f>IF($M$12=1,IF(AND(AA27/$L$9&gt;(E27*12+$C$9)*4,$L$10&lt;=B27,SUM($K$26:K26)&lt;1,$L$8&lt;AA27/$L$9),1,0),IF(SUM(K$26:K26)=1,0,1))</f>
        <v>1</v>
      </c>
      <c r="L27" s="5">
        <f>IF($M$12=1,IF(K26=1,$L$8*(1-$L$9),IF(SUM($K26:K$26)=1,MAX(L26*(1+$H$10)-P26,0),0)),IF(K27=1,$O$8,MAX(L26*(1+$H$10)-P26,0)))</f>
        <v>0</v>
      </c>
      <c r="M27" s="5">
        <f>IF($M$12=1,IF(K26=1,$L$8*$L$9,0),0)</f>
        <v>0</v>
      </c>
      <c r="N27" s="5">
        <f>IF($M$12=1,IF(SUM(K$26:K26)=1,P27-(L27-L28),0),P27-(L27-L28))</f>
        <v>0</v>
      </c>
      <c r="O27" s="5">
        <f>P27-N27</f>
        <v>0</v>
      </c>
      <c r="P27" s="5">
        <f>IF(OR(SUM($K$26:K26)=1,$M$12=2),IF($M$19=1,MIN($L$16+F27*$L$17,L27*(1+$H$10)),MIN(MAX(D27+E27+F27-G27-H27-I27-M27-SUM(S27,U27,W27,Y27)-$O$16*E27,$O$15),L27*(1+$H$10))),0)</f>
        <v>0</v>
      </c>
      <c r="Q27" s="5"/>
      <c r="R27" s="50" t="str">
        <f>IF($R$6&lt;&gt;"",IF(INT(((DATE(YEAR(B27),MONTH(B27)+1,1)-1)-$R$6)/365.25)&lt;0,"",INT(((DATE(YEAR(B27),MONTH(B27)+1,1)-1)-$R$6)/365.25)),"")</f>
        <v/>
      </c>
      <c r="S27" s="5" t="str">
        <f t="shared" ref="S27:S90" si="5">IFERROR(VLOOKUP(R27,$W$6:$Y$23,3,0)*(1+$H$5)^(INT((B27-$B$27)/365*12)+1),"")</f>
        <v/>
      </c>
      <c r="T27" s="5" t="str">
        <f>IF($S$6&lt;&gt;"",IF(INT(((DATE(YEAR(B27),MONTH(B27)+1,1)-1)-$S$6)/365.25)&lt;0,"",INT(((DATE(YEAR(B27),MONTH(B27)+1,1)-1)-$S$6)/365.25)),"")</f>
        <v/>
      </c>
      <c r="U27" s="5" t="str">
        <f t="shared" ref="U27:U90" si="6">IFERROR(VLOOKUP(T27,$W$6:$Y$23,3,0)*(1+$H$5)^(INT((B27-$B$27)/365*12)+1),"")</f>
        <v/>
      </c>
      <c r="V27" s="5" t="str">
        <f>IF($T$6&lt;&gt;"",IF(INT(((DATE(YEAR(B27),MONTH(B27)+1,1)-1)-$T$6)/365.25)&lt;0,"",INT(((DATE(YEAR(B27),MONTH(B27)+1,1)-1)-$T$6)/365.25)),"")</f>
        <v/>
      </c>
      <c r="W27" s="5" t="str">
        <f t="shared" ref="W27:W90" si="7">IFERROR(VLOOKUP(V27,$W$6:$Y$23,3,0)*(1+$H$5)^(INT((B27-$B$27)/365*12)+1),"")</f>
        <v/>
      </c>
      <c r="X27" s="5" t="str">
        <f>IF($U$6&lt;&gt;"",IF(INT(((DATE(YEAR(B27),MONTH(B27)+1,1)-1)-$U$6)/365.25)&lt;0,"",INT(((DATE(YEAR(B27),MONTH(B27)+1,1)-1)-$U$6)/365.25)),"")</f>
        <v/>
      </c>
      <c r="Y27" s="5" t="str">
        <f t="shared" ref="Y27:Y90" si="8">IFERROR(VLOOKUP(X27,$W$6:$Y$23,3,0)*(1+$H$5)^(INT((B27-$B$27)/365*12)+1),"")</f>
        <v/>
      </c>
      <c r="Z27" s="5"/>
      <c r="AA27" s="5">
        <f>D27+E27+F27-G27-H27-I27-M27-P27-SUM(S27,U27,W27,Y27)</f>
        <v>0</v>
      </c>
      <c r="AB27" s="3">
        <f>IF((AA27-E27-F27)&gt;0,(AA27-E27-F27)*$H$7,(AA27-E27-F27)*$H$8)</f>
        <v>0</v>
      </c>
      <c r="AC27" s="5">
        <f t="shared" ref="AC27:AC90" si="9">AA27+AB27</f>
        <v>0</v>
      </c>
      <c r="AE27" s="60" t="e">
        <f>(AC27-D27-F27+O27+M27)/E27</f>
        <v>#DIV/0!</v>
      </c>
    </row>
    <row r="28" spans="2:31" x14ac:dyDescent="0.2">
      <c r="B28" s="9">
        <f>DATE(YEAR(B27),MONTH(B27)+1,DAY(B27))</f>
        <v>43952</v>
      </c>
      <c r="C28" s="10">
        <f t="shared" si="2"/>
        <v>120</v>
      </c>
      <c r="D28" s="5">
        <f t="shared" ref="D28:D91" si="10">AC27</f>
        <v>0</v>
      </c>
      <c r="E28" s="5">
        <f t="shared" si="3"/>
        <v>0</v>
      </c>
      <c r="F28" s="5">
        <f t="shared" si="4"/>
        <v>0</v>
      </c>
      <c r="G28" s="3">
        <f t="shared" ref="G28:G91" si="11">G27*(1+$H$5)</f>
        <v>0</v>
      </c>
      <c r="H28" s="35"/>
      <c r="I28" s="5">
        <f>IF($M$12=1,IF(SUM(K$26:K27)&lt;1,$L$5*(1+$G$5)^(INT((B28-$B$27)/365)),0),0)</f>
        <v>0</v>
      </c>
      <c r="J28" s="5"/>
      <c r="K28" s="10">
        <f>IF($M$12=1,IF(AND(AA28/$L$9&gt;(E28*12+$C$9)*4,$L$10&lt;=B28,SUM($K$26:K27)&lt;1,$L$8&lt;AA28/$L$9),1,0),IF(SUM(K$26:K27)=1,0,1))</f>
        <v>0</v>
      </c>
      <c r="L28" s="5">
        <f>IF($M$12=1,IF(K27=1,$L$8*(1-$L$9),IF(SUM($K$26:K27)=1,MAX(L27*(1+$H$10)-P27,0),0)),IF(K28=1,$O$8,MAX(L27*(1+$H$10)-P27,0)))</f>
        <v>0</v>
      </c>
      <c r="M28" s="5">
        <f t="shared" ref="M28:M91" si="12">IF($M$12=1,IF(K27=1,$L$8*$L$9,0),0)</f>
        <v>0</v>
      </c>
      <c r="N28" s="5">
        <f>IF($M$12=1,IF(SUM(K$26:K27)=1,P28-(L28-L29),0),P28-(L28-L29))</f>
        <v>0</v>
      </c>
      <c r="O28" s="5">
        <f t="shared" ref="O28:O91" si="13">P28-N28</f>
        <v>0</v>
      </c>
      <c r="P28" s="5">
        <f>IF(OR(SUM($K$26:K27)=1,$M$12=2),IF($M$19=1,MIN($L$16+F28*$L$17,L28*(1+$H$10)),MIN(MAX(D28+E28+F28-G28-H28-I28-M28-SUM(S28,U28,W28,Y28)-$O$16*E28,$O$15),L28*(1+$H$10))),0)</f>
        <v>0</v>
      </c>
      <c r="Q28" s="5"/>
      <c r="R28" s="50" t="str">
        <f t="shared" ref="R28:R91" si="14">IF($R$6&lt;&gt;"",IF(INT(((DATE(YEAR(B28),MONTH(B28)+1,1)-1)-$R$6)/365.25)&lt;0,"",INT(((DATE(YEAR(B28),MONTH(B28)+1,1)-1)-$R$6)/365.25)),"")</f>
        <v/>
      </c>
      <c r="S28" s="5" t="str">
        <f t="shared" si="5"/>
        <v/>
      </c>
      <c r="T28" s="5" t="str">
        <f t="shared" ref="T28:T91" si="15">IF($S$6&lt;&gt;"",IF(INT(((DATE(YEAR(B28),MONTH(B28)+1,1)-1)-$S$6)/365.25)&lt;0,"",INT(((DATE(YEAR(B28),MONTH(B28)+1,1)-1)-$S$6)/365.25)),"")</f>
        <v/>
      </c>
      <c r="U28" s="5" t="str">
        <f t="shared" si="6"/>
        <v/>
      </c>
      <c r="V28" s="5" t="str">
        <f t="shared" ref="V28:V91" si="16">IF($T$6&lt;&gt;"",IF(INT(((DATE(YEAR(B28),MONTH(B28)+1,1)-1)-$T$6)/365.25)&lt;0,"",INT(((DATE(YEAR(B28),MONTH(B28)+1,1)-1)-$T$6)/365.25)),"")</f>
        <v/>
      </c>
      <c r="W28" s="5" t="str">
        <f t="shared" si="7"/>
        <v/>
      </c>
      <c r="X28" s="5" t="str">
        <f t="shared" ref="X28:X91" si="17">IF($U$6&lt;&gt;"",IF(INT(((DATE(YEAR(B28),MONTH(B28)+1,1)-1)-$U$6)/365.25)&lt;0,"",INT(((DATE(YEAR(B28),MONTH(B28)+1,1)-1)-$U$6)/365.25)),"")</f>
        <v/>
      </c>
      <c r="Y28" s="5" t="str">
        <f t="shared" si="8"/>
        <v/>
      </c>
      <c r="Z28" s="5"/>
      <c r="AA28" s="5">
        <f t="shared" ref="AA28:AA91" si="18">D28+E28+F28-G28-H28-I28-M28-P28-SUM(S28,U28,W28,Y28)</f>
        <v>0</v>
      </c>
      <c r="AB28" s="3">
        <f t="shared" ref="AB28:AB91" si="19">IF((AA28-E28-F28)&gt;0,(AA28-E28-F28)*$H$7,(AA28-E28-F28)*$H$8)</f>
        <v>0</v>
      </c>
      <c r="AC28" s="5">
        <f t="shared" si="9"/>
        <v>0</v>
      </c>
      <c r="AE28" s="60" t="e">
        <f t="shared" ref="AE28:AE91" si="20">(AC28-D28-F28+O28+M28)/E28</f>
        <v>#DIV/0!</v>
      </c>
    </row>
    <row r="29" spans="2:31" x14ac:dyDescent="0.2">
      <c r="B29" s="9">
        <f t="shared" ref="B29:B92" si="21">DATE(YEAR(B28),MONTH(B28)+1,DAY(B28))</f>
        <v>43983</v>
      </c>
      <c r="C29" s="10">
        <f t="shared" si="2"/>
        <v>120</v>
      </c>
      <c r="D29" s="5">
        <f>AC28</f>
        <v>0</v>
      </c>
      <c r="E29" s="5">
        <f t="shared" si="3"/>
        <v>0</v>
      </c>
      <c r="F29" s="5">
        <f t="shared" si="4"/>
        <v>0</v>
      </c>
      <c r="G29" s="3">
        <f t="shared" si="11"/>
        <v>0</v>
      </c>
      <c r="H29" s="35"/>
      <c r="I29" s="5">
        <f>IF($M$12=1,IF(SUM(K$26:K28)&lt;1,$L$5*(1+$G$5)^(INT((B29-$B$27)/365)),0),0)</f>
        <v>0</v>
      </c>
      <c r="J29" s="5"/>
      <c r="K29" s="10">
        <f>IF($M$12=1,IF(AND(AA29/$L$9&gt;(E29*12+$C$9)*4,$L$10&lt;=B29,SUM($K$26:K28)&lt;1,$L$8&lt;AA29/$L$9),1,0),IF(SUM(K$26:K28)=1,0,1))</f>
        <v>0</v>
      </c>
      <c r="L29" s="5">
        <f>IF($M$12=1,IF(K28=1,$L$8*(1-$L$9),IF(SUM($K$26:K28)=1,MAX(L28*(1+$H$10)-P28,0),0)),IF(K29=1,$O$8,MAX(L28*(1+$H$10)-P28,0)))</f>
        <v>0</v>
      </c>
      <c r="M29" s="5">
        <f t="shared" si="12"/>
        <v>0</v>
      </c>
      <c r="N29" s="5">
        <f>IF($M$12=1,IF(SUM(K$26:K28)=1,P29-(L29-L30),0),P29-(L29-L30))</f>
        <v>0</v>
      </c>
      <c r="O29" s="5">
        <f t="shared" si="13"/>
        <v>0</v>
      </c>
      <c r="P29" s="5">
        <f>IF(OR(SUM($K$26:K28)=1,$M$12=2),IF($M$19=1,MIN($L$16+F29*$L$17,L29*(1+$H$10)),MIN(MAX(D29+E29+F29-G29-H29-I29-M29-SUM(S29,U29,W29,Y29)-$O$16*E29,$O$15),L29*(1+$H$10))),0)</f>
        <v>0</v>
      </c>
      <c r="Q29" s="5"/>
      <c r="R29" s="50" t="str">
        <f t="shared" si="14"/>
        <v/>
      </c>
      <c r="S29" s="5" t="str">
        <f t="shared" si="5"/>
        <v/>
      </c>
      <c r="T29" s="5" t="str">
        <f t="shared" si="15"/>
        <v/>
      </c>
      <c r="U29" s="5" t="str">
        <f t="shared" si="6"/>
        <v/>
      </c>
      <c r="V29" s="5" t="str">
        <f t="shared" si="16"/>
        <v/>
      </c>
      <c r="W29" s="5" t="str">
        <f t="shared" si="7"/>
        <v/>
      </c>
      <c r="X29" s="5" t="str">
        <f t="shared" si="17"/>
        <v/>
      </c>
      <c r="Y29" s="5" t="str">
        <f t="shared" si="8"/>
        <v/>
      </c>
      <c r="Z29" s="5"/>
      <c r="AA29" s="5">
        <f t="shared" si="18"/>
        <v>0</v>
      </c>
      <c r="AB29" s="3">
        <f t="shared" si="19"/>
        <v>0</v>
      </c>
      <c r="AC29" s="5">
        <f t="shared" si="9"/>
        <v>0</v>
      </c>
      <c r="AE29" s="60" t="e">
        <f t="shared" si="20"/>
        <v>#DIV/0!</v>
      </c>
    </row>
    <row r="30" spans="2:31" x14ac:dyDescent="0.2">
      <c r="B30" s="9">
        <f t="shared" si="21"/>
        <v>44013</v>
      </c>
      <c r="C30" s="10">
        <f t="shared" si="2"/>
        <v>120</v>
      </c>
      <c r="D30" s="5">
        <f t="shared" si="10"/>
        <v>0</v>
      </c>
      <c r="E30" s="5">
        <f t="shared" si="3"/>
        <v>0</v>
      </c>
      <c r="F30" s="5">
        <f t="shared" si="4"/>
        <v>0</v>
      </c>
      <c r="G30" s="3">
        <f t="shared" si="11"/>
        <v>0</v>
      </c>
      <c r="H30" s="35"/>
      <c r="I30" s="5">
        <f>IF($M$12=1,IF(SUM(K$26:K29)&lt;1,$L$5*(1+$G$5)^(INT((B30-$B$27)/365)),0),0)</f>
        <v>0</v>
      </c>
      <c r="J30" s="5"/>
      <c r="K30" s="10">
        <f>IF($M$12=1,IF(AND(AA30/$L$9&gt;(E30*12+$C$9)*4,$L$10&lt;=B30,SUM($K$26:K29)&lt;1,$L$8&lt;AA30/$L$9),1,0),IF(SUM(K$26:K29)=1,0,1))</f>
        <v>0</v>
      </c>
      <c r="L30" s="5">
        <f>IF($M$12=1,IF(K29=1,$L$8*(1-$L$9),IF(SUM($K$26:K29)=1,MAX(L29*(1+$H$10)-P29,0),0)),IF(K30=1,$O$8,MAX(L29*(1+$H$10)-P29,0)))</f>
        <v>0</v>
      </c>
      <c r="M30" s="5">
        <f t="shared" si="12"/>
        <v>0</v>
      </c>
      <c r="N30" s="5">
        <f>IF($M$12=1,IF(SUM(K$26:K29)=1,P30-(L30-L31),0),P30-(L30-L31))</f>
        <v>0</v>
      </c>
      <c r="O30" s="5">
        <f t="shared" si="13"/>
        <v>0</v>
      </c>
      <c r="P30" s="5">
        <f>IF(OR(SUM($K$26:K29)=1,$M$12=2),IF($M$19=1,MIN($L$16+F30*$L$17,L30*(1+$H$10)),MIN(MAX(D30+E30+F30-G30-H30-I30-M30-SUM(S30,U30,W30,Y30)-$O$16*E30,$O$15),L30*(1+$H$10))),0)</f>
        <v>0</v>
      </c>
      <c r="Q30" s="5"/>
      <c r="R30" s="50" t="str">
        <f t="shared" si="14"/>
        <v/>
      </c>
      <c r="S30" s="5" t="str">
        <f t="shared" si="5"/>
        <v/>
      </c>
      <c r="T30" s="5" t="str">
        <f t="shared" si="15"/>
        <v/>
      </c>
      <c r="U30" s="5" t="str">
        <f t="shared" si="6"/>
        <v/>
      </c>
      <c r="V30" s="5" t="str">
        <f t="shared" si="16"/>
        <v/>
      </c>
      <c r="W30" s="5" t="str">
        <f t="shared" si="7"/>
        <v/>
      </c>
      <c r="X30" s="5" t="str">
        <f t="shared" si="17"/>
        <v/>
      </c>
      <c r="Y30" s="5" t="str">
        <f t="shared" si="8"/>
        <v/>
      </c>
      <c r="Z30" s="5"/>
      <c r="AA30" s="5">
        <f t="shared" si="18"/>
        <v>0</v>
      </c>
      <c r="AB30" s="3">
        <f t="shared" si="19"/>
        <v>0</v>
      </c>
      <c r="AC30" s="5">
        <f t="shared" si="9"/>
        <v>0</v>
      </c>
      <c r="AE30" s="60" t="e">
        <f t="shared" si="20"/>
        <v>#DIV/0!</v>
      </c>
    </row>
    <row r="31" spans="2:31" x14ac:dyDescent="0.2">
      <c r="B31" s="9">
        <f t="shared" si="21"/>
        <v>44044</v>
      </c>
      <c r="C31" s="10">
        <f t="shared" si="2"/>
        <v>120</v>
      </c>
      <c r="D31" s="5">
        <f t="shared" si="10"/>
        <v>0</v>
      </c>
      <c r="E31" s="5">
        <f t="shared" si="3"/>
        <v>0</v>
      </c>
      <c r="F31" s="5">
        <f t="shared" si="4"/>
        <v>0</v>
      </c>
      <c r="G31" s="3">
        <f t="shared" si="11"/>
        <v>0</v>
      </c>
      <c r="H31" s="35"/>
      <c r="I31" s="5">
        <f>IF($M$12=1,IF(SUM(K$26:K30)&lt;1,$L$5*(1+$G$5)^(INT((B31-$B$27)/365)),0),0)</f>
        <v>0</v>
      </c>
      <c r="J31" s="5"/>
      <c r="K31" s="10">
        <f>IF($M$12=1,IF(AND(AA31/$L$9&gt;(E31*12+$C$9)*4,$L$10&lt;=B31,SUM($K$26:K30)&lt;1,$L$8&lt;AA31/$L$9),1,0),IF(SUM(K$26:K30)=1,0,1))</f>
        <v>0</v>
      </c>
      <c r="L31" s="5">
        <f>IF($M$12=1,IF(K30=1,$L$8*(1-$L$9),IF(SUM($K$26:K30)=1,MAX(L30*(1+$H$10)-P30,0),0)),IF(K31=1,$O$8,MAX(L30*(1+$H$10)-P30,0)))</f>
        <v>0</v>
      </c>
      <c r="M31" s="5">
        <f t="shared" si="12"/>
        <v>0</v>
      </c>
      <c r="N31" s="5">
        <f>IF($M$12=1,IF(SUM(K$26:K30)=1,P31-(L31-L32),0),P31-(L31-L32))</f>
        <v>0</v>
      </c>
      <c r="O31" s="5">
        <f t="shared" si="13"/>
        <v>0</v>
      </c>
      <c r="P31" s="5">
        <f>IF(OR(SUM($K$26:K30)=1,$M$12=2),IF($M$19=1,MIN($L$16+F31*$L$17,L31*(1+$H$10)),MIN(MAX(D31+E31+F31-G31-H31-I31-M31-SUM(S31,U31,W31,Y31)-$O$16*E31,$O$15),L31*(1+$H$10))),0)</f>
        <v>0</v>
      </c>
      <c r="Q31" s="5"/>
      <c r="R31" s="50" t="str">
        <f t="shared" si="14"/>
        <v/>
      </c>
      <c r="S31" s="5" t="str">
        <f t="shared" si="5"/>
        <v/>
      </c>
      <c r="T31" s="5" t="str">
        <f t="shared" si="15"/>
        <v/>
      </c>
      <c r="U31" s="5" t="str">
        <f t="shared" si="6"/>
        <v/>
      </c>
      <c r="V31" s="5" t="str">
        <f t="shared" si="16"/>
        <v/>
      </c>
      <c r="W31" s="5" t="str">
        <f t="shared" si="7"/>
        <v/>
      </c>
      <c r="X31" s="5" t="str">
        <f t="shared" si="17"/>
        <v/>
      </c>
      <c r="Y31" s="5" t="str">
        <f t="shared" si="8"/>
        <v/>
      </c>
      <c r="Z31" s="5"/>
      <c r="AA31" s="5">
        <f t="shared" si="18"/>
        <v>0</v>
      </c>
      <c r="AB31" s="3">
        <f t="shared" si="19"/>
        <v>0</v>
      </c>
      <c r="AC31" s="5">
        <f t="shared" si="9"/>
        <v>0</v>
      </c>
      <c r="AE31" s="60" t="e">
        <f t="shared" si="20"/>
        <v>#DIV/0!</v>
      </c>
    </row>
    <row r="32" spans="2:31" x14ac:dyDescent="0.2">
      <c r="B32" s="9">
        <f t="shared" si="21"/>
        <v>44075</v>
      </c>
      <c r="C32" s="10">
        <f t="shared" si="2"/>
        <v>120</v>
      </c>
      <c r="D32" s="5">
        <f t="shared" si="10"/>
        <v>0</v>
      </c>
      <c r="E32" s="5">
        <f t="shared" si="3"/>
        <v>0</v>
      </c>
      <c r="F32" s="5">
        <f t="shared" si="4"/>
        <v>0</v>
      </c>
      <c r="G32" s="3">
        <f t="shared" si="11"/>
        <v>0</v>
      </c>
      <c r="H32" s="35"/>
      <c r="I32" s="5">
        <f>IF($M$12=1,IF(SUM(K$26:K31)&lt;1,$L$5*(1+$G$5)^(INT((B32-$B$27)/365)),0),0)</f>
        <v>0</v>
      </c>
      <c r="J32" s="5"/>
      <c r="K32" s="10">
        <f>IF($M$12=1,IF(AND(AA32/$L$9&gt;(E32*12+$C$9)*4,$L$10&lt;=B32,SUM($K$26:K31)&lt;1,$L$8&lt;AA32/$L$9),1,0),IF(SUM(K$26:K31)=1,0,1))</f>
        <v>0</v>
      </c>
      <c r="L32" s="5">
        <f>IF($M$12=1,IF(K31=1,$L$8*(1-$L$9),IF(SUM($K$26:K31)=1,MAX(L31*(1+$H$10)-P31,0),0)),IF(K32=1,$O$8,MAX(L31*(1+$H$10)-P31,0)))</f>
        <v>0</v>
      </c>
      <c r="M32" s="5">
        <f t="shared" si="12"/>
        <v>0</v>
      </c>
      <c r="N32" s="5">
        <f>IF($M$12=1,IF(SUM(K$26:K31)=1,P32-(L32-L33),0),P32-(L32-L33))</f>
        <v>0</v>
      </c>
      <c r="O32" s="5">
        <f t="shared" si="13"/>
        <v>0</v>
      </c>
      <c r="P32" s="5">
        <f>IF(OR(SUM($K$26:K31)=1,$M$12=2),IF($M$19=1,MIN($L$16+F32*$L$17,L32*(1+$H$10)),MIN(MAX(D32+E32+F32-G32-H32-I32-M32-SUM(S32,U32,W32,Y32)-$O$16*E32,$O$15),L32*(1+$H$10))),0)</f>
        <v>0</v>
      </c>
      <c r="Q32" s="5"/>
      <c r="R32" s="50" t="str">
        <f t="shared" si="14"/>
        <v/>
      </c>
      <c r="S32" s="5" t="str">
        <f t="shared" si="5"/>
        <v/>
      </c>
      <c r="T32" s="5" t="str">
        <f t="shared" si="15"/>
        <v/>
      </c>
      <c r="U32" s="5" t="str">
        <f t="shared" si="6"/>
        <v/>
      </c>
      <c r="V32" s="5" t="str">
        <f t="shared" si="16"/>
        <v/>
      </c>
      <c r="W32" s="5" t="str">
        <f t="shared" si="7"/>
        <v/>
      </c>
      <c r="X32" s="5" t="str">
        <f t="shared" si="17"/>
        <v/>
      </c>
      <c r="Y32" s="5" t="str">
        <f t="shared" si="8"/>
        <v/>
      </c>
      <c r="Z32" s="5"/>
      <c r="AA32" s="5">
        <f t="shared" si="18"/>
        <v>0</v>
      </c>
      <c r="AB32" s="3">
        <f t="shared" si="19"/>
        <v>0</v>
      </c>
      <c r="AC32" s="5">
        <f t="shared" si="9"/>
        <v>0</v>
      </c>
      <c r="AE32" s="60" t="e">
        <f t="shared" si="20"/>
        <v>#DIV/0!</v>
      </c>
    </row>
    <row r="33" spans="2:31" x14ac:dyDescent="0.2">
      <c r="B33" s="9">
        <f t="shared" si="21"/>
        <v>44105</v>
      </c>
      <c r="C33" s="10">
        <f t="shared" si="2"/>
        <v>120</v>
      </c>
      <c r="D33" s="5">
        <f t="shared" si="10"/>
        <v>0</v>
      </c>
      <c r="E33" s="5">
        <f t="shared" si="3"/>
        <v>0</v>
      </c>
      <c r="F33" s="5">
        <f t="shared" si="4"/>
        <v>0</v>
      </c>
      <c r="G33" s="3">
        <f t="shared" si="11"/>
        <v>0</v>
      </c>
      <c r="H33" s="35"/>
      <c r="I33" s="5">
        <f>IF($M$12=1,IF(SUM(K$26:K32)&lt;1,$L$5*(1+$G$5)^(INT((B33-$B$27)/365)),0),0)</f>
        <v>0</v>
      </c>
      <c r="J33" s="5"/>
      <c r="K33" s="10">
        <f>IF($M$12=1,IF(AND(AA33/$L$9&gt;(E33*12+$C$9)*4,$L$10&lt;=B33,SUM($K$26:K32)&lt;1,$L$8&lt;AA33/$L$9),1,0),IF(SUM(K$26:K32)=1,0,1))</f>
        <v>0</v>
      </c>
      <c r="L33" s="5">
        <f>IF($M$12=1,IF(K32=1,$L$8*(1-$L$9),IF(SUM($K$26:K32)=1,MAX(L32*(1+$H$10)-P32,0),0)),IF(K33=1,$O$8,MAX(L32*(1+$H$10)-P32,0)))</f>
        <v>0</v>
      </c>
      <c r="M33" s="5">
        <f t="shared" si="12"/>
        <v>0</v>
      </c>
      <c r="N33" s="5">
        <f>IF($M$12=1,IF(SUM(K$26:K32)=1,P33-(L33-L34),0),P33-(L33-L34))</f>
        <v>0</v>
      </c>
      <c r="O33" s="5">
        <f t="shared" si="13"/>
        <v>0</v>
      </c>
      <c r="P33" s="5">
        <f>IF(OR(SUM($K$26:K32)=1,$M$12=2),IF($M$19=1,MIN($L$16+F33*$L$17,L33*(1+$H$10)),MIN(MAX(D33+E33+F33-G33-H33-I33-M33-SUM(S33,U33,W33,Y33)-$O$16*E33,$O$15),L33*(1+$H$10))),0)</f>
        <v>0</v>
      </c>
      <c r="Q33" s="5"/>
      <c r="R33" s="50" t="str">
        <f t="shared" si="14"/>
        <v/>
      </c>
      <c r="S33" s="5" t="str">
        <f t="shared" si="5"/>
        <v/>
      </c>
      <c r="T33" s="5" t="str">
        <f t="shared" si="15"/>
        <v/>
      </c>
      <c r="U33" s="5" t="str">
        <f t="shared" si="6"/>
        <v/>
      </c>
      <c r="V33" s="5" t="str">
        <f t="shared" si="16"/>
        <v/>
      </c>
      <c r="W33" s="5" t="str">
        <f t="shared" si="7"/>
        <v/>
      </c>
      <c r="X33" s="5" t="str">
        <f t="shared" si="17"/>
        <v/>
      </c>
      <c r="Y33" s="5" t="str">
        <f t="shared" si="8"/>
        <v/>
      </c>
      <c r="Z33" s="5"/>
      <c r="AA33" s="5">
        <f t="shared" si="18"/>
        <v>0</v>
      </c>
      <c r="AB33" s="3">
        <f t="shared" si="19"/>
        <v>0</v>
      </c>
      <c r="AC33" s="5">
        <f t="shared" si="9"/>
        <v>0</v>
      </c>
      <c r="AE33" s="60" t="e">
        <f t="shared" si="20"/>
        <v>#DIV/0!</v>
      </c>
    </row>
    <row r="34" spans="2:31" x14ac:dyDescent="0.2">
      <c r="B34" s="9">
        <f t="shared" si="21"/>
        <v>44136</v>
      </c>
      <c r="C34" s="10">
        <f t="shared" si="2"/>
        <v>120</v>
      </c>
      <c r="D34" s="5">
        <f t="shared" si="10"/>
        <v>0</v>
      </c>
      <c r="E34" s="5">
        <f t="shared" si="3"/>
        <v>0</v>
      </c>
      <c r="F34" s="5">
        <f t="shared" si="4"/>
        <v>0</v>
      </c>
      <c r="G34" s="3">
        <f t="shared" si="11"/>
        <v>0</v>
      </c>
      <c r="H34" s="35"/>
      <c r="I34" s="5">
        <f>IF($M$12=1,IF(SUM(K$26:K33)&lt;1,$L$5*(1+$G$5)^(INT((B34-$B$27)/365)),0),0)</f>
        <v>0</v>
      </c>
      <c r="J34" s="5"/>
      <c r="K34" s="10">
        <f>IF($M$12=1,IF(AND(AA34/$L$9&gt;(E34*12+$C$9)*4,$L$10&lt;=B34,SUM($K$26:K33)&lt;1,$L$8&lt;AA34/$L$9),1,0),IF(SUM(K$26:K33)=1,0,1))</f>
        <v>0</v>
      </c>
      <c r="L34" s="5">
        <f>IF($M$12=1,IF(K33=1,$L$8*(1-$L$9),IF(SUM($K$26:K33)=1,MAX(L33*(1+$H$10)-P33,0),0)),IF(K34=1,$O$8,MAX(L33*(1+$H$10)-P33,0)))</f>
        <v>0</v>
      </c>
      <c r="M34" s="5">
        <f t="shared" si="12"/>
        <v>0</v>
      </c>
      <c r="N34" s="5">
        <f>IF($M$12=1,IF(SUM(K$26:K33)=1,P34-(L34-L35),0),P34-(L34-L35))</f>
        <v>0</v>
      </c>
      <c r="O34" s="5">
        <f t="shared" si="13"/>
        <v>0</v>
      </c>
      <c r="P34" s="5">
        <f>IF(OR(SUM($K$26:K33)=1,$M$12=2),IF($M$19=1,MIN($L$16+F34*$L$17,L34*(1+$H$10)),MIN(MAX(D34+E34+F34-G34-H34-I34-M34-SUM(S34,U34,W34,Y34)-$O$16*E34,$O$15),L34*(1+$H$10))),0)</f>
        <v>0</v>
      </c>
      <c r="Q34" s="5"/>
      <c r="R34" s="50" t="str">
        <f t="shared" si="14"/>
        <v/>
      </c>
      <c r="S34" s="5" t="str">
        <f t="shared" si="5"/>
        <v/>
      </c>
      <c r="T34" s="5" t="str">
        <f t="shared" si="15"/>
        <v/>
      </c>
      <c r="U34" s="5" t="str">
        <f t="shared" si="6"/>
        <v/>
      </c>
      <c r="V34" s="5" t="str">
        <f t="shared" si="16"/>
        <v/>
      </c>
      <c r="W34" s="5" t="str">
        <f t="shared" si="7"/>
        <v/>
      </c>
      <c r="X34" s="5" t="str">
        <f t="shared" si="17"/>
        <v/>
      </c>
      <c r="Y34" s="5" t="str">
        <f t="shared" si="8"/>
        <v/>
      </c>
      <c r="Z34" s="5"/>
      <c r="AA34" s="5">
        <f t="shared" si="18"/>
        <v>0</v>
      </c>
      <c r="AB34" s="3">
        <f t="shared" si="19"/>
        <v>0</v>
      </c>
      <c r="AC34" s="5">
        <f t="shared" si="9"/>
        <v>0</v>
      </c>
      <c r="AE34" s="60" t="e">
        <f t="shared" si="20"/>
        <v>#DIV/0!</v>
      </c>
    </row>
    <row r="35" spans="2:31" x14ac:dyDescent="0.2">
      <c r="B35" s="9">
        <f t="shared" si="21"/>
        <v>44166</v>
      </c>
      <c r="C35" s="10">
        <f t="shared" si="2"/>
        <v>121</v>
      </c>
      <c r="D35" s="5">
        <f t="shared" si="10"/>
        <v>0</v>
      </c>
      <c r="E35" s="5">
        <f t="shared" si="3"/>
        <v>0</v>
      </c>
      <c r="F35" s="5">
        <f t="shared" si="4"/>
        <v>0</v>
      </c>
      <c r="G35" s="3">
        <f t="shared" si="11"/>
        <v>0</v>
      </c>
      <c r="H35" s="35"/>
      <c r="I35" s="5">
        <f>IF($M$12=1,IF(SUM(K$26:K34)&lt;1,$L$5*(1+$G$5)^(INT((B35-$B$27)/365)),0),0)</f>
        <v>0</v>
      </c>
      <c r="J35" s="5"/>
      <c r="K35" s="10">
        <f>IF($M$12=1,IF(AND(AA35/$L$9&gt;(E35*12+$C$9)*4,$L$10&lt;=B35,SUM($K$26:K34)&lt;1,$L$8&lt;AA35/$L$9),1,0),IF(SUM(K$26:K34)=1,0,1))</f>
        <v>0</v>
      </c>
      <c r="L35" s="5">
        <f>IF($M$12=1,IF(K34=1,$L$8*(1-$L$9),IF(SUM($K$26:K34)=1,MAX(L34*(1+$H$10)-P34,0),0)),IF(K35=1,$O$8,MAX(L34*(1+$H$10)-P34,0)))</f>
        <v>0</v>
      </c>
      <c r="M35" s="5">
        <f t="shared" si="12"/>
        <v>0</v>
      </c>
      <c r="N35" s="5">
        <f>IF($M$12=1,IF(SUM(K$26:K34)=1,P35-(L35-L36),0),P35-(L35-L36))</f>
        <v>0</v>
      </c>
      <c r="O35" s="5">
        <f t="shared" si="13"/>
        <v>0</v>
      </c>
      <c r="P35" s="5">
        <f>IF(OR(SUM($K$26:K34)=1,$M$12=2),IF($M$19=1,MIN($L$16+F35*$L$17,L35*(1+$H$10)),MIN(MAX(D35+E35+F35-G35-H35-I35-M35-SUM(S35,U35,W35,Y35)-$O$16*E35,$O$15),L35*(1+$H$10))),0)</f>
        <v>0</v>
      </c>
      <c r="Q35" s="5"/>
      <c r="R35" s="50" t="str">
        <f t="shared" si="14"/>
        <v/>
      </c>
      <c r="S35" s="5" t="str">
        <f t="shared" si="5"/>
        <v/>
      </c>
      <c r="T35" s="5" t="str">
        <f t="shared" si="15"/>
        <v/>
      </c>
      <c r="U35" s="5" t="str">
        <f t="shared" si="6"/>
        <v/>
      </c>
      <c r="V35" s="5" t="str">
        <f t="shared" si="16"/>
        <v/>
      </c>
      <c r="W35" s="5" t="str">
        <f t="shared" si="7"/>
        <v/>
      </c>
      <c r="X35" s="5" t="str">
        <f t="shared" si="17"/>
        <v/>
      </c>
      <c r="Y35" s="5" t="str">
        <f t="shared" si="8"/>
        <v/>
      </c>
      <c r="Z35" s="5"/>
      <c r="AA35" s="5">
        <f t="shared" si="18"/>
        <v>0</v>
      </c>
      <c r="AB35" s="3">
        <f t="shared" si="19"/>
        <v>0</v>
      </c>
      <c r="AC35" s="5">
        <f t="shared" si="9"/>
        <v>0</v>
      </c>
      <c r="AE35" s="60" t="e">
        <f t="shared" si="20"/>
        <v>#DIV/0!</v>
      </c>
    </row>
    <row r="36" spans="2:31" x14ac:dyDescent="0.2">
      <c r="B36" s="9">
        <f t="shared" si="21"/>
        <v>44197</v>
      </c>
      <c r="C36" s="10">
        <f t="shared" si="2"/>
        <v>121</v>
      </c>
      <c r="D36" s="5">
        <f t="shared" si="10"/>
        <v>0</v>
      </c>
      <c r="E36" s="5">
        <f t="shared" si="3"/>
        <v>0</v>
      </c>
      <c r="F36" s="5">
        <f t="shared" si="4"/>
        <v>0</v>
      </c>
      <c r="G36" s="3">
        <f t="shared" si="11"/>
        <v>0</v>
      </c>
      <c r="H36" s="35"/>
      <c r="I36" s="5">
        <f>IF($M$12=1,IF(SUM(K$26:K35)&lt;1,$L$5*(1+$G$5)^(INT((B36-$B$27)/365)),0),0)</f>
        <v>0</v>
      </c>
      <c r="J36" s="5"/>
      <c r="K36" s="10">
        <f>IF($M$12=1,IF(AND(AA36/$L$9&gt;(E36*12+$C$9)*4,$L$10&lt;=B36,SUM($K$26:K35)&lt;1,$L$8&lt;AA36/$L$9),1,0),IF(SUM(K$26:K35)=1,0,1))</f>
        <v>0</v>
      </c>
      <c r="L36" s="5">
        <f>IF($M$12=1,IF(K35=1,$L$8*(1-$L$9),IF(SUM($K$26:K35)=1,MAX(L35*(1+$H$10)-P35,0),0)),IF(K36=1,$O$8,MAX(L35*(1+$H$10)-P35,0)))</f>
        <v>0</v>
      </c>
      <c r="M36" s="5">
        <f t="shared" si="12"/>
        <v>0</v>
      </c>
      <c r="N36" s="5">
        <f>IF($M$12=1,IF(SUM(K$26:K35)=1,P36-(L36-L37),0),P36-(L36-L37))</f>
        <v>0</v>
      </c>
      <c r="O36" s="5">
        <f t="shared" si="13"/>
        <v>0</v>
      </c>
      <c r="P36" s="5">
        <f>IF(OR(SUM($K$26:K35)=1,$M$12=2),IF($M$19=1,MIN($L$16+F36*$L$17,L36*(1+$H$10)),MIN(MAX(D36+E36+F36-G36-H36-I36-M36-SUM(S36,U36,W36,Y36)-$O$16*E36,$O$15),L36*(1+$H$10))),0)</f>
        <v>0</v>
      </c>
      <c r="Q36" s="5"/>
      <c r="R36" s="50" t="str">
        <f t="shared" si="14"/>
        <v/>
      </c>
      <c r="S36" s="5" t="str">
        <f t="shared" si="5"/>
        <v/>
      </c>
      <c r="T36" s="5" t="str">
        <f t="shared" si="15"/>
        <v/>
      </c>
      <c r="U36" s="5" t="str">
        <f t="shared" si="6"/>
        <v/>
      </c>
      <c r="V36" s="5" t="str">
        <f t="shared" si="16"/>
        <v/>
      </c>
      <c r="W36" s="5" t="str">
        <f t="shared" si="7"/>
        <v/>
      </c>
      <c r="X36" s="5" t="str">
        <f t="shared" si="17"/>
        <v/>
      </c>
      <c r="Y36" s="5" t="str">
        <f t="shared" si="8"/>
        <v/>
      </c>
      <c r="Z36" s="5"/>
      <c r="AA36" s="5">
        <f t="shared" si="18"/>
        <v>0</v>
      </c>
      <c r="AB36" s="3">
        <f t="shared" si="19"/>
        <v>0</v>
      </c>
      <c r="AC36" s="5">
        <f t="shared" si="9"/>
        <v>0</v>
      </c>
      <c r="AE36" s="60" t="e">
        <f t="shared" si="20"/>
        <v>#DIV/0!</v>
      </c>
    </row>
    <row r="37" spans="2:31" x14ac:dyDescent="0.2">
      <c r="B37" s="9">
        <f t="shared" si="21"/>
        <v>44228</v>
      </c>
      <c r="C37" s="10">
        <f t="shared" si="2"/>
        <v>121</v>
      </c>
      <c r="D37" s="5">
        <f t="shared" si="10"/>
        <v>0</v>
      </c>
      <c r="E37" s="5">
        <f t="shared" si="3"/>
        <v>0</v>
      </c>
      <c r="F37" s="5">
        <f t="shared" si="4"/>
        <v>0</v>
      </c>
      <c r="G37" s="3">
        <f t="shared" si="11"/>
        <v>0</v>
      </c>
      <c r="H37" s="35"/>
      <c r="I37" s="5">
        <f>IF($M$12=1,IF(SUM(K$26:K36)&lt;1,$L$5*(1+$G$5)^(INT((B37-$B$27)/365)),0),0)</f>
        <v>0</v>
      </c>
      <c r="J37" s="5"/>
      <c r="K37" s="10">
        <f>IF($M$12=1,IF(AND(AA37/$L$9&gt;(E37*12+$C$9)*4,$L$10&lt;=B37,SUM($K$26:K36)&lt;1,$L$8&lt;AA37/$L$9),1,0),IF(SUM(K$26:K36)=1,0,1))</f>
        <v>0</v>
      </c>
      <c r="L37" s="5">
        <f>IF($M$12=1,IF(K36=1,$L$8*(1-$L$9),IF(SUM($K$26:K36)=1,MAX(L36*(1+$H$10)-P36,0),0)),IF(K37=1,$O$8,MAX(L36*(1+$H$10)-P36,0)))</f>
        <v>0</v>
      </c>
      <c r="M37" s="5">
        <f t="shared" si="12"/>
        <v>0</v>
      </c>
      <c r="N37" s="5">
        <f>IF($M$12=1,IF(SUM(K$26:K36)=1,P37-(L37-L38),0),P37-(L37-L38))</f>
        <v>0</v>
      </c>
      <c r="O37" s="5">
        <f t="shared" si="13"/>
        <v>0</v>
      </c>
      <c r="P37" s="5">
        <f>IF(OR(SUM($K$26:K36)=1,$M$12=2),IF($M$19=1,MIN($L$16+F37*$L$17,L37*(1+$H$10)),MIN(MAX(D37+E37+F37-G37-H37-I37-M37-SUM(S37,U37,W37,Y37)-$O$16*E37,$O$15),L37*(1+$H$10))),0)</f>
        <v>0</v>
      </c>
      <c r="Q37" s="5"/>
      <c r="R37" s="50" t="str">
        <f t="shared" si="14"/>
        <v/>
      </c>
      <c r="S37" s="5" t="str">
        <f t="shared" si="5"/>
        <v/>
      </c>
      <c r="T37" s="5" t="str">
        <f t="shared" si="15"/>
        <v/>
      </c>
      <c r="U37" s="5" t="str">
        <f t="shared" si="6"/>
        <v/>
      </c>
      <c r="V37" s="5" t="str">
        <f t="shared" si="16"/>
        <v/>
      </c>
      <c r="W37" s="5" t="str">
        <f t="shared" si="7"/>
        <v/>
      </c>
      <c r="X37" s="5" t="str">
        <f t="shared" si="17"/>
        <v/>
      </c>
      <c r="Y37" s="5" t="str">
        <f t="shared" si="8"/>
        <v/>
      </c>
      <c r="Z37" s="5"/>
      <c r="AA37" s="5">
        <f t="shared" si="18"/>
        <v>0</v>
      </c>
      <c r="AB37" s="3">
        <f t="shared" si="19"/>
        <v>0</v>
      </c>
      <c r="AC37" s="5">
        <f t="shared" si="9"/>
        <v>0</v>
      </c>
      <c r="AE37" s="60" t="e">
        <f t="shared" si="20"/>
        <v>#DIV/0!</v>
      </c>
    </row>
    <row r="38" spans="2:31" x14ac:dyDescent="0.2">
      <c r="B38" s="9">
        <f t="shared" si="21"/>
        <v>44256</v>
      </c>
      <c r="C38" s="10">
        <f t="shared" si="2"/>
        <v>121</v>
      </c>
      <c r="D38" s="5">
        <f t="shared" si="10"/>
        <v>0</v>
      </c>
      <c r="E38" s="5">
        <f t="shared" si="3"/>
        <v>0</v>
      </c>
      <c r="F38" s="5">
        <f t="shared" si="4"/>
        <v>0</v>
      </c>
      <c r="G38" s="3">
        <f t="shared" si="11"/>
        <v>0</v>
      </c>
      <c r="H38" s="35"/>
      <c r="I38" s="5">
        <f>IF($M$12=1,IF(SUM(K$26:K37)&lt;1,$L$5*(1+$G$5)^(INT((B38-$B$27)/365)),0),0)</f>
        <v>0</v>
      </c>
      <c r="J38" s="5"/>
      <c r="K38" s="10">
        <f>IF($M$12=1,IF(AND(AA38/$L$9&gt;(E38*12+$C$9)*4,$L$10&lt;=B38,SUM($K$26:K37)&lt;1,$L$8&lt;AA38/$L$9),1,0),IF(SUM(K$26:K37)=1,0,1))</f>
        <v>0</v>
      </c>
      <c r="L38" s="5">
        <f>IF($M$12=1,IF(K37=1,$L$8*(1-$L$9),IF(SUM($K$26:K37)=1,MAX(L37*(1+$H$10)-P37,0),0)),IF(K38=1,$O$8,MAX(L37*(1+$H$10)-P37,0)))</f>
        <v>0</v>
      </c>
      <c r="M38" s="5">
        <f t="shared" si="12"/>
        <v>0</v>
      </c>
      <c r="N38" s="5">
        <f>IF($M$12=1,IF(SUM(K$26:K37)=1,P38-(L38-L39),0),P38-(L38-L39))</f>
        <v>0</v>
      </c>
      <c r="O38" s="5">
        <f t="shared" si="13"/>
        <v>0</v>
      </c>
      <c r="P38" s="5">
        <f>IF(OR(SUM($K$26:K37)=1,$M$12=2),IF($M$19=1,MIN($L$16+F38*$L$17,L38*(1+$H$10)),MIN(MAX(D38+E38+F38-G38-H38-I38-M38-SUM(S38,U38,W38,Y38)-$O$16*E38,$O$15),L38*(1+$H$10))),0)</f>
        <v>0</v>
      </c>
      <c r="Q38" s="5"/>
      <c r="R38" s="50" t="str">
        <f t="shared" si="14"/>
        <v/>
      </c>
      <c r="S38" s="5" t="str">
        <f t="shared" si="5"/>
        <v/>
      </c>
      <c r="T38" s="5" t="str">
        <f t="shared" si="15"/>
        <v/>
      </c>
      <c r="U38" s="5" t="str">
        <f t="shared" si="6"/>
        <v/>
      </c>
      <c r="V38" s="5" t="str">
        <f t="shared" si="16"/>
        <v/>
      </c>
      <c r="W38" s="5" t="str">
        <f t="shared" si="7"/>
        <v/>
      </c>
      <c r="X38" s="5" t="str">
        <f t="shared" si="17"/>
        <v/>
      </c>
      <c r="Y38" s="5" t="str">
        <f t="shared" si="8"/>
        <v/>
      </c>
      <c r="Z38" s="5"/>
      <c r="AA38" s="5">
        <f t="shared" si="18"/>
        <v>0</v>
      </c>
      <c r="AB38" s="3">
        <f t="shared" si="19"/>
        <v>0</v>
      </c>
      <c r="AC38" s="5">
        <f t="shared" si="9"/>
        <v>0</v>
      </c>
      <c r="AE38" s="60" t="e">
        <f t="shared" si="20"/>
        <v>#DIV/0!</v>
      </c>
    </row>
    <row r="39" spans="2:31" x14ac:dyDescent="0.2">
      <c r="B39" s="9">
        <f t="shared" si="21"/>
        <v>44287</v>
      </c>
      <c r="C39" s="10">
        <f t="shared" si="2"/>
        <v>121</v>
      </c>
      <c r="D39" s="5">
        <f t="shared" si="10"/>
        <v>0</v>
      </c>
      <c r="E39" s="5">
        <f t="shared" si="3"/>
        <v>0</v>
      </c>
      <c r="F39" s="5">
        <f t="shared" si="4"/>
        <v>0</v>
      </c>
      <c r="G39" s="3">
        <f t="shared" si="11"/>
        <v>0</v>
      </c>
      <c r="H39" s="35"/>
      <c r="I39" s="5">
        <f>IF($M$12=1,IF(SUM(K$26:K38)&lt;1,$L$5*(1+$G$5)^(INT((B39-$B$27)/365)),0),0)</f>
        <v>0</v>
      </c>
      <c r="J39" s="5"/>
      <c r="K39" s="10">
        <f>IF($M$12=1,IF(AND(AA39/$L$9&gt;(E39*12+$C$9)*4,$L$10&lt;=B39,SUM($K$26:K38)&lt;1,$L$8&lt;AA39/$L$9),1,0),IF(SUM(K$26:K38)=1,0,1))</f>
        <v>0</v>
      </c>
      <c r="L39" s="5">
        <f>IF($M$12=1,IF(K38=1,$L$8*(1-$L$9),IF(SUM($K$26:K38)=1,MAX(L38*(1+$H$10)-P38,0),0)),IF(K39=1,$O$8,MAX(L38*(1+$H$10)-P38,0)))</f>
        <v>0</v>
      </c>
      <c r="M39" s="5">
        <f t="shared" si="12"/>
        <v>0</v>
      </c>
      <c r="N39" s="5">
        <f>IF($M$12=1,IF(SUM(K$26:K38)=1,P39-(L39-L40),0),P39-(L39-L40))</f>
        <v>0</v>
      </c>
      <c r="O39" s="5">
        <f t="shared" si="13"/>
        <v>0</v>
      </c>
      <c r="P39" s="5">
        <f>IF(OR(SUM($K$26:K38)=1,$M$12=2),IF($M$19=1,MIN($L$16+F39*$L$17,L39*(1+$H$10)),MIN(MAX(D39+E39+F39-G39-H39-I39-M39-SUM(S39,U39,W39,Y39)-$O$16*E39,$O$15),L39*(1+$H$10))),0)</f>
        <v>0</v>
      </c>
      <c r="Q39" s="5"/>
      <c r="R39" s="50" t="str">
        <f t="shared" si="14"/>
        <v/>
      </c>
      <c r="S39" s="5" t="str">
        <f t="shared" si="5"/>
        <v/>
      </c>
      <c r="T39" s="5" t="str">
        <f t="shared" si="15"/>
        <v/>
      </c>
      <c r="U39" s="5" t="str">
        <f t="shared" si="6"/>
        <v/>
      </c>
      <c r="V39" s="5" t="str">
        <f t="shared" si="16"/>
        <v/>
      </c>
      <c r="W39" s="5" t="str">
        <f t="shared" si="7"/>
        <v/>
      </c>
      <c r="X39" s="5" t="str">
        <f t="shared" si="17"/>
        <v/>
      </c>
      <c r="Y39" s="5" t="str">
        <f t="shared" si="8"/>
        <v/>
      </c>
      <c r="Z39" s="5"/>
      <c r="AA39" s="5">
        <f t="shared" si="18"/>
        <v>0</v>
      </c>
      <c r="AB39" s="3">
        <f t="shared" si="19"/>
        <v>0</v>
      </c>
      <c r="AC39" s="5">
        <f t="shared" si="9"/>
        <v>0</v>
      </c>
      <c r="AE39" s="60" t="e">
        <f t="shared" si="20"/>
        <v>#DIV/0!</v>
      </c>
    </row>
    <row r="40" spans="2:31" x14ac:dyDescent="0.2">
      <c r="B40" s="9">
        <f t="shared" si="21"/>
        <v>44317</v>
      </c>
      <c r="C40" s="10">
        <f t="shared" si="2"/>
        <v>121</v>
      </c>
      <c r="D40" s="5">
        <f t="shared" si="10"/>
        <v>0</v>
      </c>
      <c r="E40" s="5">
        <f t="shared" si="3"/>
        <v>0</v>
      </c>
      <c r="F40" s="5">
        <f t="shared" si="4"/>
        <v>0</v>
      </c>
      <c r="G40" s="3">
        <f t="shared" si="11"/>
        <v>0</v>
      </c>
      <c r="H40" s="35"/>
      <c r="I40" s="5">
        <f>IF($M$12=1,IF(SUM(K$26:K39)&lt;1,$L$5*(1+$G$5)^(INT((B40-$B$27)/365)),0),0)</f>
        <v>0</v>
      </c>
      <c r="J40" s="5"/>
      <c r="K40" s="10">
        <f>IF($M$12=1,IF(AND(AA40/$L$9&gt;(E40*12+$C$9)*4,$L$10&lt;=B40,SUM($K$26:K39)&lt;1,$L$8&lt;AA40/$L$9),1,0),IF(SUM(K$26:K39)=1,0,1))</f>
        <v>0</v>
      </c>
      <c r="L40" s="5">
        <f>IF($M$12=1,IF(K39=1,$L$8*(1-$L$9),IF(SUM($K$26:K39)=1,MAX(L39*(1+$H$10)-P39,0),0)),IF(K40=1,$O$8,MAX(L39*(1+$H$10)-P39,0)))</f>
        <v>0</v>
      </c>
      <c r="M40" s="5">
        <f t="shared" si="12"/>
        <v>0</v>
      </c>
      <c r="N40" s="5">
        <f>IF($M$12=1,IF(SUM(K$26:K39)=1,P40-(L40-L41),0),P40-(L40-L41))</f>
        <v>0</v>
      </c>
      <c r="O40" s="5">
        <f t="shared" si="13"/>
        <v>0</v>
      </c>
      <c r="P40" s="5">
        <f>IF(OR(SUM($K$26:K39)=1,$M$12=2),IF($M$19=1,MIN($L$16+F40*$L$17,L40*(1+$H$10)),MIN(MAX(D40+E40+F40-G40-H40-I40-M40-SUM(S40,U40,W40,Y40)-$O$16*E40,$O$15),L40*(1+$H$10))),0)</f>
        <v>0</v>
      </c>
      <c r="Q40" s="5"/>
      <c r="R40" s="50" t="str">
        <f t="shared" si="14"/>
        <v/>
      </c>
      <c r="S40" s="5" t="str">
        <f t="shared" si="5"/>
        <v/>
      </c>
      <c r="T40" s="5" t="str">
        <f t="shared" si="15"/>
        <v/>
      </c>
      <c r="U40" s="5" t="str">
        <f t="shared" si="6"/>
        <v/>
      </c>
      <c r="V40" s="5" t="str">
        <f t="shared" si="16"/>
        <v/>
      </c>
      <c r="W40" s="5" t="str">
        <f t="shared" si="7"/>
        <v/>
      </c>
      <c r="X40" s="5" t="str">
        <f t="shared" si="17"/>
        <v/>
      </c>
      <c r="Y40" s="5" t="str">
        <f t="shared" si="8"/>
        <v/>
      </c>
      <c r="Z40" s="5"/>
      <c r="AA40" s="5">
        <f t="shared" si="18"/>
        <v>0</v>
      </c>
      <c r="AB40" s="3">
        <f t="shared" si="19"/>
        <v>0</v>
      </c>
      <c r="AC40" s="5">
        <f t="shared" si="9"/>
        <v>0</v>
      </c>
      <c r="AE40" s="60" t="e">
        <f t="shared" si="20"/>
        <v>#DIV/0!</v>
      </c>
    </row>
    <row r="41" spans="2:31" x14ac:dyDescent="0.2">
      <c r="B41" s="9">
        <f t="shared" si="21"/>
        <v>44348</v>
      </c>
      <c r="C41" s="10">
        <f t="shared" si="2"/>
        <v>121</v>
      </c>
      <c r="D41" s="5">
        <f t="shared" si="10"/>
        <v>0</v>
      </c>
      <c r="E41" s="5">
        <f t="shared" si="3"/>
        <v>0</v>
      </c>
      <c r="F41" s="5">
        <f t="shared" si="4"/>
        <v>0</v>
      </c>
      <c r="G41" s="3">
        <f t="shared" si="11"/>
        <v>0</v>
      </c>
      <c r="H41" s="35"/>
      <c r="I41" s="5">
        <f>IF($M$12=1,IF(SUM(K$26:K40)&lt;1,$L$5*(1+$G$5)^(INT((B41-$B$27)/365)),0),0)</f>
        <v>0</v>
      </c>
      <c r="J41" s="5"/>
      <c r="K41" s="10">
        <f>IF($M$12=1,IF(AND(AA41/$L$9&gt;(E41*12+$C$9)*4,$L$10&lt;=B41,SUM($K$26:K40)&lt;1,$L$8&lt;AA41/$L$9),1,0),IF(SUM(K$26:K40)=1,0,1))</f>
        <v>0</v>
      </c>
      <c r="L41" s="5">
        <f>IF($M$12=1,IF(K40=1,$L$8*(1-$L$9),IF(SUM($K$26:K40)=1,MAX(L40*(1+$H$10)-P40,0),0)),IF(K41=1,$O$8,MAX(L40*(1+$H$10)-P40,0)))</f>
        <v>0</v>
      </c>
      <c r="M41" s="5">
        <f t="shared" si="12"/>
        <v>0</v>
      </c>
      <c r="N41" s="5">
        <f>IF($M$12=1,IF(SUM(K$26:K40)=1,P41-(L41-L42),0),P41-(L41-L42))</f>
        <v>0</v>
      </c>
      <c r="O41" s="5">
        <f t="shared" si="13"/>
        <v>0</v>
      </c>
      <c r="P41" s="5">
        <f>IF(OR(SUM($K$26:K40)=1,$M$12=2),IF($M$19=1,MIN($L$16+F41*$L$17,L41*(1+$H$10)),MIN(MAX(D41+E41+F41-G41-H41-I41-M41-SUM(S41,U41,W41,Y41)-$O$16*E41,$O$15),L41*(1+$H$10))),0)</f>
        <v>0</v>
      </c>
      <c r="Q41" s="5"/>
      <c r="R41" s="50" t="str">
        <f t="shared" si="14"/>
        <v/>
      </c>
      <c r="S41" s="5" t="str">
        <f t="shared" si="5"/>
        <v/>
      </c>
      <c r="T41" s="5" t="str">
        <f t="shared" si="15"/>
        <v/>
      </c>
      <c r="U41" s="5" t="str">
        <f t="shared" si="6"/>
        <v/>
      </c>
      <c r="V41" s="5" t="str">
        <f t="shared" si="16"/>
        <v/>
      </c>
      <c r="W41" s="5" t="str">
        <f t="shared" si="7"/>
        <v/>
      </c>
      <c r="X41" s="5" t="str">
        <f t="shared" si="17"/>
        <v/>
      </c>
      <c r="Y41" s="5" t="str">
        <f t="shared" si="8"/>
        <v/>
      </c>
      <c r="Z41" s="5"/>
      <c r="AA41" s="5">
        <f t="shared" si="18"/>
        <v>0</v>
      </c>
      <c r="AB41" s="3">
        <f t="shared" si="19"/>
        <v>0</v>
      </c>
      <c r="AC41" s="5">
        <f t="shared" si="9"/>
        <v>0</v>
      </c>
      <c r="AE41" s="60" t="e">
        <f t="shared" si="20"/>
        <v>#DIV/0!</v>
      </c>
    </row>
    <row r="42" spans="2:31" x14ac:dyDescent="0.2">
      <c r="B42" s="9">
        <f t="shared" si="21"/>
        <v>44378</v>
      </c>
      <c r="C42" s="10">
        <f t="shared" si="2"/>
        <v>121</v>
      </c>
      <c r="D42" s="5">
        <f t="shared" si="10"/>
        <v>0</v>
      </c>
      <c r="E42" s="5">
        <f t="shared" si="3"/>
        <v>0</v>
      </c>
      <c r="F42" s="5">
        <f t="shared" si="4"/>
        <v>0</v>
      </c>
      <c r="G42" s="3">
        <f t="shared" si="11"/>
        <v>0</v>
      </c>
      <c r="H42" s="35"/>
      <c r="I42" s="5">
        <f>IF($M$12=1,IF(SUM(K$26:K41)&lt;1,$L$5*(1+$G$5)^(INT((B42-$B$27)/365)),0),0)</f>
        <v>0</v>
      </c>
      <c r="J42" s="5"/>
      <c r="K42" s="10">
        <f>IF($M$12=1,IF(AND(AA42/$L$9&gt;(E42*12+$C$9)*4,$L$10&lt;=B42,SUM($K$26:K41)&lt;1,$L$8&lt;AA42/$L$9),1,0),IF(SUM(K$26:K41)=1,0,1))</f>
        <v>0</v>
      </c>
      <c r="L42" s="5">
        <f>IF($M$12=1,IF(K41=1,$L$8*(1-$L$9),IF(SUM($K$26:K41)=1,MAX(L41*(1+$H$10)-P41,0),0)),IF(K42=1,$O$8,MAX(L41*(1+$H$10)-P41,0)))</f>
        <v>0</v>
      </c>
      <c r="M42" s="5">
        <f t="shared" si="12"/>
        <v>0</v>
      </c>
      <c r="N42" s="5">
        <f>IF($M$12=1,IF(SUM(K$26:K41)=1,P42-(L42-L43),0),P42-(L42-L43))</f>
        <v>0</v>
      </c>
      <c r="O42" s="5">
        <f t="shared" si="13"/>
        <v>0</v>
      </c>
      <c r="P42" s="5">
        <f>IF(OR(SUM($K$26:K41)=1,$M$12=2),IF($M$19=1,MIN($L$16+F42*$L$17,L42*(1+$H$10)),MIN(MAX(D42+E42+F42-G42-H42-I42-M42-SUM(S42,U42,W42,Y42)-$O$16*E42,$O$15),L42*(1+$H$10))),0)</f>
        <v>0</v>
      </c>
      <c r="Q42" s="5"/>
      <c r="R42" s="50" t="str">
        <f t="shared" si="14"/>
        <v/>
      </c>
      <c r="S42" s="5" t="str">
        <f t="shared" si="5"/>
        <v/>
      </c>
      <c r="T42" s="5" t="str">
        <f t="shared" si="15"/>
        <v/>
      </c>
      <c r="U42" s="5" t="str">
        <f t="shared" si="6"/>
        <v/>
      </c>
      <c r="V42" s="5" t="str">
        <f t="shared" si="16"/>
        <v/>
      </c>
      <c r="W42" s="5" t="str">
        <f t="shared" si="7"/>
        <v/>
      </c>
      <c r="X42" s="5" t="str">
        <f t="shared" si="17"/>
        <v/>
      </c>
      <c r="Y42" s="5" t="str">
        <f t="shared" si="8"/>
        <v/>
      </c>
      <c r="Z42" s="5"/>
      <c r="AA42" s="5">
        <f t="shared" si="18"/>
        <v>0</v>
      </c>
      <c r="AB42" s="3">
        <f t="shared" si="19"/>
        <v>0</v>
      </c>
      <c r="AC42" s="5">
        <f t="shared" si="9"/>
        <v>0</v>
      </c>
      <c r="AE42" s="60" t="e">
        <f t="shared" si="20"/>
        <v>#DIV/0!</v>
      </c>
    </row>
    <row r="43" spans="2:31" x14ac:dyDescent="0.2">
      <c r="B43" s="9">
        <f t="shared" si="21"/>
        <v>44409</v>
      </c>
      <c r="C43" s="10">
        <f t="shared" si="2"/>
        <v>121</v>
      </c>
      <c r="D43" s="5">
        <f t="shared" si="10"/>
        <v>0</v>
      </c>
      <c r="E43" s="5">
        <f t="shared" si="3"/>
        <v>0</v>
      </c>
      <c r="F43" s="5">
        <f t="shared" si="4"/>
        <v>0</v>
      </c>
      <c r="G43" s="3">
        <f t="shared" si="11"/>
        <v>0</v>
      </c>
      <c r="H43" s="35"/>
      <c r="I43" s="5">
        <f>IF($M$12=1,IF(SUM(K$26:K42)&lt;1,$L$5*(1+$G$5)^(INT((B43-$B$27)/365)),0),0)</f>
        <v>0</v>
      </c>
      <c r="J43" s="5"/>
      <c r="K43" s="10">
        <f>IF($M$12=1,IF(AND(AA43/$L$9&gt;(E43*12+$C$9)*4,$L$10&lt;=B43,SUM($K$26:K42)&lt;1,$L$8&lt;AA43/$L$9),1,0),IF(SUM(K$26:K42)=1,0,1))</f>
        <v>0</v>
      </c>
      <c r="L43" s="5">
        <f>IF($M$12=1,IF(K42=1,$L$8*(1-$L$9),IF(SUM($K$26:K42)=1,MAX(L42*(1+$H$10)-P42,0),0)),IF(K43=1,$O$8,MAX(L42*(1+$H$10)-P42,0)))</f>
        <v>0</v>
      </c>
      <c r="M43" s="5">
        <f t="shared" si="12"/>
        <v>0</v>
      </c>
      <c r="N43" s="5">
        <f>IF($M$12=1,IF(SUM(K$26:K42)=1,P43-(L43-L44),0),P43-(L43-L44))</f>
        <v>0</v>
      </c>
      <c r="O43" s="5">
        <f t="shared" si="13"/>
        <v>0</v>
      </c>
      <c r="P43" s="5">
        <f>IF(OR(SUM($K$26:K42)=1,$M$12=2),IF($M$19=1,MIN($L$16+F43*$L$17,L43*(1+$H$10)),MIN(MAX(D43+E43+F43-G43-H43-I43-M43-SUM(S43,U43,W43,Y43)-$O$16*E43,$O$15),L43*(1+$H$10))),0)</f>
        <v>0</v>
      </c>
      <c r="Q43" s="5"/>
      <c r="R43" s="50" t="str">
        <f t="shared" si="14"/>
        <v/>
      </c>
      <c r="S43" s="5" t="str">
        <f t="shared" si="5"/>
        <v/>
      </c>
      <c r="T43" s="5" t="str">
        <f t="shared" si="15"/>
        <v/>
      </c>
      <c r="U43" s="5" t="str">
        <f t="shared" si="6"/>
        <v/>
      </c>
      <c r="V43" s="5" t="str">
        <f t="shared" si="16"/>
        <v/>
      </c>
      <c r="W43" s="5" t="str">
        <f t="shared" si="7"/>
        <v/>
      </c>
      <c r="X43" s="5" t="str">
        <f t="shared" si="17"/>
        <v/>
      </c>
      <c r="Y43" s="5" t="str">
        <f t="shared" si="8"/>
        <v/>
      </c>
      <c r="Z43" s="5"/>
      <c r="AA43" s="5">
        <f t="shared" si="18"/>
        <v>0</v>
      </c>
      <c r="AB43" s="3">
        <f t="shared" si="19"/>
        <v>0</v>
      </c>
      <c r="AC43" s="5">
        <f t="shared" si="9"/>
        <v>0</v>
      </c>
      <c r="AE43" s="60" t="e">
        <f t="shared" si="20"/>
        <v>#DIV/0!</v>
      </c>
    </row>
    <row r="44" spans="2:31" x14ac:dyDescent="0.2">
      <c r="B44" s="9">
        <f t="shared" si="21"/>
        <v>44440</v>
      </c>
      <c r="C44" s="10">
        <f t="shared" si="2"/>
        <v>121</v>
      </c>
      <c r="D44" s="5">
        <f t="shared" si="10"/>
        <v>0</v>
      </c>
      <c r="E44" s="5">
        <f t="shared" si="3"/>
        <v>0</v>
      </c>
      <c r="F44" s="5">
        <f t="shared" si="4"/>
        <v>0</v>
      </c>
      <c r="G44" s="3">
        <f t="shared" si="11"/>
        <v>0</v>
      </c>
      <c r="H44" s="35"/>
      <c r="I44" s="5">
        <f>IF($M$12=1,IF(SUM(K$26:K43)&lt;1,$L$5*(1+$G$5)^(INT((B44-$B$27)/365)),0),0)</f>
        <v>0</v>
      </c>
      <c r="J44" s="5"/>
      <c r="K44" s="10">
        <f>IF($M$12=1,IF(AND(AA44/$L$9&gt;(E44*12+$C$9)*4,$L$10&lt;=B44,SUM($K$26:K43)&lt;1,$L$8&lt;AA44/$L$9),1,0),IF(SUM(K$26:K43)=1,0,1))</f>
        <v>0</v>
      </c>
      <c r="L44" s="5">
        <f>IF($M$12=1,IF(K43=1,$L$8*(1-$L$9),IF(SUM($K$26:K43)=1,MAX(L43*(1+$H$10)-P43,0),0)),IF(K44=1,$O$8,MAX(L43*(1+$H$10)-P43,0)))</f>
        <v>0</v>
      </c>
      <c r="M44" s="5">
        <f t="shared" si="12"/>
        <v>0</v>
      </c>
      <c r="N44" s="5">
        <f>IF($M$12=1,IF(SUM(K$26:K43)=1,P44-(L44-L45),0),P44-(L44-L45))</f>
        <v>0</v>
      </c>
      <c r="O44" s="5">
        <f t="shared" si="13"/>
        <v>0</v>
      </c>
      <c r="P44" s="5">
        <f>IF(OR(SUM($K$26:K43)=1,$M$12=2),IF($M$19=1,MIN($L$16+F44*$L$17,L44*(1+$H$10)),MIN(MAX(D44+E44+F44-G44-H44-I44-M44-SUM(S44,U44,W44,Y44)-$O$16*E44,$O$15),L44*(1+$H$10))),0)</f>
        <v>0</v>
      </c>
      <c r="Q44" s="5"/>
      <c r="R44" s="50" t="str">
        <f t="shared" si="14"/>
        <v/>
      </c>
      <c r="S44" s="5" t="str">
        <f t="shared" si="5"/>
        <v/>
      </c>
      <c r="T44" s="5" t="str">
        <f t="shared" si="15"/>
        <v/>
      </c>
      <c r="U44" s="5" t="str">
        <f t="shared" si="6"/>
        <v/>
      </c>
      <c r="V44" s="5" t="str">
        <f t="shared" si="16"/>
        <v/>
      </c>
      <c r="W44" s="5" t="str">
        <f t="shared" si="7"/>
        <v/>
      </c>
      <c r="X44" s="5" t="str">
        <f t="shared" si="17"/>
        <v/>
      </c>
      <c r="Y44" s="5" t="str">
        <f t="shared" si="8"/>
        <v/>
      </c>
      <c r="Z44" s="5"/>
      <c r="AA44" s="5">
        <f t="shared" si="18"/>
        <v>0</v>
      </c>
      <c r="AB44" s="3">
        <f t="shared" si="19"/>
        <v>0</v>
      </c>
      <c r="AC44" s="5">
        <f t="shared" si="9"/>
        <v>0</v>
      </c>
      <c r="AE44" s="60" t="e">
        <f t="shared" si="20"/>
        <v>#DIV/0!</v>
      </c>
    </row>
    <row r="45" spans="2:31" x14ac:dyDescent="0.2">
      <c r="B45" s="9">
        <f t="shared" si="21"/>
        <v>44470</v>
      </c>
      <c r="C45" s="10">
        <f t="shared" si="2"/>
        <v>121</v>
      </c>
      <c r="D45" s="5">
        <f t="shared" si="10"/>
        <v>0</v>
      </c>
      <c r="E45" s="5">
        <f t="shared" si="3"/>
        <v>0</v>
      </c>
      <c r="F45" s="5">
        <f t="shared" si="4"/>
        <v>0</v>
      </c>
      <c r="G45" s="3">
        <f t="shared" si="11"/>
        <v>0</v>
      </c>
      <c r="H45" s="35"/>
      <c r="I45" s="5">
        <f>IF($M$12=1,IF(SUM(K$26:K44)&lt;1,$L$5*(1+$G$5)^(INT((B45-$B$27)/365)),0),0)</f>
        <v>0</v>
      </c>
      <c r="J45" s="5"/>
      <c r="K45" s="10">
        <f>IF($M$12=1,IF(AND(AA45/$L$9&gt;(E45*12+$C$9)*4,$L$10&lt;=B45,SUM($K$26:K44)&lt;1,$L$8&lt;AA45/$L$9),1,0),IF(SUM(K$26:K44)=1,0,1))</f>
        <v>0</v>
      </c>
      <c r="L45" s="5">
        <f>IF($M$12=1,IF(K44=1,$L$8*(1-$L$9),IF(SUM($K$26:K44)=1,MAX(L44*(1+$H$10)-P44,0),0)),IF(K45=1,$O$8,MAX(L44*(1+$H$10)-P44,0)))</f>
        <v>0</v>
      </c>
      <c r="M45" s="5">
        <f t="shared" si="12"/>
        <v>0</v>
      </c>
      <c r="N45" s="5">
        <f>IF($M$12=1,IF(SUM(K$26:K44)=1,P45-(L45-L46),0),P45-(L45-L46))</f>
        <v>0</v>
      </c>
      <c r="O45" s="5">
        <f t="shared" si="13"/>
        <v>0</v>
      </c>
      <c r="P45" s="5">
        <f>IF(OR(SUM($K$26:K44)=1,$M$12=2),IF($M$19=1,MIN($L$16+F45*$L$17,L45*(1+$H$10)),MIN(MAX(D45+E45+F45-G45-H45-I45-M45-SUM(S45,U45,W45,Y45)-$O$16*E45,$O$15),L45*(1+$H$10))),0)</f>
        <v>0</v>
      </c>
      <c r="Q45" s="5"/>
      <c r="R45" s="50" t="str">
        <f t="shared" si="14"/>
        <v/>
      </c>
      <c r="S45" s="5" t="str">
        <f t="shared" si="5"/>
        <v/>
      </c>
      <c r="T45" s="5" t="str">
        <f t="shared" si="15"/>
        <v/>
      </c>
      <c r="U45" s="5" t="str">
        <f t="shared" si="6"/>
        <v/>
      </c>
      <c r="V45" s="5" t="str">
        <f t="shared" si="16"/>
        <v/>
      </c>
      <c r="W45" s="5" t="str">
        <f t="shared" si="7"/>
        <v/>
      </c>
      <c r="X45" s="5" t="str">
        <f t="shared" si="17"/>
        <v/>
      </c>
      <c r="Y45" s="5" t="str">
        <f t="shared" si="8"/>
        <v/>
      </c>
      <c r="Z45" s="5"/>
      <c r="AA45" s="5">
        <f t="shared" si="18"/>
        <v>0</v>
      </c>
      <c r="AB45" s="3">
        <f t="shared" si="19"/>
        <v>0</v>
      </c>
      <c r="AC45" s="5">
        <f t="shared" si="9"/>
        <v>0</v>
      </c>
      <c r="AE45" s="60" t="e">
        <f t="shared" si="20"/>
        <v>#DIV/0!</v>
      </c>
    </row>
    <row r="46" spans="2:31" x14ac:dyDescent="0.2">
      <c r="B46" s="9">
        <f t="shared" si="21"/>
        <v>44501</v>
      </c>
      <c r="C46" s="10">
        <f t="shared" si="2"/>
        <v>121</v>
      </c>
      <c r="D46" s="5">
        <f t="shared" si="10"/>
        <v>0</v>
      </c>
      <c r="E46" s="5">
        <f t="shared" si="3"/>
        <v>0</v>
      </c>
      <c r="F46" s="5">
        <f t="shared" si="4"/>
        <v>0</v>
      </c>
      <c r="G46" s="3">
        <f t="shared" si="11"/>
        <v>0</v>
      </c>
      <c r="H46" s="35"/>
      <c r="I46" s="5">
        <f>IF($M$12=1,IF(SUM(K$26:K45)&lt;1,$L$5*(1+$G$5)^(INT((B46-$B$27)/365)),0),0)</f>
        <v>0</v>
      </c>
      <c r="J46" s="5"/>
      <c r="K46" s="10">
        <f>IF($M$12=1,IF(AND(AA46/$L$9&gt;(E46*12+$C$9)*4,$L$10&lt;=B46,SUM($K$26:K45)&lt;1,$L$8&lt;AA46/$L$9),1,0),IF(SUM(K$26:K45)=1,0,1))</f>
        <v>0</v>
      </c>
      <c r="L46" s="5">
        <f>IF($M$12=1,IF(K45=1,$L$8*(1-$L$9),IF(SUM($K$26:K45)=1,MAX(L45*(1+$H$10)-P45,0),0)),IF(K46=1,$O$8,MAX(L45*(1+$H$10)-P45,0)))</f>
        <v>0</v>
      </c>
      <c r="M46" s="5">
        <f t="shared" si="12"/>
        <v>0</v>
      </c>
      <c r="N46" s="5">
        <f>IF($M$12=1,IF(SUM(K$26:K45)=1,P46-(L46-L47),0),P46-(L46-L47))</f>
        <v>0</v>
      </c>
      <c r="O46" s="5">
        <f t="shared" si="13"/>
        <v>0</v>
      </c>
      <c r="P46" s="5">
        <f>IF(OR(SUM($K$26:K45)=1,$M$12=2),IF($M$19=1,MIN($L$16+F46*$L$17,L46*(1+$H$10)),MIN(MAX(D46+E46+F46-G46-H46-I46-M46-SUM(S46,U46,W46,Y46)-$O$16*E46,$O$15),L46*(1+$H$10))),0)</f>
        <v>0</v>
      </c>
      <c r="Q46" s="5"/>
      <c r="R46" s="50" t="str">
        <f t="shared" si="14"/>
        <v/>
      </c>
      <c r="S46" s="5" t="str">
        <f t="shared" si="5"/>
        <v/>
      </c>
      <c r="T46" s="5" t="str">
        <f t="shared" si="15"/>
        <v/>
      </c>
      <c r="U46" s="5" t="str">
        <f t="shared" si="6"/>
        <v/>
      </c>
      <c r="V46" s="5" t="str">
        <f t="shared" si="16"/>
        <v/>
      </c>
      <c r="W46" s="5" t="str">
        <f t="shared" si="7"/>
        <v/>
      </c>
      <c r="X46" s="5" t="str">
        <f t="shared" si="17"/>
        <v/>
      </c>
      <c r="Y46" s="5" t="str">
        <f t="shared" si="8"/>
        <v/>
      </c>
      <c r="Z46" s="5"/>
      <c r="AA46" s="5">
        <f t="shared" si="18"/>
        <v>0</v>
      </c>
      <c r="AB46" s="3">
        <f t="shared" si="19"/>
        <v>0</v>
      </c>
      <c r="AC46" s="5">
        <f t="shared" si="9"/>
        <v>0</v>
      </c>
      <c r="AE46" s="60" t="e">
        <f t="shared" si="20"/>
        <v>#DIV/0!</v>
      </c>
    </row>
    <row r="47" spans="2:31" x14ac:dyDescent="0.2">
      <c r="B47" s="9">
        <f t="shared" si="21"/>
        <v>44531</v>
      </c>
      <c r="C47" s="10">
        <f t="shared" si="2"/>
        <v>122</v>
      </c>
      <c r="D47" s="5">
        <f t="shared" si="10"/>
        <v>0</v>
      </c>
      <c r="E47" s="5">
        <f t="shared" si="3"/>
        <v>0</v>
      </c>
      <c r="F47" s="5">
        <f t="shared" si="4"/>
        <v>0</v>
      </c>
      <c r="G47" s="3">
        <f t="shared" si="11"/>
        <v>0</v>
      </c>
      <c r="H47" s="35"/>
      <c r="I47" s="5">
        <f>IF($M$12=1,IF(SUM(K$26:K46)&lt;1,$L$5*(1+$G$5)^(INT((B47-$B$27)/365)),0),0)</f>
        <v>0</v>
      </c>
      <c r="J47" s="5"/>
      <c r="K47" s="10">
        <f>IF($M$12=1,IF(AND(AA47/$L$9&gt;(E47*12+$C$9)*4,$L$10&lt;=B47,SUM($K$26:K46)&lt;1,$L$8&lt;AA47/$L$9),1,0),IF(SUM(K$26:K46)=1,0,1))</f>
        <v>0</v>
      </c>
      <c r="L47" s="5">
        <f>IF($M$12=1,IF(K46=1,$L$8*(1-$L$9),IF(SUM($K$26:K46)=1,MAX(L46*(1+$H$10)-P46,0),0)),IF(K47=1,$O$8,MAX(L46*(1+$H$10)-P46,0)))</f>
        <v>0</v>
      </c>
      <c r="M47" s="5">
        <f t="shared" si="12"/>
        <v>0</v>
      </c>
      <c r="N47" s="5">
        <f>IF($M$12=1,IF(SUM(K$26:K46)=1,P47-(L47-L48),0),P47-(L47-L48))</f>
        <v>0</v>
      </c>
      <c r="O47" s="5">
        <f t="shared" si="13"/>
        <v>0</v>
      </c>
      <c r="P47" s="5">
        <f>IF(OR(SUM($K$26:K46)=1,$M$12=2),IF($M$19=1,MIN($L$16+F47*$L$17,L47*(1+$H$10)),MIN(MAX(D47+E47+F47-G47-H47-I47-M47-SUM(S47,U47,W47,Y47)-$O$16*E47,$O$15),L47*(1+$H$10))),0)</f>
        <v>0</v>
      </c>
      <c r="Q47" s="5"/>
      <c r="R47" s="50" t="str">
        <f t="shared" si="14"/>
        <v/>
      </c>
      <c r="S47" s="5" t="str">
        <f t="shared" si="5"/>
        <v/>
      </c>
      <c r="T47" s="5" t="str">
        <f t="shared" si="15"/>
        <v/>
      </c>
      <c r="U47" s="5" t="str">
        <f t="shared" si="6"/>
        <v/>
      </c>
      <c r="V47" s="5" t="str">
        <f t="shared" si="16"/>
        <v/>
      </c>
      <c r="W47" s="5" t="str">
        <f t="shared" si="7"/>
        <v/>
      </c>
      <c r="X47" s="5" t="str">
        <f t="shared" si="17"/>
        <v/>
      </c>
      <c r="Y47" s="5" t="str">
        <f t="shared" si="8"/>
        <v/>
      </c>
      <c r="Z47" s="5"/>
      <c r="AA47" s="5">
        <f t="shared" si="18"/>
        <v>0</v>
      </c>
      <c r="AB47" s="3">
        <f t="shared" si="19"/>
        <v>0</v>
      </c>
      <c r="AC47" s="5">
        <f t="shared" si="9"/>
        <v>0</v>
      </c>
      <c r="AE47" s="60" t="e">
        <f t="shared" si="20"/>
        <v>#DIV/0!</v>
      </c>
    </row>
    <row r="48" spans="2:31" x14ac:dyDescent="0.2">
      <c r="B48" s="9">
        <f t="shared" si="21"/>
        <v>44562</v>
      </c>
      <c r="C48" s="10">
        <f t="shared" si="2"/>
        <v>122</v>
      </c>
      <c r="D48" s="5">
        <f t="shared" si="10"/>
        <v>0</v>
      </c>
      <c r="E48" s="5">
        <f t="shared" si="3"/>
        <v>0</v>
      </c>
      <c r="F48" s="5">
        <f t="shared" si="4"/>
        <v>0</v>
      </c>
      <c r="G48" s="3">
        <f t="shared" si="11"/>
        <v>0</v>
      </c>
      <c r="H48" s="35"/>
      <c r="I48" s="5">
        <f>IF($M$12=1,IF(SUM(K$26:K47)&lt;1,$L$5*(1+$G$5)^(INT((B48-$B$27)/365)),0),0)</f>
        <v>0</v>
      </c>
      <c r="J48" s="5"/>
      <c r="K48" s="10">
        <f>IF($M$12=1,IF(AND(AA48/$L$9&gt;(E48*12+$C$9)*4,$L$10&lt;=B48,SUM($K$26:K47)&lt;1,$L$8&lt;AA48/$L$9),1,0),IF(SUM(K$26:K47)=1,0,1))</f>
        <v>0</v>
      </c>
      <c r="L48" s="5">
        <f>IF($M$12=1,IF(K47=1,$L$8*(1-$L$9),IF(SUM($K$26:K47)=1,MAX(L47*(1+$H$10)-P47,0),0)),IF(K48=1,$O$8,MAX(L47*(1+$H$10)-P47,0)))</f>
        <v>0</v>
      </c>
      <c r="M48" s="5">
        <f t="shared" si="12"/>
        <v>0</v>
      </c>
      <c r="N48" s="5">
        <f>IF($M$12=1,IF(SUM(K$26:K47)=1,P48-(L48-L49),0),P48-(L48-L49))</f>
        <v>0</v>
      </c>
      <c r="O48" s="5">
        <f t="shared" si="13"/>
        <v>0</v>
      </c>
      <c r="P48" s="5">
        <f>IF(OR(SUM($K$26:K47)=1,$M$12=2),IF($M$19=1,MIN($L$16+F48*$L$17,L48*(1+$H$10)),MIN(MAX(D48+E48+F48-G48-H48-I48-M48-SUM(S48,U48,W48,Y48)-$O$16*E48,$O$15),L48*(1+$H$10))),0)</f>
        <v>0</v>
      </c>
      <c r="Q48" s="5"/>
      <c r="R48" s="50" t="str">
        <f t="shared" si="14"/>
        <v/>
      </c>
      <c r="S48" s="5" t="str">
        <f t="shared" si="5"/>
        <v/>
      </c>
      <c r="T48" s="5" t="str">
        <f t="shared" si="15"/>
        <v/>
      </c>
      <c r="U48" s="5" t="str">
        <f t="shared" si="6"/>
        <v/>
      </c>
      <c r="V48" s="5" t="str">
        <f t="shared" si="16"/>
        <v/>
      </c>
      <c r="W48" s="5" t="str">
        <f t="shared" si="7"/>
        <v/>
      </c>
      <c r="X48" s="5" t="str">
        <f t="shared" si="17"/>
        <v/>
      </c>
      <c r="Y48" s="5" t="str">
        <f t="shared" si="8"/>
        <v/>
      </c>
      <c r="Z48" s="5"/>
      <c r="AA48" s="5">
        <f t="shared" si="18"/>
        <v>0</v>
      </c>
      <c r="AB48" s="3">
        <f t="shared" si="19"/>
        <v>0</v>
      </c>
      <c r="AC48" s="5">
        <f t="shared" si="9"/>
        <v>0</v>
      </c>
      <c r="AE48" s="60" t="e">
        <f t="shared" si="20"/>
        <v>#DIV/0!</v>
      </c>
    </row>
    <row r="49" spans="2:31" x14ac:dyDescent="0.2">
      <c r="B49" s="9">
        <f t="shared" si="21"/>
        <v>44593</v>
      </c>
      <c r="C49" s="10">
        <f t="shared" si="2"/>
        <v>122</v>
      </c>
      <c r="D49" s="5">
        <f t="shared" si="10"/>
        <v>0</v>
      </c>
      <c r="E49" s="5">
        <f t="shared" si="3"/>
        <v>0</v>
      </c>
      <c r="F49" s="5">
        <f t="shared" si="4"/>
        <v>0</v>
      </c>
      <c r="G49" s="3">
        <f t="shared" si="11"/>
        <v>0</v>
      </c>
      <c r="H49" s="35"/>
      <c r="I49" s="5">
        <f>IF($M$12=1,IF(SUM(K$26:K48)&lt;1,$L$5*(1+$G$5)^(INT((B49-$B$27)/365)),0),0)</f>
        <v>0</v>
      </c>
      <c r="J49" s="5"/>
      <c r="K49" s="10">
        <f>IF($M$12=1,IF(AND(AA49/$L$9&gt;(E49*12+$C$9)*4,$L$10&lt;=B49,SUM($K$26:K48)&lt;1,$L$8&lt;AA49/$L$9),1,0),IF(SUM(K$26:K48)=1,0,1))</f>
        <v>0</v>
      </c>
      <c r="L49" s="5">
        <f>IF($M$12=1,IF(K48=1,$L$8*(1-$L$9),IF(SUM($K$26:K48)=1,MAX(L48*(1+$H$10)-P48,0),0)),IF(K49=1,$O$8,MAX(L48*(1+$H$10)-P48,0)))</f>
        <v>0</v>
      </c>
      <c r="M49" s="5">
        <f t="shared" si="12"/>
        <v>0</v>
      </c>
      <c r="N49" s="5">
        <f>IF($M$12=1,IF(SUM(K$26:K48)=1,P49-(L49-L50),0),P49-(L49-L50))</f>
        <v>0</v>
      </c>
      <c r="O49" s="5">
        <f t="shared" si="13"/>
        <v>0</v>
      </c>
      <c r="P49" s="5">
        <f>IF(OR(SUM($K$26:K48)=1,$M$12=2),IF($M$19=1,MIN($L$16+F49*$L$17,L49*(1+$H$10)),MIN(MAX(D49+E49+F49-G49-H49-I49-M49-SUM(S49,U49,W49,Y49)-$O$16*E49,$O$15),L49*(1+$H$10))),0)</f>
        <v>0</v>
      </c>
      <c r="Q49" s="5"/>
      <c r="R49" s="50" t="str">
        <f t="shared" si="14"/>
        <v/>
      </c>
      <c r="S49" s="5" t="str">
        <f t="shared" si="5"/>
        <v/>
      </c>
      <c r="T49" s="5" t="str">
        <f t="shared" si="15"/>
        <v/>
      </c>
      <c r="U49" s="5" t="str">
        <f t="shared" si="6"/>
        <v/>
      </c>
      <c r="V49" s="5" t="str">
        <f t="shared" si="16"/>
        <v/>
      </c>
      <c r="W49" s="5" t="str">
        <f t="shared" si="7"/>
        <v/>
      </c>
      <c r="X49" s="5" t="str">
        <f t="shared" si="17"/>
        <v/>
      </c>
      <c r="Y49" s="5" t="str">
        <f t="shared" si="8"/>
        <v/>
      </c>
      <c r="Z49" s="5"/>
      <c r="AA49" s="5">
        <f t="shared" si="18"/>
        <v>0</v>
      </c>
      <c r="AB49" s="3">
        <f t="shared" si="19"/>
        <v>0</v>
      </c>
      <c r="AC49" s="5">
        <f t="shared" si="9"/>
        <v>0</v>
      </c>
      <c r="AE49" s="60" t="e">
        <f t="shared" si="20"/>
        <v>#DIV/0!</v>
      </c>
    </row>
    <row r="50" spans="2:31" x14ac:dyDescent="0.2">
      <c r="B50" s="9">
        <f t="shared" si="21"/>
        <v>44621</v>
      </c>
      <c r="C50" s="10">
        <f t="shared" si="2"/>
        <v>122</v>
      </c>
      <c r="D50" s="5">
        <f t="shared" si="10"/>
        <v>0</v>
      </c>
      <c r="E50" s="5">
        <f t="shared" si="3"/>
        <v>0</v>
      </c>
      <c r="F50" s="5">
        <f t="shared" si="4"/>
        <v>0</v>
      </c>
      <c r="G50" s="3">
        <f t="shared" si="11"/>
        <v>0</v>
      </c>
      <c r="H50" s="35"/>
      <c r="I50" s="5">
        <f>IF($M$12=1,IF(SUM(K$26:K49)&lt;1,$L$5*(1+$G$5)^(INT((B50-$B$27)/365)),0),0)</f>
        <v>0</v>
      </c>
      <c r="J50" s="5"/>
      <c r="K50" s="10">
        <f>IF($M$12=1,IF(AND(AA50/$L$9&gt;(E50*12+$C$9)*4,$L$10&lt;=B50,SUM($K$26:K49)&lt;1,$L$8&lt;AA50/$L$9),1,0),IF(SUM(K$26:K49)=1,0,1))</f>
        <v>0</v>
      </c>
      <c r="L50" s="5">
        <f>IF($M$12=1,IF(K49=1,$L$8*(1-$L$9),IF(SUM($K$26:K49)=1,MAX(L49*(1+$H$10)-P49,0),0)),IF(K50=1,$O$8,MAX(L49*(1+$H$10)-P49,0)))</f>
        <v>0</v>
      </c>
      <c r="M50" s="5">
        <f t="shared" si="12"/>
        <v>0</v>
      </c>
      <c r="N50" s="5">
        <f>IF($M$12=1,IF(SUM(K$26:K49)=1,P50-(L50-L51),0),P50-(L50-L51))</f>
        <v>0</v>
      </c>
      <c r="O50" s="5">
        <f t="shared" si="13"/>
        <v>0</v>
      </c>
      <c r="P50" s="5">
        <f>IF(OR(SUM($K$26:K49)=1,$M$12=2),IF($M$19=1,MIN($L$16+F50*$L$17,L50*(1+$H$10)),MIN(MAX(D50+E50+F50-G50-H50-I50-M50-SUM(S50,U50,W50,Y50)-$O$16*E50,$O$15),L50*(1+$H$10))),0)</f>
        <v>0</v>
      </c>
      <c r="Q50" s="5"/>
      <c r="R50" s="50" t="str">
        <f t="shared" si="14"/>
        <v/>
      </c>
      <c r="S50" s="5" t="str">
        <f t="shared" si="5"/>
        <v/>
      </c>
      <c r="T50" s="5" t="str">
        <f t="shared" si="15"/>
        <v/>
      </c>
      <c r="U50" s="5" t="str">
        <f t="shared" si="6"/>
        <v/>
      </c>
      <c r="V50" s="5" t="str">
        <f t="shared" si="16"/>
        <v/>
      </c>
      <c r="W50" s="5" t="str">
        <f t="shared" si="7"/>
        <v/>
      </c>
      <c r="X50" s="5" t="str">
        <f t="shared" si="17"/>
        <v/>
      </c>
      <c r="Y50" s="5" t="str">
        <f t="shared" si="8"/>
        <v/>
      </c>
      <c r="Z50" s="5"/>
      <c r="AA50" s="5">
        <f t="shared" si="18"/>
        <v>0</v>
      </c>
      <c r="AB50" s="3">
        <f t="shared" si="19"/>
        <v>0</v>
      </c>
      <c r="AC50" s="5">
        <f t="shared" si="9"/>
        <v>0</v>
      </c>
      <c r="AE50" s="60" t="e">
        <f t="shared" si="20"/>
        <v>#DIV/0!</v>
      </c>
    </row>
    <row r="51" spans="2:31" x14ac:dyDescent="0.2">
      <c r="B51" s="9">
        <f t="shared" si="21"/>
        <v>44652</v>
      </c>
      <c r="C51" s="10">
        <f t="shared" si="2"/>
        <v>122</v>
      </c>
      <c r="D51" s="5">
        <f t="shared" si="10"/>
        <v>0</v>
      </c>
      <c r="E51" s="5">
        <f t="shared" si="3"/>
        <v>0</v>
      </c>
      <c r="F51" s="5">
        <f t="shared" si="4"/>
        <v>0</v>
      </c>
      <c r="G51" s="3">
        <f t="shared" si="11"/>
        <v>0</v>
      </c>
      <c r="H51" s="35"/>
      <c r="I51" s="5">
        <f>IF($M$12=1,IF(SUM(K$26:K50)&lt;1,$L$5*(1+$G$5)^(INT((B51-$B$27)/365)),0),0)</f>
        <v>0</v>
      </c>
      <c r="J51" s="5"/>
      <c r="K51" s="10">
        <f>IF($M$12=1,IF(AND(AA51/$L$9&gt;(E51*12+$C$9)*4,$L$10&lt;=B51,SUM($K$26:K50)&lt;1,$L$8&lt;AA51/$L$9),1,0),IF(SUM(K$26:K50)=1,0,1))</f>
        <v>0</v>
      </c>
      <c r="L51" s="5">
        <f>IF($M$12=1,IF(K50=1,$L$8*(1-$L$9),IF(SUM($K$26:K50)=1,MAX(L50*(1+$H$10)-P50,0),0)),IF(K51=1,$O$8,MAX(L50*(1+$H$10)-P50,0)))</f>
        <v>0</v>
      </c>
      <c r="M51" s="5">
        <f t="shared" si="12"/>
        <v>0</v>
      </c>
      <c r="N51" s="5">
        <f>IF($M$12=1,IF(SUM(K$26:K50)=1,P51-(L51-L52),0),P51-(L51-L52))</f>
        <v>0</v>
      </c>
      <c r="O51" s="5">
        <f t="shared" si="13"/>
        <v>0</v>
      </c>
      <c r="P51" s="5">
        <f>IF(OR(SUM($K$26:K50)=1,$M$12=2),IF($M$19=1,MIN($L$16+F51*$L$17,L51*(1+$H$10)),MIN(MAX(D51+E51+F51-G51-H51-I51-M51-SUM(S51,U51,W51,Y51)-$O$16*E51,$O$15),L51*(1+$H$10))),0)</f>
        <v>0</v>
      </c>
      <c r="Q51" s="5"/>
      <c r="R51" s="50" t="str">
        <f t="shared" si="14"/>
        <v/>
      </c>
      <c r="S51" s="5" t="str">
        <f t="shared" si="5"/>
        <v/>
      </c>
      <c r="T51" s="5" t="str">
        <f t="shared" si="15"/>
        <v/>
      </c>
      <c r="U51" s="5" t="str">
        <f t="shared" si="6"/>
        <v/>
      </c>
      <c r="V51" s="5" t="str">
        <f t="shared" si="16"/>
        <v/>
      </c>
      <c r="W51" s="5" t="str">
        <f t="shared" si="7"/>
        <v/>
      </c>
      <c r="X51" s="5" t="str">
        <f t="shared" si="17"/>
        <v/>
      </c>
      <c r="Y51" s="5" t="str">
        <f t="shared" si="8"/>
        <v/>
      </c>
      <c r="Z51" s="5"/>
      <c r="AA51" s="5">
        <f t="shared" si="18"/>
        <v>0</v>
      </c>
      <c r="AB51" s="3">
        <f t="shared" si="19"/>
        <v>0</v>
      </c>
      <c r="AC51" s="5">
        <f t="shared" si="9"/>
        <v>0</v>
      </c>
      <c r="AE51" s="60" t="e">
        <f t="shared" si="20"/>
        <v>#DIV/0!</v>
      </c>
    </row>
    <row r="52" spans="2:31" x14ac:dyDescent="0.2">
      <c r="B52" s="9">
        <f t="shared" si="21"/>
        <v>44682</v>
      </c>
      <c r="C52" s="10">
        <f t="shared" si="2"/>
        <v>122</v>
      </c>
      <c r="D52" s="5">
        <f t="shared" si="10"/>
        <v>0</v>
      </c>
      <c r="E52" s="5">
        <f t="shared" si="3"/>
        <v>0</v>
      </c>
      <c r="F52" s="5">
        <f t="shared" si="4"/>
        <v>0</v>
      </c>
      <c r="G52" s="3">
        <f t="shared" si="11"/>
        <v>0</v>
      </c>
      <c r="H52" s="35"/>
      <c r="I52" s="5">
        <f>IF($M$12=1,IF(SUM(K$26:K51)&lt;1,$L$5*(1+$G$5)^(INT((B52-$B$27)/365)),0),0)</f>
        <v>0</v>
      </c>
      <c r="J52" s="5"/>
      <c r="K52" s="10">
        <f>IF($M$12=1,IF(AND(AA52/$L$9&gt;(E52*12+$C$9)*4,$L$10&lt;=B52,SUM($K$26:K51)&lt;1,$L$8&lt;AA52/$L$9),1,0),IF(SUM(K$26:K51)=1,0,1))</f>
        <v>0</v>
      </c>
      <c r="L52" s="5">
        <f>IF($M$12=1,IF(K51=1,$L$8*(1-$L$9),IF(SUM($K$26:K51)=1,MAX(L51*(1+$H$10)-P51,0),0)),IF(K52=1,$O$8,MAX(L51*(1+$H$10)-P51,0)))</f>
        <v>0</v>
      </c>
      <c r="M52" s="5">
        <f t="shared" si="12"/>
        <v>0</v>
      </c>
      <c r="N52" s="5">
        <f>IF($M$12=1,IF(SUM(K$26:K51)=1,P52-(L52-L53),0),P52-(L52-L53))</f>
        <v>0</v>
      </c>
      <c r="O52" s="5">
        <f t="shared" si="13"/>
        <v>0</v>
      </c>
      <c r="P52" s="5">
        <f>IF(OR(SUM($K$26:K51)=1,$M$12=2),IF($M$19=1,MIN($L$16+F52*$L$17,L52*(1+$H$10)),MIN(MAX(D52+E52+F52-G52-H52-I52-M52-SUM(S52,U52,W52,Y52)-$O$16*E52,$O$15),L52*(1+$H$10))),0)</f>
        <v>0</v>
      </c>
      <c r="Q52" s="5"/>
      <c r="R52" s="50" t="str">
        <f t="shared" si="14"/>
        <v/>
      </c>
      <c r="S52" s="5" t="str">
        <f t="shared" si="5"/>
        <v/>
      </c>
      <c r="T52" s="5" t="str">
        <f t="shared" si="15"/>
        <v/>
      </c>
      <c r="U52" s="5" t="str">
        <f t="shared" si="6"/>
        <v/>
      </c>
      <c r="V52" s="5" t="str">
        <f t="shared" si="16"/>
        <v/>
      </c>
      <c r="W52" s="5" t="str">
        <f t="shared" si="7"/>
        <v/>
      </c>
      <c r="X52" s="5" t="str">
        <f t="shared" si="17"/>
        <v/>
      </c>
      <c r="Y52" s="5" t="str">
        <f t="shared" si="8"/>
        <v/>
      </c>
      <c r="Z52" s="5"/>
      <c r="AA52" s="5">
        <f t="shared" si="18"/>
        <v>0</v>
      </c>
      <c r="AB52" s="3">
        <f t="shared" si="19"/>
        <v>0</v>
      </c>
      <c r="AC52" s="5">
        <f t="shared" si="9"/>
        <v>0</v>
      </c>
      <c r="AE52" s="60" t="e">
        <f t="shared" si="20"/>
        <v>#DIV/0!</v>
      </c>
    </row>
    <row r="53" spans="2:31" x14ac:dyDescent="0.2">
      <c r="B53" s="9">
        <f t="shared" si="21"/>
        <v>44713</v>
      </c>
      <c r="C53" s="10">
        <f t="shared" si="2"/>
        <v>122</v>
      </c>
      <c r="D53" s="5">
        <f t="shared" si="10"/>
        <v>0</v>
      </c>
      <c r="E53" s="5">
        <f t="shared" si="3"/>
        <v>0</v>
      </c>
      <c r="F53" s="5">
        <f t="shared" si="4"/>
        <v>0</v>
      </c>
      <c r="G53" s="3">
        <f t="shared" si="11"/>
        <v>0</v>
      </c>
      <c r="H53" s="35"/>
      <c r="I53" s="5">
        <f>IF($M$12=1,IF(SUM(K$26:K52)&lt;1,$L$5*(1+$G$5)^(INT((B53-$B$27)/365)),0),0)</f>
        <v>0</v>
      </c>
      <c r="J53" s="5"/>
      <c r="K53" s="10">
        <f>IF($M$12=1,IF(AND(AA53/$L$9&gt;(E53*12+$C$9)*4,$L$10&lt;=B53,SUM($K$26:K52)&lt;1,$L$8&lt;AA53/$L$9),1,0),IF(SUM(K$26:K52)=1,0,1))</f>
        <v>0</v>
      </c>
      <c r="L53" s="5">
        <f>IF($M$12=1,IF(K52=1,$L$8*(1-$L$9),IF(SUM($K$26:K52)=1,MAX(L52*(1+$H$10)-P52,0),0)),IF(K53=1,$O$8,MAX(L52*(1+$H$10)-P52,0)))</f>
        <v>0</v>
      </c>
      <c r="M53" s="5">
        <f t="shared" si="12"/>
        <v>0</v>
      </c>
      <c r="N53" s="5">
        <f>IF($M$12=1,IF(SUM(K$26:K52)=1,P53-(L53-L54),0),P53-(L53-L54))</f>
        <v>0</v>
      </c>
      <c r="O53" s="5">
        <f t="shared" si="13"/>
        <v>0</v>
      </c>
      <c r="P53" s="5">
        <f>IF(OR(SUM($K$26:K52)=1,$M$12=2),IF($M$19=1,MIN($L$16+F53*$L$17,L53*(1+$H$10)),MIN(MAX(D53+E53+F53-G53-H53-I53-M53-SUM(S53,U53,W53,Y53)-$O$16*E53,$O$15),L53*(1+$H$10))),0)</f>
        <v>0</v>
      </c>
      <c r="Q53" s="5"/>
      <c r="R53" s="50" t="str">
        <f t="shared" si="14"/>
        <v/>
      </c>
      <c r="S53" s="5" t="str">
        <f t="shared" si="5"/>
        <v/>
      </c>
      <c r="T53" s="5" t="str">
        <f t="shared" si="15"/>
        <v/>
      </c>
      <c r="U53" s="5" t="str">
        <f t="shared" si="6"/>
        <v/>
      </c>
      <c r="V53" s="5" t="str">
        <f t="shared" si="16"/>
        <v/>
      </c>
      <c r="W53" s="5" t="str">
        <f t="shared" si="7"/>
        <v/>
      </c>
      <c r="X53" s="5" t="str">
        <f t="shared" si="17"/>
        <v/>
      </c>
      <c r="Y53" s="5" t="str">
        <f t="shared" si="8"/>
        <v/>
      </c>
      <c r="Z53" s="5"/>
      <c r="AA53" s="5">
        <f t="shared" si="18"/>
        <v>0</v>
      </c>
      <c r="AB53" s="3">
        <f t="shared" si="19"/>
        <v>0</v>
      </c>
      <c r="AC53" s="5">
        <f t="shared" si="9"/>
        <v>0</v>
      </c>
      <c r="AE53" s="60" t="e">
        <f t="shared" si="20"/>
        <v>#DIV/0!</v>
      </c>
    </row>
    <row r="54" spans="2:31" x14ac:dyDescent="0.2">
      <c r="B54" s="9">
        <f t="shared" si="21"/>
        <v>44743</v>
      </c>
      <c r="C54" s="10">
        <f t="shared" si="2"/>
        <v>122</v>
      </c>
      <c r="D54" s="5">
        <f t="shared" si="10"/>
        <v>0</v>
      </c>
      <c r="E54" s="5">
        <f t="shared" si="3"/>
        <v>0</v>
      </c>
      <c r="F54" s="5">
        <f t="shared" si="4"/>
        <v>0</v>
      </c>
      <c r="G54" s="3">
        <f t="shared" si="11"/>
        <v>0</v>
      </c>
      <c r="H54" s="35"/>
      <c r="I54" s="5">
        <f>IF($M$12=1,IF(SUM(K$26:K53)&lt;1,$L$5*(1+$G$5)^(INT((B54-$B$27)/365)),0),0)</f>
        <v>0</v>
      </c>
      <c r="J54" s="5"/>
      <c r="K54" s="10">
        <f>IF($M$12=1,IF(AND(AA54/$L$9&gt;(E54*12+$C$9)*4,$L$10&lt;=B54,SUM($K$26:K53)&lt;1,$L$8&lt;AA54/$L$9),1,0),IF(SUM(K$26:K53)=1,0,1))</f>
        <v>0</v>
      </c>
      <c r="L54" s="5">
        <f>IF($M$12=1,IF(K53=1,$L$8*(1-$L$9),IF(SUM($K$26:K53)=1,MAX(L53*(1+$H$10)-P53,0),0)),IF(K54=1,$O$8,MAX(L53*(1+$H$10)-P53,0)))</f>
        <v>0</v>
      </c>
      <c r="M54" s="5">
        <f t="shared" si="12"/>
        <v>0</v>
      </c>
      <c r="N54" s="5">
        <f>IF($M$12=1,IF(SUM(K$26:K53)=1,P54-(L54-L55),0),P54-(L54-L55))</f>
        <v>0</v>
      </c>
      <c r="O54" s="5">
        <f t="shared" si="13"/>
        <v>0</v>
      </c>
      <c r="P54" s="5">
        <f>IF(OR(SUM($K$26:K53)=1,$M$12=2),IF($M$19=1,MIN($L$16+F54*$L$17,L54*(1+$H$10)),MIN(MAX(D54+E54+F54-G54-H54-I54-M54-SUM(S54,U54,W54,Y54)-$O$16*E54,$O$15),L54*(1+$H$10))),0)</f>
        <v>0</v>
      </c>
      <c r="Q54" s="5"/>
      <c r="R54" s="50" t="str">
        <f t="shared" si="14"/>
        <v/>
      </c>
      <c r="S54" s="5" t="str">
        <f t="shared" si="5"/>
        <v/>
      </c>
      <c r="T54" s="5" t="str">
        <f t="shared" si="15"/>
        <v/>
      </c>
      <c r="U54" s="5" t="str">
        <f t="shared" si="6"/>
        <v/>
      </c>
      <c r="V54" s="5" t="str">
        <f t="shared" si="16"/>
        <v/>
      </c>
      <c r="W54" s="5" t="str">
        <f t="shared" si="7"/>
        <v/>
      </c>
      <c r="X54" s="5" t="str">
        <f t="shared" si="17"/>
        <v/>
      </c>
      <c r="Y54" s="5" t="str">
        <f t="shared" si="8"/>
        <v/>
      </c>
      <c r="Z54" s="5"/>
      <c r="AA54" s="5">
        <f t="shared" si="18"/>
        <v>0</v>
      </c>
      <c r="AB54" s="3">
        <f t="shared" si="19"/>
        <v>0</v>
      </c>
      <c r="AC54" s="5">
        <f t="shared" si="9"/>
        <v>0</v>
      </c>
      <c r="AE54" s="60" t="e">
        <f t="shared" si="20"/>
        <v>#DIV/0!</v>
      </c>
    </row>
    <row r="55" spans="2:31" x14ac:dyDescent="0.2">
      <c r="B55" s="9">
        <f t="shared" si="21"/>
        <v>44774</v>
      </c>
      <c r="C55" s="10">
        <f t="shared" si="2"/>
        <v>122</v>
      </c>
      <c r="D55" s="5">
        <f t="shared" si="10"/>
        <v>0</v>
      </c>
      <c r="E55" s="5">
        <f t="shared" si="3"/>
        <v>0</v>
      </c>
      <c r="F55" s="5">
        <f t="shared" si="4"/>
        <v>0</v>
      </c>
      <c r="G55" s="3">
        <f t="shared" si="11"/>
        <v>0</v>
      </c>
      <c r="H55" s="35"/>
      <c r="I55" s="5">
        <f>IF($M$12=1,IF(SUM(K$26:K54)&lt;1,$L$5*(1+$G$5)^(INT((B55-$B$27)/365)),0),0)</f>
        <v>0</v>
      </c>
      <c r="J55" s="5"/>
      <c r="K55" s="10">
        <f>IF($M$12=1,IF(AND(AA55/$L$9&gt;(E55*12+$C$9)*4,$L$10&lt;=B55,SUM($K$26:K54)&lt;1,$L$8&lt;AA55/$L$9),1,0),IF(SUM(K$26:K54)=1,0,1))</f>
        <v>0</v>
      </c>
      <c r="L55" s="5">
        <f>IF($M$12=1,IF(K54=1,$L$8*(1-$L$9),IF(SUM($K$26:K54)=1,MAX(L54*(1+$H$10)-P54,0),0)),IF(K55=1,$O$8,MAX(L54*(1+$H$10)-P54,0)))</f>
        <v>0</v>
      </c>
      <c r="M55" s="5">
        <f t="shared" si="12"/>
        <v>0</v>
      </c>
      <c r="N55" s="5">
        <f>IF($M$12=1,IF(SUM(K$26:K54)=1,P55-(L55-L56),0),P55-(L55-L56))</f>
        <v>0</v>
      </c>
      <c r="O55" s="5">
        <f t="shared" si="13"/>
        <v>0</v>
      </c>
      <c r="P55" s="5">
        <f>IF(OR(SUM($K$26:K54)=1,$M$12=2),IF($M$19=1,MIN($L$16+F55*$L$17,L55*(1+$H$10)),MIN(MAX(D55+E55+F55-G55-H55-I55-M55-SUM(S55,U55,W55,Y55)-$O$16*E55,$O$15),L55*(1+$H$10))),0)</f>
        <v>0</v>
      </c>
      <c r="Q55" s="5"/>
      <c r="R55" s="50" t="str">
        <f t="shared" si="14"/>
        <v/>
      </c>
      <c r="S55" s="5" t="str">
        <f t="shared" si="5"/>
        <v/>
      </c>
      <c r="T55" s="5" t="str">
        <f t="shared" si="15"/>
        <v/>
      </c>
      <c r="U55" s="5" t="str">
        <f t="shared" si="6"/>
        <v/>
      </c>
      <c r="V55" s="5" t="str">
        <f t="shared" si="16"/>
        <v/>
      </c>
      <c r="W55" s="5" t="str">
        <f t="shared" si="7"/>
        <v/>
      </c>
      <c r="X55" s="5" t="str">
        <f t="shared" si="17"/>
        <v/>
      </c>
      <c r="Y55" s="5" t="str">
        <f t="shared" si="8"/>
        <v/>
      </c>
      <c r="Z55" s="5"/>
      <c r="AA55" s="5">
        <f t="shared" si="18"/>
        <v>0</v>
      </c>
      <c r="AB55" s="3">
        <f t="shared" si="19"/>
        <v>0</v>
      </c>
      <c r="AC55" s="5">
        <f t="shared" si="9"/>
        <v>0</v>
      </c>
      <c r="AE55" s="60" t="e">
        <f t="shared" si="20"/>
        <v>#DIV/0!</v>
      </c>
    </row>
    <row r="56" spans="2:31" x14ac:dyDescent="0.2">
      <c r="B56" s="9">
        <f t="shared" si="21"/>
        <v>44805</v>
      </c>
      <c r="C56" s="10">
        <f t="shared" si="2"/>
        <v>122</v>
      </c>
      <c r="D56" s="5">
        <f t="shared" si="10"/>
        <v>0</v>
      </c>
      <c r="E56" s="5">
        <f t="shared" si="3"/>
        <v>0</v>
      </c>
      <c r="F56" s="5">
        <f t="shared" si="4"/>
        <v>0</v>
      </c>
      <c r="G56" s="3">
        <f t="shared" si="11"/>
        <v>0</v>
      </c>
      <c r="H56" s="35"/>
      <c r="I56" s="5">
        <f>IF($M$12=1,IF(SUM(K$26:K55)&lt;1,$L$5*(1+$G$5)^(INT((B56-$B$27)/365)),0),0)</f>
        <v>0</v>
      </c>
      <c r="J56" s="5"/>
      <c r="K56" s="10">
        <f>IF($M$12=1,IF(AND(AA56/$L$9&gt;(E56*12+$C$9)*4,$L$10&lt;=B56,SUM($K$26:K55)&lt;1,$L$8&lt;AA56/$L$9),1,0),IF(SUM(K$26:K55)=1,0,1))</f>
        <v>0</v>
      </c>
      <c r="L56" s="5">
        <f>IF($M$12=1,IF(K55=1,$L$8*(1-$L$9),IF(SUM($K$26:K55)=1,MAX(L55*(1+$H$10)-P55,0),0)),IF(K56=1,$O$8,MAX(L55*(1+$H$10)-P55,0)))</f>
        <v>0</v>
      </c>
      <c r="M56" s="5">
        <f t="shared" si="12"/>
        <v>0</v>
      </c>
      <c r="N56" s="5">
        <f>IF($M$12=1,IF(SUM(K$26:K55)=1,P56-(L56-L57),0),P56-(L56-L57))</f>
        <v>0</v>
      </c>
      <c r="O56" s="5">
        <f t="shared" si="13"/>
        <v>0</v>
      </c>
      <c r="P56" s="5">
        <f>IF(OR(SUM($K$26:K55)=1,$M$12=2),IF($M$19=1,MIN($L$16+F56*$L$17,L56*(1+$H$10)),MIN(MAX(D56+E56+F56-G56-H56-I56-M56-SUM(S56,U56,W56,Y56)-$O$16*E56,$O$15),L56*(1+$H$10))),0)</f>
        <v>0</v>
      </c>
      <c r="Q56" s="5"/>
      <c r="R56" s="50" t="str">
        <f t="shared" si="14"/>
        <v/>
      </c>
      <c r="S56" s="5" t="str">
        <f t="shared" si="5"/>
        <v/>
      </c>
      <c r="T56" s="5" t="str">
        <f t="shared" si="15"/>
        <v/>
      </c>
      <c r="U56" s="5" t="str">
        <f t="shared" si="6"/>
        <v/>
      </c>
      <c r="V56" s="5" t="str">
        <f t="shared" si="16"/>
        <v/>
      </c>
      <c r="W56" s="5" t="str">
        <f t="shared" si="7"/>
        <v/>
      </c>
      <c r="X56" s="5" t="str">
        <f t="shared" si="17"/>
        <v/>
      </c>
      <c r="Y56" s="5" t="str">
        <f t="shared" si="8"/>
        <v/>
      </c>
      <c r="Z56" s="5"/>
      <c r="AA56" s="5">
        <f t="shared" si="18"/>
        <v>0</v>
      </c>
      <c r="AB56" s="3">
        <f t="shared" si="19"/>
        <v>0</v>
      </c>
      <c r="AC56" s="5">
        <f t="shared" si="9"/>
        <v>0</v>
      </c>
      <c r="AE56" s="60" t="e">
        <f t="shared" si="20"/>
        <v>#DIV/0!</v>
      </c>
    </row>
    <row r="57" spans="2:31" x14ac:dyDescent="0.2">
      <c r="B57" s="9">
        <f t="shared" si="21"/>
        <v>44835</v>
      </c>
      <c r="C57" s="10">
        <f t="shared" si="2"/>
        <v>122</v>
      </c>
      <c r="D57" s="5">
        <f t="shared" si="10"/>
        <v>0</v>
      </c>
      <c r="E57" s="5">
        <f t="shared" si="3"/>
        <v>0</v>
      </c>
      <c r="F57" s="5">
        <f t="shared" si="4"/>
        <v>0</v>
      </c>
      <c r="G57" s="3">
        <f t="shared" si="11"/>
        <v>0</v>
      </c>
      <c r="H57" s="35"/>
      <c r="I57" s="5">
        <f>IF($M$12=1,IF(SUM(K$26:K56)&lt;1,$L$5*(1+$G$5)^(INT((B57-$B$27)/365)),0),0)</f>
        <v>0</v>
      </c>
      <c r="J57" s="5"/>
      <c r="K57" s="10">
        <f>IF($M$12=1,IF(AND(AA57/$L$9&gt;(E57*12+$C$9)*4,$L$10&lt;=B57,SUM($K$26:K56)&lt;1,$L$8&lt;AA57/$L$9),1,0),IF(SUM(K$26:K56)=1,0,1))</f>
        <v>0</v>
      </c>
      <c r="L57" s="5">
        <f>IF($M$12=1,IF(K56=1,$L$8*(1-$L$9),IF(SUM($K$26:K56)=1,MAX(L56*(1+$H$10)-P56,0),0)),IF(K57=1,$O$8,MAX(L56*(1+$H$10)-P56,0)))</f>
        <v>0</v>
      </c>
      <c r="M57" s="5">
        <f t="shared" si="12"/>
        <v>0</v>
      </c>
      <c r="N57" s="5">
        <f>IF($M$12=1,IF(SUM(K$26:K56)=1,P57-(L57-L58),0),P57-(L57-L58))</f>
        <v>0</v>
      </c>
      <c r="O57" s="5">
        <f t="shared" si="13"/>
        <v>0</v>
      </c>
      <c r="P57" s="5">
        <f>IF(OR(SUM($K$26:K56)=1,$M$12=2),IF($M$19=1,MIN($L$16+F57*$L$17,L57*(1+$H$10)),MIN(MAX(D57+E57+F57-G57-H57-I57-M57-SUM(S57,U57,W57,Y57)-$O$16*E57,$O$15),L57*(1+$H$10))),0)</f>
        <v>0</v>
      </c>
      <c r="Q57" s="5"/>
      <c r="R57" s="50" t="str">
        <f t="shared" si="14"/>
        <v/>
      </c>
      <c r="S57" s="5" t="str">
        <f t="shared" si="5"/>
        <v/>
      </c>
      <c r="T57" s="5" t="str">
        <f t="shared" si="15"/>
        <v/>
      </c>
      <c r="U57" s="5" t="str">
        <f t="shared" si="6"/>
        <v/>
      </c>
      <c r="V57" s="5" t="str">
        <f t="shared" si="16"/>
        <v/>
      </c>
      <c r="W57" s="5" t="str">
        <f t="shared" si="7"/>
        <v/>
      </c>
      <c r="X57" s="5" t="str">
        <f t="shared" si="17"/>
        <v/>
      </c>
      <c r="Y57" s="5" t="str">
        <f t="shared" si="8"/>
        <v/>
      </c>
      <c r="Z57" s="5"/>
      <c r="AA57" s="5">
        <f t="shared" si="18"/>
        <v>0</v>
      </c>
      <c r="AB57" s="3">
        <f t="shared" si="19"/>
        <v>0</v>
      </c>
      <c r="AC57" s="5">
        <f t="shared" si="9"/>
        <v>0</v>
      </c>
      <c r="AE57" s="60" t="e">
        <f t="shared" si="20"/>
        <v>#DIV/0!</v>
      </c>
    </row>
    <row r="58" spans="2:31" x14ac:dyDescent="0.2">
      <c r="B58" s="9">
        <f t="shared" si="21"/>
        <v>44866</v>
      </c>
      <c r="C58" s="10">
        <f t="shared" si="2"/>
        <v>122</v>
      </c>
      <c r="D58" s="5">
        <f t="shared" si="10"/>
        <v>0</v>
      </c>
      <c r="E58" s="5">
        <f t="shared" si="3"/>
        <v>0</v>
      </c>
      <c r="F58" s="5">
        <f t="shared" si="4"/>
        <v>0</v>
      </c>
      <c r="G58" s="3">
        <f t="shared" si="11"/>
        <v>0</v>
      </c>
      <c r="H58" s="35"/>
      <c r="I58" s="5">
        <f>IF($M$12=1,IF(SUM(K$26:K57)&lt;1,$L$5*(1+$G$5)^(INT((B58-$B$27)/365)),0),0)</f>
        <v>0</v>
      </c>
      <c r="J58" s="5"/>
      <c r="K58" s="10">
        <f>IF($M$12=1,IF(AND(AA58/$L$9&gt;(E58*12+$C$9)*4,$L$10&lt;=B58,SUM($K$26:K57)&lt;1,$L$8&lt;AA58/$L$9),1,0),IF(SUM(K$26:K57)=1,0,1))</f>
        <v>0</v>
      </c>
      <c r="L58" s="5">
        <f>IF($M$12=1,IF(K57=1,$L$8*(1-$L$9),IF(SUM($K$26:K57)=1,MAX(L57*(1+$H$10)-P57,0),0)),IF(K58=1,$O$8,MAX(L57*(1+$H$10)-P57,0)))</f>
        <v>0</v>
      </c>
      <c r="M58" s="5">
        <f t="shared" si="12"/>
        <v>0</v>
      </c>
      <c r="N58" s="5">
        <f>IF($M$12=1,IF(SUM(K$26:K57)=1,P58-(L58-L59),0),P58-(L58-L59))</f>
        <v>0</v>
      </c>
      <c r="O58" s="5">
        <f t="shared" si="13"/>
        <v>0</v>
      </c>
      <c r="P58" s="5">
        <f>IF(OR(SUM($K$26:K57)=1,$M$12=2),IF($M$19=1,MIN($L$16+F58*$L$17,L58*(1+$H$10)),MIN(MAX(D58+E58+F58-G58-H58-I58-M58-SUM(S58,U58,W58,Y58)-$O$16*E58,$O$15),L58*(1+$H$10))),0)</f>
        <v>0</v>
      </c>
      <c r="Q58" s="5"/>
      <c r="R58" s="50" t="str">
        <f t="shared" si="14"/>
        <v/>
      </c>
      <c r="S58" s="5" t="str">
        <f t="shared" si="5"/>
        <v/>
      </c>
      <c r="T58" s="5" t="str">
        <f t="shared" si="15"/>
        <v/>
      </c>
      <c r="U58" s="5" t="str">
        <f t="shared" si="6"/>
        <v/>
      </c>
      <c r="V58" s="5" t="str">
        <f t="shared" si="16"/>
        <v/>
      </c>
      <c r="W58" s="5" t="str">
        <f t="shared" si="7"/>
        <v/>
      </c>
      <c r="X58" s="5" t="str">
        <f t="shared" si="17"/>
        <v/>
      </c>
      <c r="Y58" s="5" t="str">
        <f t="shared" si="8"/>
        <v/>
      </c>
      <c r="Z58" s="5"/>
      <c r="AA58" s="5">
        <f t="shared" si="18"/>
        <v>0</v>
      </c>
      <c r="AB58" s="3">
        <f t="shared" si="19"/>
        <v>0</v>
      </c>
      <c r="AC58" s="5">
        <f t="shared" si="9"/>
        <v>0</v>
      </c>
      <c r="AE58" s="60" t="e">
        <f t="shared" si="20"/>
        <v>#DIV/0!</v>
      </c>
    </row>
    <row r="59" spans="2:31" x14ac:dyDescent="0.2">
      <c r="B59" s="9">
        <f t="shared" si="21"/>
        <v>44896</v>
      </c>
      <c r="C59" s="10">
        <f t="shared" si="2"/>
        <v>123</v>
      </c>
      <c r="D59" s="5">
        <f t="shared" si="10"/>
        <v>0</v>
      </c>
      <c r="E59" s="5">
        <f t="shared" si="3"/>
        <v>0</v>
      </c>
      <c r="F59" s="5">
        <f t="shared" si="4"/>
        <v>0</v>
      </c>
      <c r="G59" s="3">
        <f t="shared" si="11"/>
        <v>0</v>
      </c>
      <c r="H59" s="35"/>
      <c r="I59" s="5">
        <f>IF($M$12=1,IF(SUM(K$26:K58)&lt;1,$L$5*(1+$G$5)^(INT((B59-$B$27)/365)),0),0)</f>
        <v>0</v>
      </c>
      <c r="J59" s="5"/>
      <c r="K59" s="10">
        <f>IF($M$12=1,IF(AND(AA59/$L$9&gt;(E59*12+$C$9)*4,$L$10&lt;=B59,SUM($K$26:K58)&lt;1,$L$8&lt;AA59/$L$9),1,0),IF(SUM(K$26:K58)=1,0,1))</f>
        <v>0</v>
      </c>
      <c r="L59" s="5">
        <f>IF($M$12=1,IF(K58=1,$L$8*(1-$L$9),IF(SUM($K$26:K58)=1,MAX(L58*(1+$H$10)-P58,0),0)),IF(K59=1,$O$8,MAX(L58*(1+$H$10)-P58,0)))</f>
        <v>0</v>
      </c>
      <c r="M59" s="5">
        <f t="shared" si="12"/>
        <v>0</v>
      </c>
      <c r="N59" s="5">
        <f>IF($M$12=1,IF(SUM(K$26:K58)=1,P59-(L59-L60),0),P59-(L59-L60))</f>
        <v>0</v>
      </c>
      <c r="O59" s="5">
        <f t="shared" si="13"/>
        <v>0</v>
      </c>
      <c r="P59" s="5">
        <f>IF(OR(SUM($K$26:K58)=1,$M$12=2),IF($M$19=1,MIN($L$16+F59*$L$17,L59*(1+$H$10)),MIN(MAX(D59+E59+F59-G59-H59-I59-M59-SUM(S59,U59,W59,Y59)-$O$16*E59,$O$15),L59*(1+$H$10))),0)</f>
        <v>0</v>
      </c>
      <c r="Q59" s="5"/>
      <c r="R59" s="50" t="str">
        <f t="shared" si="14"/>
        <v/>
      </c>
      <c r="S59" s="5" t="str">
        <f t="shared" si="5"/>
        <v/>
      </c>
      <c r="T59" s="5" t="str">
        <f t="shared" si="15"/>
        <v/>
      </c>
      <c r="U59" s="5" t="str">
        <f t="shared" si="6"/>
        <v/>
      </c>
      <c r="V59" s="5" t="str">
        <f t="shared" si="16"/>
        <v/>
      </c>
      <c r="W59" s="5" t="str">
        <f t="shared" si="7"/>
        <v/>
      </c>
      <c r="X59" s="5" t="str">
        <f t="shared" si="17"/>
        <v/>
      </c>
      <c r="Y59" s="5" t="str">
        <f t="shared" si="8"/>
        <v/>
      </c>
      <c r="Z59" s="5"/>
      <c r="AA59" s="5">
        <f t="shared" si="18"/>
        <v>0</v>
      </c>
      <c r="AB59" s="3">
        <f t="shared" si="19"/>
        <v>0</v>
      </c>
      <c r="AC59" s="5">
        <f t="shared" si="9"/>
        <v>0</v>
      </c>
      <c r="AE59" s="60" t="e">
        <f t="shared" si="20"/>
        <v>#DIV/0!</v>
      </c>
    </row>
    <row r="60" spans="2:31" x14ac:dyDescent="0.2">
      <c r="B60" s="9">
        <f t="shared" si="21"/>
        <v>44927</v>
      </c>
      <c r="C60" s="10">
        <f t="shared" si="2"/>
        <v>123</v>
      </c>
      <c r="D60" s="5">
        <f t="shared" si="10"/>
        <v>0</v>
      </c>
      <c r="E60" s="5">
        <f t="shared" si="3"/>
        <v>0</v>
      </c>
      <c r="F60" s="5">
        <f t="shared" si="4"/>
        <v>0</v>
      </c>
      <c r="G60" s="3">
        <f t="shared" si="11"/>
        <v>0</v>
      </c>
      <c r="H60" s="35"/>
      <c r="I60" s="5">
        <f>IF($M$12=1,IF(SUM(K$26:K59)&lt;1,$L$5*(1+$G$5)^(INT((B60-$B$27)/365)),0),0)</f>
        <v>0</v>
      </c>
      <c r="J60" s="5"/>
      <c r="K60" s="10">
        <f>IF($M$12=1,IF(AND(AA60/$L$9&gt;(E60*12+$C$9)*4,$L$10&lt;=B60,SUM($K$26:K59)&lt;1,$L$8&lt;AA60/$L$9),1,0),IF(SUM(K$26:K59)=1,0,1))</f>
        <v>0</v>
      </c>
      <c r="L60" s="5">
        <f>IF($M$12=1,IF(K59=1,$L$8*(1-$L$9),IF(SUM($K$26:K59)=1,MAX(L59*(1+$H$10)-P59,0),0)),IF(K60=1,$O$8,MAX(L59*(1+$H$10)-P59,0)))</f>
        <v>0</v>
      </c>
      <c r="M60" s="5">
        <f t="shared" si="12"/>
        <v>0</v>
      </c>
      <c r="N60" s="5">
        <f>IF($M$12=1,IF(SUM(K$26:K59)=1,P60-(L60-L61),0),P60-(L60-L61))</f>
        <v>0</v>
      </c>
      <c r="O60" s="5">
        <f t="shared" si="13"/>
        <v>0</v>
      </c>
      <c r="P60" s="5">
        <f>IF(OR(SUM($K$26:K59)=1,$M$12=2),IF($M$19=1,MIN($L$16+F60*$L$17,L60*(1+$H$10)),MIN(MAX(D60+E60+F60-G60-H60-I60-M60-SUM(S60,U60,W60,Y60)-$O$16*E60,$O$15),L60*(1+$H$10))),0)</f>
        <v>0</v>
      </c>
      <c r="Q60" s="5"/>
      <c r="R60" s="50" t="str">
        <f t="shared" si="14"/>
        <v/>
      </c>
      <c r="S60" s="5" t="str">
        <f t="shared" si="5"/>
        <v/>
      </c>
      <c r="T60" s="5" t="str">
        <f t="shared" si="15"/>
        <v/>
      </c>
      <c r="U60" s="5" t="str">
        <f t="shared" si="6"/>
        <v/>
      </c>
      <c r="V60" s="5" t="str">
        <f t="shared" si="16"/>
        <v/>
      </c>
      <c r="W60" s="5" t="str">
        <f t="shared" si="7"/>
        <v/>
      </c>
      <c r="X60" s="5" t="str">
        <f t="shared" si="17"/>
        <v/>
      </c>
      <c r="Y60" s="5" t="str">
        <f t="shared" si="8"/>
        <v/>
      </c>
      <c r="Z60" s="5"/>
      <c r="AA60" s="5">
        <f t="shared" si="18"/>
        <v>0</v>
      </c>
      <c r="AB60" s="3">
        <f t="shared" si="19"/>
        <v>0</v>
      </c>
      <c r="AC60" s="5">
        <f t="shared" si="9"/>
        <v>0</v>
      </c>
      <c r="AE60" s="60" t="e">
        <f t="shared" si="20"/>
        <v>#DIV/0!</v>
      </c>
    </row>
    <row r="61" spans="2:31" x14ac:dyDescent="0.2">
      <c r="B61" s="9">
        <f t="shared" si="21"/>
        <v>44958</v>
      </c>
      <c r="C61" s="10">
        <f t="shared" si="2"/>
        <v>123</v>
      </c>
      <c r="D61" s="5">
        <f t="shared" si="10"/>
        <v>0</v>
      </c>
      <c r="E61" s="5">
        <f t="shared" si="3"/>
        <v>0</v>
      </c>
      <c r="F61" s="5">
        <f t="shared" si="4"/>
        <v>0</v>
      </c>
      <c r="G61" s="3">
        <f t="shared" si="11"/>
        <v>0</v>
      </c>
      <c r="H61" s="35"/>
      <c r="I61" s="5">
        <f>IF($M$12=1,IF(SUM(K$26:K60)&lt;1,$L$5*(1+$G$5)^(INT((B61-$B$27)/365)),0),0)</f>
        <v>0</v>
      </c>
      <c r="J61" s="5"/>
      <c r="K61" s="10">
        <f>IF($M$12=1,IF(AND(AA61/$L$9&gt;(E61*12+$C$9)*4,$L$10&lt;=B61,SUM($K$26:K60)&lt;1,$L$8&lt;AA61/$L$9),1,0),IF(SUM(K$26:K60)=1,0,1))</f>
        <v>0</v>
      </c>
      <c r="L61" s="5">
        <f>IF($M$12=1,IF(K60=1,$L$8*(1-$L$9),IF(SUM($K$26:K60)=1,MAX(L60*(1+$H$10)-P60,0),0)),IF(K61=1,$O$8,MAX(L60*(1+$H$10)-P60,0)))</f>
        <v>0</v>
      </c>
      <c r="M61" s="5">
        <f t="shared" si="12"/>
        <v>0</v>
      </c>
      <c r="N61" s="5">
        <f>IF($M$12=1,IF(SUM(K$26:K60)=1,P61-(L61-L62),0),P61-(L61-L62))</f>
        <v>0</v>
      </c>
      <c r="O61" s="5">
        <f t="shared" si="13"/>
        <v>0</v>
      </c>
      <c r="P61" s="5">
        <f>IF(OR(SUM($K$26:K60)=1,$M$12=2),IF($M$19=1,MIN($L$16+F61*$L$17,L61*(1+$H$10)),MIN(MAX(D61+E61+F61-G61-H61-I61-M61-SUM(S61,U61,W61,Y61)-$O$16*E61,$O$15),L61*(1+$H$10))),0)</f>
        <v>0</v>
      </c>
      <c r="Q61" s="5"/>
      <c r="R61" s="50" t="str">
        <f t="shared" si="14"/>
        <v/>
      </c>
      <c r="S61" s="5" t="str">
        <f t="shared" si="5"/>
        <v/>
      </c>
      <c r="T61" s="5" t="str">
        <f t="shared" si="15"/>
        <v/>
      </c>
      <c r="U61" s="5" t="str">
        <f t="shared" si="6"/>
        <v/>
      </c>
      <c r="V61" s="5" t="str">
        <f t="shared" si="16"/>
        <v/>
      </c>
      <c r="W61" s="5" t="str">
        <f t="shared" si="7"/>
        <v/>
      </c>
      <c r="X61" s="5" t="str">
        <f t="shared" si="17"/>
        <v/>
      </c>
      <c r="Y61" s="5" t="str">
        <f t="shared" si="8"/>
        <v/>
      </c>
      <c r="Z61" s="5"/>
      <c r="AA61" s="5">
        <f t="shared" si="18"/>
        <v>0</v>
      </c>
      <c r="AB61" s="3">
        <f t="shared" si="19"/>
        <v>0</v>
      </c>
      <c r="AC61" s="5">
        <f t="shared" si="9"/>
        <v>0</v>
      </c>
      <c r="AE61" s="60" t="e">
        <f t="shared" si="20"/>
        <v>#DIV/0!</v>
      </c>
    </row>
    <row r="62" spans="2:31" x14ac:dyDescent="0.2">
      <c r="B62" s="9">
        <f t="shared" si="21"/>
        <v>44986</v>
      </c>
      <c r="C62" s="10">
        <f t="shared" si="2"/>
        <v>123</v>
      </c>
      <c r="D62" s="5">
        <f t="shared" si="10"/>
        <v>0</v>
      </c>
      <c r="E62" s="5">
        <f t="shared" si="3"/>
        <v>0</v>
      </c>
      <c r="F62" s="5">
        <f t="shared" si="4"/>
        <v>0</v>
      </c>
      <c r="G62" s="3">
        <f t="shared" si="11"/>
        <v>0</v>
      </c>
      <c r="H62" s="35"/>
      <c r="I62" s="5">
        <f>IF($M$12=1,IF(SUM(K$26:K61)&lt;1,$L$5*(1+$G$5)^(INT((B62-$B$27)/365)),0),0)</f>
        <v>0</v>
      </c>
      <c r="J62" s="5"/>
      <c r="K62" s="10">
        <f>IF($M$12=1,IF(AND(AA62/$L$9&gt;(E62*12+$C$9)*4,$L$10&lt;=B62,SUM($K$26:K61)&lt;1,$L$8&lt;AA62/$L$9),1,0),IF(SUM(K$26:K61)=1,0,1))</f>
        <v>0</v>
      </c>
      <c r="L62" s="5">
        <f>IF($M$12=1,IF(K61=1,$L$8*(1-$L$9),IF(SUM($K$26:K61)=1,MAX(L61*(1+$H$10)-P61,0),0)),IF(K62=1,$O$8,MAX(L61*(1+$H$10)-P61,0)))</f>
        <v>0</v>
      </c>
      <c r="M62" s="5">
        <f t="shared" si="12"/>
        <v>0</v>
      </c>
      <c r="N62" s="5">
        <f>IF($M$12=1,IF(SUM(K$26:K61)=1,P62-(L62-L63),0),P62-(L62-L63))</f>
        <v>0</v>
      </c>
      <c r="O62" s="5">
        <f t="shared" si="13"/>
        <v>0</v>
      </c>
      <c r="P62" s="5">
        <f>IF(OR(SUM($K$26:K61)=1,$M$12=2),IF($M$19=1,MIN($L$16+F62*$L$17,L62*(1+$H$10)),MIN(MAX(D62+E62+F62-G62-H62-I62-M62-SUM(S62,U62,W62,Y62)-$O$16*E62,$O$15),L62*(1+$H$10))),0)</f>
        <v>0</v>
      </c>
      <c r="Q62" s="5"/>
      <c r="R62" s="50" t="str">
        <f t="shared" si="14"/>
        <v/>
      </c>
      <c r="S62" s="5" t="str">
        <f t="shared" si="5"/>
        <v/>
      </c>
      <c r="T62" s="5" t="str">
        <f t="shared" si="15"/>
        <v/>
      </c>
      <c r="U62" s="5" t="str">
        <f t="shared" si="6"/>
        <v/>
      </c>
      <c r="V62" s="5" t="str">
        <f t="shared" si="16"/>
        <v/>
      </c>
      <c r="W62" s="5" t="str">
        <f t="shared" si="7"/>
        <v/>
      </c>
      <c r="X62" s="5" t="str">
        <f t="shared" si="17"/>
        <v/>
      </c>
      <c r="Y62" s="5" t="str">
        <f t="shared" si="8"/>
        <v/>
      </c>
      <c r="Z62" s="5"/>
      <c r="AA62" s="5">
        <f t="shared" si="18"/>
        <v>0</v>
      </c>
      <c r="AB62" s="3">
        <f t="shared" si="19"/>
        <v>0</v>
      </c>
      <c r="AC62" s="5">
        <f t="shared" si="9"/>
        <v>0</v>
      </c>
      <c r="AE62" s="60" t="e">
        <f t="shared" si="20"/>
        <v>#DIV/0!</v>
      </c>
    </row>
    <row r="63" spans="2:31" x14ac:dyDescent="0.2">
      <c r="B63" s="9">
        <f t="shared" si="21"/>
        <v>45017</v>
      </c>
      <c r="C63" s="10">
        <f t="shared" si="2"/>
        <v>123</v>
      </c>
      <c r="D63" s="5">
        <f t="shared" si="10"/>
        <v>0</v>
      </c>
      <c r="E63" s="5">
        <f t="shared" si="3"/>
        <v>0</v>
      </c>
      <c r="F63" s="5">
        <f t="shared" si="4"/>
        <v>0</v>
      </c>
      <c r="G63" s="3">
        <f t="shared" si="11"/>
        <v>0</v>
      </c>
      <c r="H63" s="35"/>
      <c r="I63" s="5">
        <f>IF($M$12=1,IF(SUM(K$26:K62)&lt;1,$L$5*(1+$G$5)^(INT((B63-$B$27)/365)),0),0)</f>
        <v>0</v>
      </c>
      <c r="J63" s="5"/>
      <c r="K63" s="10">
        <f>IF($M$12=1,IF(AND(AA63/$L$9&gt;(E63*12+$C$9)*4,$L$10&lt;=B63,SUM($K$26:K62)&lt;1,$L$8&lt;AA63/$L$9),1,0),IF(SUM(K$26:K62)=1,0,1))</f>
        <v>0</v>
      </c>
      <c r="L63" s="5">
        <f>IF($M$12=1,IF(K62=1,$L$8*(1-$L$9),IF(SUM($K$26:K62)=1,MAX(L62*(1+$H$10)-P62,0),0)),IF(K63=1,$O$8,MAX(L62*(1+$H$10)-P62,0)))</f>
        <v>0</v>
      </c>
      <c r="M63" s="5">
        <f t="shared" si="12"/>
        <v>0</v>
      </c>
      <c r="N63" s="5">
        <f>IF($M$12=1,IF(SUM(K$26:K62)=1,P63-(L63-L64),0),P63-(L63-L64))</f>
        <v>0</v>
      </c>
      <c r="O63" s="5">
        <f t="shared" si="13"/>
        <v>0</v>
      </c>
      <c r="P63" s="5">
        <f>IF(OR(SUM($K$26:K62)=1,$M$12=2),IF($M$19=1,MIN($L$16+F63*$L$17,L63*(1+$H$10)),MIN(MAX(D63+E63+F63-G63-H63-I63-M63-SUM(S63,U63,W63,Y63)-$O$16*E63,$O$15),L63*(1+$H$10))),0)</f>
        <v>0</v>
      </c>
      <c r="Q63" s="5"/>
      <c r="R63" s="50" t="str">
        <f t="shared" si="14"/>
        <v/>
      </c>
      <c r="S63" s="5" t="str">
        <f t="shared" si="5"/>
        <v/>
      </c>
      <c r="T63" s="5" t="str">
        <f t="shared" si="15"/>
        <v/>
      </c>
      <c r="U63" s="5" t="str">
        <f t="shared" si="6"/>
        <v/>
      </c>
      <c r="V63" s="5" t="str">
        <f t="shared" si="16"/>
        <v/>
      </c>
      <c r="W63" s="5" t="str">
        <f t="shared" si="7"/>
        <v/>
      </c>
      <c r="X63" s="5" t="str">
        <f t="shared" si="17"/>
        <v/>
      </c>
      <c r="Y63" s="5" t="str">
        <f t="shared" si="8"/>
        <v/>
      </c>
      <c r="Z63" s="5"/>
      <c r="AA63" s="5">
        <f t="shared" si="18"/>
        <v>0</v>
      </c>
      <c r="AB63" s="3">
        <f t="shared" si="19"/>
        <v>0</v>
      </c>
      <c r="AC63" s="5">
        <f t="shared" si="9"/>
        <v>0</v>
      </c>
      <c r="AE63" s="60" t="e">
        <f t="shared" si="20"/>
        <v>#DIV/0!</v>
      </c>
    </row>
    <row r="64" spans="2:31" x14ac:dyDescent="0.2">
      <c r="B64" s="9">
        <f t="shared" si="21"/>
        <v>45047</v>
      </c>
      <c r="C64" s="10">
        <f t="shared" si="2"/>
        <v>123</v>
      </c>
      <c r="D64" s="5">
        <f t="shared" si="10"/>
        <v>0</v>
      </c>
      <c r="E64" s="5">
        <f t="shared" si="3"/>
        <v>0</v>
      </c>
      <c r="F64" s="5">
        <f t="shared" si="4"/>
        <v>0</v>
      </c>
      <c r="G64" s="3">
        <f t="shared" si="11"/>
        <v>0</v>
      </c>
      <c r="H64" s="35"/>
      <c r="I64" s="5">
        <f>IF($M$12=1,IF(SUM(K$26:K63)&lt;1,$L$5*(1+$G$5)^(INT((B64-$B$27)/365)),0),0)</f>
        <v>0</v>
      </c>
      <c r="J64" s="5"/>
      <c r="K64" s="10">
        <f>IF($M$12=1,IF(AND(AA64/$L$9&gt;(E64*12+$C$9)*4,$L$10&lt;=B64,SUM($K$26:K63)&lt;1,$L$8&lt;AA64/$L$9),1,0),IF(SUM(K$26:K63)=1,0,1))</f>
        <v>0</v>
      </c>
      <c r="L64" s="5">
        <f>IF($M$12=1,IF(K63=1,$L$8*(1-$L$9),IF(SUM($K$26:K63)=1,MAX(L63*(1+$H$10)-P63,0),0)),IF(K64=1,$O$8,MAX(L63*(1+$H$10)-P63,0)))</f>
        <v>0</v>
      </c>
      <c r="M64" s="5">
        <f t="shared" si="12"/>
        <v>0</v>
      </c>
      <c r="N64" s="5">
        <f>IF($M$12=1,IF(SUM(K$26:K63)=1,P64-(L64-L65),0),P64-(L64-L65))</f>
        <v>0</v>
      </c>
      <c r="O64" s="5">
        <f t="shared" si="13"/>
        <v>0</v>
      </c>
      <c r="P64" s="5">
        <f>IF(OR(SUM($K$26:K63)=1,$M$12=2),IF($M$19=1,MIN($L$16+F64*$L$17,L64*(1+$H$10)),MIN(MAX(D64+E64+F64-G64-H64-I64-M64-SUM(S64,U64,W64,Y64)-$O$16*E64,$O$15),L64*(1+$H$10))),0)</f>
        <v>0</v>
      </c>
      <c r="Q64" s="5"/>
      <c r="R64" s="50" t="str">
        <f t="shared" si="14"/>
        <v/>
      </c>
      <c r="S64" s="5" t="str">
        <f t="shared" si="5"/>
        <v/>
      </c>
      <c r="T64" s="5" t="str">
        <f t="shared" si="15"/>
        <v/>
      </c>
      <c r="U64" s="5" t="str">
        <f t="shared" si="6"/>
        <v/>
      </c>
      <c r="V64" s="5" t="str">
        <f t="shared" si="16"/>
        <v/>
      </c>
      <c r="W64" s="5" t="str">
        <f t="shared" si="7"/>
        <v/>
      </c>
      <c r="X64" s="5" t="str">
        <f t="shared" si="17"/>
        <v/>
      </c>
      <c r="Y64" s="5" t="str">
        <f t="shared" si="8"/>
        <v/>
      </c>
      <c r="Z64" s="5"/>
      <c r="AA64" s="5">
        <f t="shared" si="18"/>
        <v>0</v>
      </c>
      <c r="AB64" s="3">
        <f t="shared" si="19"/>
        <v>0</v>
      </c>
      <c r="AC64" s="5">
        <f t="shared" si="9"/>
        <v>0</v>
      </c>
      <c r="AE64" s="60" t="e">
        <f t="shared" si="20"/>
        <v>#DIV/0!</v>
      </c>
    </row>
    <row r="65" spans="2:31" x14ac:dyDescent="0.2">
      <c r="B65" s="9">
        <f t="shared" si="21"/>
        <v>45078</v>
      </c>
      <c r="C65" s="10">
        <f t="shared" si="2"/>
        <v>123</v>
      </c>
      <c r="D65" s="5">
        <f t="shared" si="10"/>
        <v>0</v>
      </c>
      <c r="E65" s="5">
        <f t="shared" si="3"/>
        <v>0</v>
      </c>
      <c r="F65" s="5">
        <f t="shared" si="4"/>
        <v>0</v>
      </c>
      <c r="G65" s="3">
        <f t="shared" si="11"/>
        <v>0</v>
      </c>
      <c r="H65" s="35"/>
      <c r="I65" s="5">
        <f>IF($M$12=1,IF(SUM(K$26:K64)&lt;1,$L$5*(1+$G$5)^(INT((B65-$B$27)/365)),0),0)</f>
        <v>0</v>
      </c>
      <c r="J65" s="5"/>
      <c r="K65" s="10">
        <f>IF($M$12=1,IF(AND(AA65/$L$9&gt;(E65*12+$C$9)*4,$L$10&lt;=B65,SUM($K$26:K64)&lt;1,$L$8&lt;AA65/$L$9),1,0),IF(SUM(K$26:K64)=1,0,1))</f>
        <v>0</v>
      </c>
      <c r="L65" s="5">
        <f>IF($M$12=1,IF(K64=1,$L$8*(1-$L$9),IF(SUM($K$26:K64)=1,MAX(L64*(1+$H$10)-P64,0),0)),IF(K65=1,$O$8,MAX(L64*(1+$H$10)-P64,0)))</f>
        <v>0</v>
      </c>
      <c r="M65" s="5">
        <f t="shared" si="12"/>
        <v>0</v>
      </c>
      <c r="N65" s="5">
        <f>IF($M$12=1,IF(SUM(K$26:K64)=1,P65-(L65-L66),0),P65-(L65-L66))</f>
        <v>0</v>
      </c>
      <c r="O65" s="5">
        <f t="shared" si="13"/>
        <v>0</v>
      </c>
      <c r="P65" s="5">
        <f>IF(OR(SUM($K$26:K64)=1,$M$12=2),IF($M$19=1,MIN($L$16+F65*$L$17,L65*(1+$H$10)),MIN(MAX(D65+E65+F65-G65-H65-I65-M65-SUM(S65,U65,W65,Y65)-$O$16*E65,$O$15),L65*(1+$H$10))),0)</f>
        <v>0</v>
      </c>
      <c r="Q65" s="5"/>
      <c r="R65" s="50" t="str">
        <f t="shared" si="14"/>
        <v/>
      </c>
      <c r="S65" s="5" t="str">
        <f t="shared" si="5"/>
        <v/>
      </c>
      <c r="T65" s="5" t="str">
        <f t="shared" si="15"/>
        <v/>
      </c>
      <c r="U65" s="5" t="str">
        <f t="shared" si="6"/>
        <v/>
      </c>
      <c r="V65" s="5" t="str">
        <f t="shared" si="16"/>
        <v/>
      </c>
      <c r="W65" s="5" t="str">
        <f t="shared" si="7"/>
        <v/>
      </c>
      <c r="X65" s="5" t="str">
        <f t="shared" si="17"/>
        <v/>
      </c>
      <c r="Y65" s="5" t="str">
        <f t="shared" si="8"/>
        <v/>
      </c>
      <c r="Z65" s="5"/>
      <c r="AA65" s="5">
        <f t="shared" si="18"/>
        <v>0</v>
      </c>
      <c r="AB65" s="3">
        <f t="shared" si="19"/>
        <v>0</v>
      </c>
      <c r="AC65" s="5">
        <f t="shared" si="9"/>
        <v>0</v>
      </c>
      <c r="AE65" s="60" t="e">
        <f t="shared" si="20"/>
        <v>#DIV/0!</v>
      </c>
    </row>
    <row r="66" spans="2:31" x14ac:dyDescent="0.2">
      <c r="B66" s="9">
        <f t="shared" si="21"/>
        <v>45108</v>
      </c>
      <c r="C66" s="10">
        <f t="shared" si="2"/>
        <v>123</v>
      </c>
      <c r="D66" s="5">
        <f t="shared" si="10"/>
        <v>0</v>
      </c>
      <c r="E66" s="5">
        <f t="shared" si="3"/>
        <v>0</v>
      </c>
      <c r="F66" s="5">
        <f t="shared" si="4"/>
        <v>0</v>
      </c>
      <c r="G66" s="3">
        <f t="shared" si="11"/>
        <v>0</v>
      </c>
      <c r="H66" s="35"/>
      <c r="I66" s="5">
        <f>IF($M$12=1,IF(SUM(K$26:K65)&lt;1,$L$5*(1+$G$5)^(INT((B66-$B$27)/365)),0),0)</f>
        <v>0</v>
      </c>
      <c r="J66" s="5"/>
      <c r="K66" s="10">
        <f>IF($M$12=1,IF(AND(AA66/$L$9&gt;(E66*12+$C$9)*4,$L$10&lt;=B66,SUM($K$26:K65)&lt;1,$L$8&lt;AA66/$L$9),1,0),IF(SUM(K$26:K65)=1,0,1))</f>
        <v>0</v>
      </c>
      <c r="L66" s="5">
        <f>IF($M$12=1,IF(K65=1,$L$8*(1-$L$9),IF(SUM($K$26:K65)=1,MAX(L65*(1+$H$10)-P65,0),0)),IF(K66=1,$O$8,MAX(L65*(1+$H$10)-P65,0)))</f>
        <v>0</v>
      </c>
      <c r="M66" s="5">
        <f t="shared" si="12"/>
        <v>0</v>
      </c>
      <c r="N66" s="5">
        <f>IF($M$12=1,IF(SUM(K$26:K65)=1,P66-(L66-L67),0),P66-(L66-L67))</f>
        <v>0</v>
      </c>
      <c r="O66" s="5">
        <f t="shared" si="13"/>
        <v>0</v>
      </c>
      <c r="P66" s="5">
        <f>IF(OR(SUM($K$26:K65)=1,$M$12=2),IF($M$19=1,MIN($L$16+F66*$L$17,L66*(1+$H$10)),MIN(MAX(D66+E66+F66-G66-H66-I66-M66-SUM(S66,U66,W66,Y66)-$O$16*E66,$O$15),L66*(1+$H$10))),0)</f>
        <v>0</v>
      </c>
      <c r="Q66" s="5"/>
      <c r="R66" s="50" t="str">
        <f t="shared" si="14"/>
        <v/>
      </c>
      <c r="S66" s="5" t="str">
        <f t="shared" si="5"/>
        <v/>
      </c>
      <c r="T66" s="5" t="str">
        <f t="shared" si="15"/>
        <v/>
      </c>
      <c r="U66" s="5" t="str">
        <f t="shared" si="6"/>
        <v/>
      </c>
      <c r="V66" s="5" t="str">
        <f t="shared" si="16"/>
        <v/>
      </c>
      <c r="W66" s="5" t="str">
        <f t="shared" si="7"/>
        <v/>
      </c>
      <c r="X66" s="5" t="str">
        <f t="shared" si="17"/>
        <v/>
      </c>
      <c r="Y66" s="5" t="str">
        <f t="shared" si="8"/>
        <v/>
      </c>
      <c r="Z66" s="5"/>
      <c r="AA66" s="5">
        <f t="shared" si="18"/>
        <v>0</v>
      </c>
      <c r="AB66" s="3">
        <f t="shared" si="19"/>
        <v>0</v>
      </c>
      <c r="AC66" s="5">
        <f t="shared" si="9"/>
        <v>0</v>
      </c>
      <c r="AE66" s="60" t="e">
        <f t="shared" si="20"/>
        <v>#DIV/0!</v>
      </c>
    </row>
    <row r="67" spans="2:31" x14ac:dyDescent="0.2">
      <c r="B67" s="9">
        <f t="shared" si="21"/>
        <v>45139</v>
      </c>
      <c r="C67" s="10">
        <f t="shared" si="2"/>
        <v>123</v>
      </c>
      <c r="D67" s="5">
        <f t="shared" si="10"/>
        <v>0</v>
      </c>
      <c r="E67" s="5">
        <f t="shared" si="3"/>
        <v>0</v>
      </c>
      <c r="F67" s="5">
        <f t="shared" si="4"/>
        <v>0</v>
      </c>
      <c r="G67" s="3">
        <f t="shared" si="11"/>
        <v>0</v>
      </c>
      <c r="H67" s="35"/>
      <c r="I67" s="5">
        <f>IF($M$12=1,IF(SUM(K$26:K66)&lt;1,$L$5*(1+$G$5)^(INT((B67-$B$27)/365)),0),0)</f>
        <v>0</v>
      </c>
      <c r="J67" s="5"/>
      <c r="K67" s="10">
        <f>IF($M$12=1,IF(AND(AA67/$L$9&gt;(E67*12+$C$9)*4,$L$10&lt;=B67,SUM($K$26:K66)&lt;1,$L$8&lt;AA67/$L$9),1,0),IF(SUM(K$26:K66)=1,0,1))</f>
        <v>0</v>
      </c>
      <c r="L67" s="5">
        <f>IF($M$12=1,IF(K66=1,$L$8*(1-$L$9),IF(SUM($K$26:K66)=1,MAX(L66*(1+$H$10)-P66,0),0)),IF(K67=1,$O$8,MAX(L66*(1+$H$10)-P66,0)))</f>
        <v>0</v>
      </c>
      <c r="M67" s="5">
        <f t="shared" si="12"/>
        <v>0</v>
      </c>
      <c r="N67" s="5">
        <f>IF($M$12=1,IF(SUM(K$26:K66)=1,P67-(L67-L68),0),P67-(L67-L68))</f>
        <v>0</v>
      </c>
      <c r="O67" s="5">
        <f t="shared" si="13"/>
        <v>0</v>
      </c>
      <c r="P67" s="5">
        <f>IF(OR(SUM($K$26:K66)=1,$M$12=2),IF($M$19=1,MIN($L$16+F67*$L$17,L67*(1+$H$10)),MIN(MAX(D67+E67+F67-G67-H67-I67-M67-SUM(S67,U67,W67,Y67)-$O$16*E67,$O$15),L67*(1+$H$10))),0)</f>
        <v>0</v>
      </c>
      <c r="Q67" s="5"/>
      <c r="R67" s="50" t="str">
        <f t="shared" si="14"/>
        <v/>
      </c>
      <c r="S67" s="5" t="str">
        <f t="shared" si="5"/>
        <v/>
      </c>
      <c r="T67" s="5" t="str">
        <f t="shared" si="15"/>
        <v/>
      </c>
      <c r="U67" s="5" t="str">
        <f t="shared" si="6"/>
        <v/>
      </c>
      <c r="V67" s="5" t="str">
        <f t="shared" si="16"/>
        <v/>
      </c>
      <c r="W67" s="5" t="str">
        <f t="shared" si="7"/>
        <v/>
      </c>
      <c r="X67" s="5" t="str">
        <f t="shared" si="17"/>
        <v/>
      </c>
      <c r="Y67" s="5" t="str">
        <f t="shared" si="8"/>
        <v/>
      </c>
      <c r="Z67" s="5"/>
      <c r="AA67" s="5">
        <f t="shared" si="18"/>
        <v>0</v>
      </c>
      <c r="AB67" s="3">
        <f t="shared" si="19"/>
        <v>0</v>
      </c>
      <c r="AC67" s="5">
        <f t="shared" si="9"/>
        <v>0</v>
      </c>
      <c r="AE67" s="60" t="e">
        <f t="shared" si="20"/>
        <v>#DIV/0!</v>
      </c>
    </row>
    <row r="68" spans="2:31" x14ac:dyDescent="0.2">
      <c r="B68" s="9">
        <f t="shared" si="21"/>
        <v>45170</v>
      </c>
      <c r="C68" s="10">
        <f t="shared" si="2"/>
        <v>123</v>
      </c>
      <c r="D68" s="5">
        <f t="shared" si="10"/>
        <v>0</v>
      </c>
      <c r="E68" s="5">
        <f t="shared" si="3"/>
        <v>0</v>
      </c>
      <c r="F68" s="5">
        <f t="shared" si="4"/>
        <v>0</v>
      </c>
      <c r="G68" s="3">
        <f t="shared" si="11"/>
        <v>0</v>
      </c>
      <c r="H68" s="35"/>
      <c r="I68" s="5">
        <f>IF($M$12=1,IF(SUM(K$26:K67)&lt;1,$L$5*(1+$G$5)^(INT((B68-$B$27)/365)),0),0)</f>
        <v>0</v>
      </c>
      <c r="J68" s="5"/>
      <c r="K68" s="10">
        <f>IF($M$12=1,IF(AND(AA68/$L$9&gt;(E68*12+$C$9)*4,$L$10&lt;=B68,SUM($K$26:K67)&lt;1,$L$8&lt;AA68/$L$9),1,0),IF(SUM(K$26:K67)=1,0,1))</f>
        <v>0</v>
      </c>
      <c r="L68" s="5">
        <f>IF($M$12=1,IF(K67=1,$L$8*(1-$L$9),IF(SUM($K$26:K67)=1,MAX(L67*(1+$H$10)-P67,0),0)),IF(K68=1,$O$8,MAX(L67*(1+$H$10)-P67,0)))</f>
        <v>0</v>
      </c>
      <c r="M68" s="5">
        <f t="shared" si="12"/>
        <v>0</v>
      </c>
      <c r="N68" s="5">
        <f>IF($M$12=1,IF(SUM(K$26:K67)=1,P68-(L68-L69),0),P68-(L68-L69))</f>
        <v>0</v>
      </c>
      <c r="O68" s="5">
        <f t="shared" si="13"/>
        <v>0</v>
      </c>
      <c r="P68" s="5">
        <f>IF(OR(SUM($K$26:K67)=1,$M$12=2),IF($M$19=1,MIN($L$16+F68*$L$17,L68*(1+$H$10)),MIN(MAX(D68+E68+F68-G68-H68-I68-M68-SUM(S68,U68,W68,Y68)-$O$16*E68,$O$15),L68*(1+$H$10))),0)</f>
        <v>0</v>
      </c>
      <c r="Q68" s="5"/>
      <c r="R68" s="50" t="str">
        <f t="shared" si="14"/>
        <v/>
      </c>
      <c r="S68" s="5" t="str">
        <f t="shared" si="5"/>
        <v/>
      </c>
      <c r="T68" s="5" t="str">
        <f t="shared" si="15"/>
        <v/>
      </c>
      <c r="U68" s="5" t="str">
        <f t="shared" si="6"/>
        <v/>
      </c>
      <c r="V68" s="5" t="str">
        <f t="shared" si="16"/>
        <v/>
      </c>
      <c r="W68" s="5" t="str">
        <f t="shared" si="7"/>
        <v/>
      </c>
      <c r="X68" s="5" t="str">
        <f t="shared" si="17"/>
        <v/>
      </c>
      <c r="Y68" s="5" t="str">
        <f t="shared" si="8"/>
        <v/>
      </c>
      <c r="Z68" s="5"/>
      <c r="AA68" s="5">
        <f t="shared" si="18"/>
        <v>0</v>
      </c>
      <c r="AB68" s="3">
        <f t="shared" si="19"/>
        <v>0</v>
      </c>
      <c r="AC68" s="5">
        <f t="shared" si="9"/>
        <v>0</v>
      </c>
      <c r="AE68" s="60" t="e">
        <f t="shared" si="20"/>
        <v>#DIV/0!</v>
      </c>
    </row>
    <row r="69" spans="2:31" x14ac:dyDescent="0.2">
      <c r="B69" s="9">
        <f t="shared" si="21"/>
        <v>45200</v>
      </c>
      <c r="C69" s="10">
        <f t="shared" si="2"/>
        <v>123</v>
      </c>
      <c r="D69" s="5">
        <f t="shared" si="10"/>
        <v>0</v>
      </c>
      <c r="E69" s="5">
        <f t="shared" si="3"/>
        <v>0</v>
      </c>
      <c r="F69" s="5">
        <f t="shared" si="4"/>
        <v>0</v>
      </c>
      <c r="G69" s="3">
        <f t="shared" si="11"/>
        <v>0</v>
      </c>
      <c r="H69" s="35"/>
      <c r="I69" s="5">
        <f>IF($M$12=1,IF(SUM(K$26:K68)&lt;1,$L$5*(1+$G$5)^(INT((B69-$B$27)/365)),0),0)</f>
        <v>0</v>
      </c>
      <c r="J69" s="5"/>
      <c r="K69" s="10">
        <f>IF($M$12=1,IF(AND(AA69/$L$9&gt;(E69*12+$C$9)*4,$L$10&lt;=B69,SUM($K$26:K68)&lt;1,$L$8&lt;AA69/$L$9),1,0),IF(SUM(K$26:K68)=1,0,1))</f>
        <v>0</v>
      </c>
      <c r="L69" s="5">
        <f>IF($M$12=1,IF(K68=1,$L$8*(1-$L$9),IF(SUM($K$26:K68)=1,MAX(L68*(1+$H$10)-P68,0),0)),IF(K69=1,$O$8,MAX(L68*(1+$H$10)-P68,0)))</f>
        <v>0</v>
      </c>
      <c r="M69" s="5">
        <f t="shared" si="12"/>
        <v>0</v>
      </c>
      <c r="N69" s="5">
        <f>IF($M$12=1,IF(SUM(K$26:K68)=1,P69-(L69-L70),0),P69-(L69-L70))</f>
        <v>0</v>
      </c>
      <c r="O69" s="5">
        <f t="shared" si="13"/>
        <v>0</v>
      </c>
      <c r="P69" s="5">
        <f>IF(OR(SUM($K$26:K68)=1,$M$12=2),IF($M$19=1,MIN($L$16+F69*$L$17,L69*(1+$H$10)),MIN(MAX(D69+E69+F69-G69-H69-I69-M69-SUM(S69,U69,W69,Y69)-$O$16*E69,$O$15),L69*(1+$H$10))),0)</f>
        <v>0</v>
      </c>
      <c r="Q69" s="5"/>
      <c r="R69" s="50" t="str">
        <f t="shared" si="14"/>
        <v/>
      </c>
      <c r="S69" s="5" t="str">
        <f t="shared" si="5"/>
        <v/>
      </c>
      <c r="T69" s="5" t="str">
        <f t="shared" si="15"/>
        <v/>
      </c>
      <c r="U69" s="5" t="str">
        <f t="shared" si="6"/>
        <v/>
      </c>
      <c r="V69" s="5" t="str">
        <f t="shared" si="16"/>
        <v/>
      </c>
      <c r="W69" s="5" t="str">
        <f t="shared" si="7"/>
        <v/>
      </c>
      <c r="X69" s="5" t="str">
        <f t="shared" si="17"/>
        <v/>
      </c>
      <c r="Y69" s="5" t="str">
        <f t="shared" si="8"/>
        <v/>
      </c>
      <c r="Z69" s="5"/>
      <c r="AA69" s="5">
        <f t="shared" si="18"/>
        <v>0</v>
      </c>
      <c r="AB69" s="3">
        <f t="shared" si="19"/>
        <v>0</v>
      </c>
      <c r="AC69" s="5">
        <f t="shared" si="9"/>
        <v>0</v>
      </c>
      <c r="AE69" s="60" t="e">
        <f t="shared" si="20"/>
        <v>#DIV/0!</v>
      </c>
    </row>
    <row r="70" spans="2:31" x14ac:dyDescent="0.2">
      <c r="B70" s="9">
        <f t="shared" si="21"/>
        <v>45231</v>
      </c>
      <c r="C70" s="10">
        <f t="shared" si="2"/>
        <v>123</v>
      </c>
      <c r="D70" s="5">
        <f t="shared" si="10"/>
        <v>0</v>
      </c>
      <c r="E70" s="5">
        <f t="shared" si="3"/>
        <v>0</v>
      </c>
      <c r="F70" s="5">
        <f t="shared" si="4"/>
        <v>0</v>
      </c>
      <c r="G70" s="3">
        <f t="shared" si="11"/>
        <v>0</v>
      </c>
      <c r="H70" s="35"/>
      <c r="I70" s="5">
        <f>IF($M$12=1,IF(SUM(K$26:K69)&lt;1,$L$5*(1+$G$5)^(INT((B70-$B$27)/365)),0),0)</f>
        <v>0</v>
      </c>
      <c r="J70" s="5"/>
      <c r="K70" s="10">
        <f>IF($M$12=1,IF(AND(AA70/$L$9&gt;(E70*12+$C$9)*4,$L$10&lt;=B70,SUM($K$26:K69)&lt;1,$L$8&lt;AA70/$L$9),1,0),IF(SUM(K$26:K69)=1,0,1))</f>
        <v>0</v>
      </c>
      <c r="L70" s="5">
        <f>IF($M$12=1,IF(K69=1,$L$8*(1-$L$9),IF(SUM($K$26:K69)=1,MAX(L69*(1+$H$10)-P69,0),0)),IF(K70=1,$O$8,MAX(L69*(1+$H$10)-P69,0)))</f>
        <v>0</v>
      </c>
      <c r="M70" s="5">
        <f t="shared" si="12"/>
        <v>0</v>
      </c>
      <c r="N70" s="5">
        <f>IF($M$12=1,IF(SUM(K$26:K69)=1,P70-(L70-L71),0),P70-(L70-L71))</f>
        <v>0</v>
      </c>
      <c r="O70" s="5">
        <f t="shared" si="13"/>
        <v>0</v>
      </c>
      <c r="P70" s="5">
        <f>IF(OR(SUM($K$26:K69)=1,$M$12=2),IF($M$19=1,MIN($L$16+F70*$L$17,L70*(1+$H$10)),MIN(MAX(D70+E70+F70-G70-H70-I70-M70-SUM(S70,U70,W70,Y70)-$O$16*E70,$O$15),L70*(1+$H$10))),0)</f>
        <v>0</v>
      </c>
      <c r="Q70" s="5"/>
      <c r="R70" s="50" t="str">
        <f t="shared" si="14"/>
        <v/>
      </c>
      <c r="S70" s="5" t="str">
        <f t="shared" si="5"/>
        <v/>
      </c>
      <c r="T70" s="5" t="str">
        <f t="shared" si="15"/>
        <v/>
      </c>
      <c r="U70" s="5" t="str">
        <f t="shared" si="6"/>
        <v/>
      </c>
      <c r="V70" s="5" t="str">
        <f t="shared" si="16"/>
        <v/>
      </c>
      <c r="W70" s="5" t="str">
        <f t="shared" si="7"/>
        <v/>
      </c>
      <c r="X70" s="5" t="str">
        <f t="shared" si="17"/>
        <v/>
      </c>
      <c r="Y70" s="5" t="str">
        <f t="shared" si="8"/>
        <v/>
      </c>
      <c r="Z70" s="5"/>
      <c r="AA70" s="5">
        <f t="shared" si="18"/>
        <v>0</v>
      </c>
      <c r="AB70" s="3">
        <f t="shared" si="19"/>
        <v>0</v>
      </c>
      <c r="AC70" s="5">
        <f t="shared" si="9"/>
        <v>0</v>
      </c>
      <c r="AE70" s="60" t="e">
        <f t="shared" si="20"/>
        <v>#DIV/0!</v>
      </c>
    </row>
    <row r="71" spans="2:31" x14ac:dyDescent="0.2">
      <c r="B71" s="9">
        <f t="shared" si="21"/>
        <v>45261</v>
      </c>
      <c r="C71" s="10">
        <f t="shared" si="2"/>
        <v>124</v>
      </c>
      <c r="D71" s="5">
        <f t="shared" si="10"/>
        <v>0</v>
      </c>
      <c r="E71" s="5">
        <f t="shared" si="3"/>
        <v>0</v>
      </c>
      <c r="F71" s="5">
        <f t="shared" si="4"/>
        <v>0</v>
      </c>
      <c r="G71" s="3">
        <f t="shared" si="11"/>
        <v>0</v>
      </c>
      <c r="H71" s="35"/>
      <c r="I71" s="5">
        <f>IF($M$12=1,IF(SUM(K$26:K70)&lt;1,$L$5*(1+$G$5)^(INT((B71-$B$27)/365)),0),0)</f>
        <v>0</v>
      </c>
      <c r="J71" s="5"/>
      <c r="K71" s="10">
        <f>IF($M$12=1,IF(AND(AA71/$L$9&gt;(E71*12+$C$9)*4,$L$10&lt;=B71,SUM($K$26:K70)&lt;1,$L$8&lt;AA71/$L$9),1,0),IF(SUM(K$26:K70)=1,0,1))</f>
        <v>0</v>
      </c>
      <c r="L71" s="5">
        <f>IF($M$12=1,IF(K70=1,$L$8*(1-$L$9),IF(SUM($K$26:K70)=1,MAX(L70*(1+$H$10)-P70,0),0)),IF(K71=1,$O$8,MAX(L70*(1+$H$10)-P70,0)))</f>
        <v>0</v>
      </c>
      <c r="M71" s="5">
        <f t="shared" si="12"/>
        <v>0</v>
      </c>
      <c r="N71" s="5">
        <f>IF($M$12=1,IF(SUM(K$26:K70)=1,P71-(L71-L72),0),P71-(L71-L72))</f>
        <v>0</v>
      </c>
      <c r="O71" s="5">
        <f t="shared" si="13"/>
        <v>0</v>
      </c>
      <c r="P71" s="5">
        <f>IF(OR(SUM($K$26:K70)=1,$M$12=2),IF($M$19=1,MIN($L$16+F71*$L$17,L71*(1+$H$10)),MIN(MAX(D71+E71+F71-G71-H71-I71-M71-SUM(S71,U71,W71,Y71)-$O$16*E71,$O$15),L71*(1+$H$10))),0)</f>
        <v>0</v>
      </c>
      <c r="Q71" s="5"/>
      <c r="R71" s="50" t="str">
        <f t="shared" si="14"/>
        <v/>
      </c>
      <c r="S71" s="5" t="str">
        <f t="shared" si="5"/>
        <v/>
      </c>
      <c r="T71" s="5" t="str">
        <f t="shared" si="15"/>
        <v/>
      </c>
      <c r="U71" s="5" t="str">
        <f t="shared" si="6"/>
        <v/>
      </c>
      <c r="V71" s="5" t="str">
        <f t="shared" si="16"/>
        <v/>
      </c>
      <c r="W71" s="5" t="str">
        <f t="shared" si="7"/>
        <v/>
      </c>
      <c r="X71" s="5" t="str">
        <f t="shared" si="17"/>
        <v/>
      </c>
      <c r="Y71" s="5" t="str">
        <f t="shared" si="8"/>
        <v/>
      </c>
      <c r="Z71" s="5"/>
      <c r="AA71" s="5">
        <f t="shared" si="18"/>
        <v>0</v>
      </c>
      <c r="AB71" s="3">
        <f t="shared" si="19"/>
        <v>0</v>
      </c>
      <c r="AC71" s="5">
        <f t="shared" si="9"/>
        <v>0</v>
      </c>
      <c r="AE71" s="60" t="e">
        <f t="shared" si="20"/>
        <v>#DIV/0!</v>
      </c>
    </row>
    <row r="72" spans="2:31" x14ac:dyDescent="0.2">
      <c r="B72" s="9">
        <f t="shared" si="21"/>
        <v>45292</v>
      </c>
      <c r="C72" s="10">
        <f t="shared" si="2"/>
        <v>124</v>
      </c>
      <c r="D72" s="5">
        <f t="shared" si="10"/>
        <v>0</v>
      </c>
      <c r="E72" s="5">
        <f t="shared" si="3"/>
        <v>0</v>
      </c>
      <c r="F72" s="5">
        <f t="shared" si="4"/>
        <v>0</v>
      </c>
      <c r="G72" s="3">
        <f t="shared" si="11"/>
        <v>0</v>
      </c>
      <c r="H72" s="35"/>
      <c r="I72" s="5">
        <f>IF($M$12=1,IF(SUM(K$26:K71)&lt;1,$L$5*(1+$G$5)^(INT((B72-$B$27)/365)),0),0)</f>
        <v>0</v>
      </c>
      <c r="J72" s="5"/>
      <c r="K72" s="10">
        <f>IF($M$12=1,IF(AND(AA72/$L$9&gt;(E72*12+$C$9)*4,$L$10&lt;=B72,SUM($K$26:K71)&lt;1,$L$8&lt;AA72/$L$9),1,0),IF(SUM(K$26:K71)=1,0,1))</f>
        <v>0</v>
      </c>
      <c r="L72" s="5">
        <f>IF($M$12=1,IF(K71=1,$L$8*(1-$L$9),IF(SUM($K$26:K71)=1,MAX(L71*(1+$H$10)-P71,0),0)),IF(K72=1,$O$8,MAX(L71*(1+$H$10)-P71,0)))</f>
        <v>0</v>
      </c>
      <c r="M72" s="5">
        <f t="shared" si="12"/>
        <v>0</v>
      </c>
      <c r="N72" s="5">
        <f>IF($M$12=1,IF(SUM(K$26:K71)=1,P72-(L72-L73),0),P72-(L72-L73))</f>
        <v>0</v>
      </c>
      <c r="O72" s="5">
        <f t="shared" si="13"/>
        <v>0</v>
      </c>
      <c r="P72" s="5">
        <f>IF(OR(SUM($K$26:K71)=1,$M$12=2),IF($M$19=1,MIN($L$16+F72*$L$17,L72*(1+$H$10)),MIN(MAX(D72+E72+F72-G72-H72-I72-M72-SUM(S72,U72,W72,Y72)-$O$16*E72,$O$15),L72*(1+$H$10))),0)</f>
        <v>0</v>
      </c>
      <c r="Q72" s="5"/>
      <c r="R72" s="50" t="str">
        <f t="shared" si="14"/>
        <v/>
      </c>
      <c r="S72" s="5" t="str">
        <f t="shared" si="5"/>
        <v/>
      </c>
      <c r="T72" s="5" t="str">
        <f t="shared" si="15"/>
        <v/>
      </c>
      <c r="U72" s="5" t="str">
        <f t="shared" si="6"/>
        <v/>
      </c>
      <c r="V72" s="5" t="str">
        <f t="shared" si="16"/>
        <v/>
      </c>
      <c r="W72" s="5" t="str">
        <f t="shared" si="7"/>
        <v/>
      </c>
      <c r="X72" s="5" t="str">
        <f t="shared" si="17"/>
        <v/>
      </c>
      <c r="Y72" s="5" t="str">
        <f t="shared" si="8"/>
        <v/>
      </c>
      <c r="Z72" s="5"/>
      <c r="AA72" s="5">
        <f t="shared" si="18"/>
        <v>0</v>
      </c>
      <c r="AB72" s="3">
        <f t="shared" si="19"/>
        <v>0</v>
      </c>
      <c r="AC72" s="5">
        <f t="shared" si="9"/>
        <v>0</v>
      </c>
      <c r="AE72" s="60" t="e">
        <f t="shared" si="20"/>
        <v>#DIV/0!</v>
      </c>
    </row>
    <row r="73" spans="2:31" x14ac:dyDescent="0.2">
      <c r="B73" s="9">
        <f t="shared" si="21"/>
        <v>45323</v>
      </c>
      <c r="C73" s="10">
        <f t="shared" si="2"/>
        <v>124</v>
      </c>
      <c r="D73" s="5">
        <f t="shared" si="10"/>
        <v>0</v>
      </c>
      <c r="E73" s="5">
        <f t="shared" si="3"/>
        <v>0</v>
      </c>
      <c r="F73" s="5">
        <f t="shared" si="4"/>
        <v>0</v>
      </c>
      <c r="G73" s="3">
        <f t="shared" si="11"/>
        <v>0</v>
      </c>
      <c r="H73" s="35"/>
      <c r="I73" s="5">
        <f>IF($M$12=1,IF(SUM(K$26:K72)&lt;1,$L$5*(1+$G$5)^(INT((B73-$B$27)/365)),0),0)</f>
        <v>0</v>
      </c>
      <c r="J73" s="5"/>
      <c r="K73" s="10">
        <f>IF($M$12=1,IF(AND(AA73/$L$9&gt;(E73*12+$C$9)*4,$L$10&lt;=B73,SUM($K$26:K72)&lt;1,$L$8&lt;AA73/$L$9),1,0),IF(SUM(K$26:K72)=1,0,1))</f>
        <v>0</v>
      </c>
      <c r="L73" s="5">
        <f>IF($M$12=1,IF(K72=1,$L$8*(1-$L$9),IF(SUM($K$26:K72)=1,MAX(L72*(1+$H$10)-P72,0),0)),IF(K73=1,$O$8,MAX(L72*(1+$H$10)-P72,0)))</f>
        <v>0</v>
      </c>
      <c r="M73" s="5">
        <f t="shared" si="12"/>
        <v>0</v>
      </c>
      <c r="N73" s="5">
        <f>IF($M$12=1,IF(SUM(K$26:K72)=1,P73-(L73-L74),0),P73-(L73-L74))</f>
        <v>0</v>
      </c>
      <c r="O73" s="5">
        <f t="shared" si="13"/>
        <v>0</v>
      </c>
      <c r="P73" s="5">
        <f>IF(OR(SUM($K$26:K72)=1,$M$12=2),IF($M$19=1,MIN($L$16+F73*$L$17,L73*(1+$H$10)),MIN(MAX(D73+E73+F73-G73-H73-I73-M73-SUM(S73,U73,W73,Y73)-$O$16*E73,$O$15),L73*(1+$H$10))),0)</f>
        <v>0</v>
      </c>
      <c r="Q73" s="5"/>
      <c r="R73" s="50" t="str">
        <f t="shared" si="14"/>
        <v/>
      </c>
      <c r="S73" s="5" t="str">
        <f t="shared" si="5"/>
        <v/>
      </c>
      <c r="T73" s="5" t="str">
        <f t="shared" si="15"/>
        <v/>
      </c>
      <c r="U73" s="5" t="str">
        <f t="shared" si="6"/>
        <v/>
      </c>
      <c r="V73" s="5" t="str">
        <f t="shared" si="16"/>
        <v/>
      </c>
      <c r="W73" s="5" t="str">
        <f t="shared" si="7"/>
        <v/>
      </c>
      <c r="X73" s="5" t="str">
        <f t="shared" si="17"/>
        <v/>
      </c>
      <c r="Y73" s="5" t="str">
        <f t="shared" si="8"/>
        <v/>
      </c>
      <c r="Z73" s="5"/>
      <c r="AA73" s="5">
        <f t="shared" si="18"/>
        <v>0</v>
      </c>
      <c r="AB73" s="3">
        <f t="shared" si="19"/>
        <v>0</v>
      </c>
      <c r="AC73" s="5">
        <f t="shared" si="9"/>
        <v>0</v>
      </c>
      <c r="AE73" s="60" t="e">
        <f t="shared" si="20"/>
        <v>#DIV/0!</v>
      </c>
    </row>
    <row r="74" spans="2:31" x14ac:dyDescent="0.2">
      <c r="B74" s="9">
        <f t="shared" si="21"/>
        <v>45352</v>
      </c>
      <c r="C74" s="10">
        <f t="shared" si="2"/>
        <v>124</v>
      </c>
      <c r="D74" s="5">
        <f t="shared" si="10"/>
        <v>0</v>
      </c>
      <c r="E74" s="5">
        <f t="shared" si="3"/>
        <v>0</v>
      </c>
      <c r="F74" s="5">
        <f t="shared" si="4"/>
        <v>0</v>
      </c>
      <c r="G74" s="3">
        <f t="shared" si="11"/>
        <v>0</v>
      </c>
      <c r="H74" s="35"/>
      <c r="I74" s="5">
        <f>IF($M$12=1,IF(SUM(K$26:K73)&lt;1,$L$5*(1+$G$5)^(INT((B74-$B$27)/365)),0),0)</f>
        <v>0</v>
      </c>
      <c r="J74" s="5"/>
      <c r="K74" s="10">
        <f>IF($M$12=1,IF(AND(AA74/$L$9&gt;(E74*12+$C$9)*4,$L$10&lt;=B74,SUM($K$26:K73)&lt;1,$L$8&lt;AA74/$L$9),1,0),IF(SUM(K$26:K73)=1,0,1))</f>
        <v>0</v>
      </c>
      <c r="L74" s="5">
        <f>IF($M$12=1,IF(K73=1,$L$8*(1-$L$9),IF(SUM($K$26:K73)=1,MAX(L73*(1+$H$10)-P73,0),0)),IF(K74=1,$O$8,MAX(L73*(1+$H$10)-P73,0)))</f>
        <v>0</v>
      </c>
      <c r="M74" s="5">
        <f t="shared" si="12"/>
        <v>0</v>
      </c>
      <c r="N74" s="5">
        <f>IF($M$12=1,IF(SUM(K$26:K73)=1,P74-(L74-L75),0),P74-(L74-L75))</f>
        <v>0</v>
      </c>
      <c r="O74" s="5">
        <f t="shared" si="13"/>
        <v>0</v>
      </c>
      <c r="P74" s="5">
        <f>IF(OR(SUM($K$26:K73)=1,$M$12=2),IF($M$19=1,MIN($L$16+F74*$L$17,L74*(1+$H$10)),MIN(MAX(D74+E74+F74-G74-H74-I74-M74-SUM(S74,U74,W74,Y74)-$O$16*E74,$O$15),L74*(1+$H$10))),0)</f>
        <v>0</v>
      </c>
      <c r="Q74" s="5"/>
      <c r="R74" s="50" t="str">
        <f t="shared" si="14"/>
        <v/>
      </c>
      <c r="S74" s="5" t="str">
        <f t="shared" si="5"/>
        <v/>
      </c>
      <c r="T74" s="5" t="str">
        <f t="shared" si="15"/>
        <v/>
      </c>
      <c r="U74" s="5" t="str">
        <f t="shared" si="6"/>
        <v/>
      </c>
      <c r="V74" s="5" t="str">
        <f t="shared" si="16"/>
        <v/>
      </c>
      <c r="W74" s="5" t="str">
        <f t="shared" si="7"/>
        <v/>
      </c>
      <c r="X74" s="5" t="str">
        <f t="shared" si="17"/>
        <v/>
      </c>
      <c r="Y74" s="5" t="str">
        <f t="shared" si="8"/>
        <v/>
      </c>
      <c r="Z74" s="5"/>
      <c r="AA74" s="5">
        <f t="shared" si="18"/>
        <v>0</v>
      </c>
      <c r="AB74" s="3">
        <f t="shared" si="19"/>
        <v>0</v>
      </c>
      <c r="AC74" s="5">
        <f t="shared" si="9"/>
        <v>0</v>
      </c>
      <c r="AE74" s="60" t="e">
        <f t="shared" si="20"/>
        <v>#DIV/0!</v>
      </c>
    </row>
    <row r="75" spans="2:31" x14ac:dyDescent="0.2">
      <c r="B75" s="9">
        <f t="shared" si="21"/>
        <v>45383</v>
      </c>
      <c r="C75" s="10">
        <f t="shared" si="2"/>
        <v>124</v>
      </c>
      <c r="D75" s="5">
        <f t="shared" si="10"/>
        <v>0</v>
      </c>
      <c r="E75" s="5">
        <f t="shared" si="3"/>
        <v>0</v>
      </c>
      <c r="F75" s="5">
        <f t="shared" si="4"/>
        <v>0</v>
      </c>
      <c r="G75" s="3">
        <f t="shared" si="11"/>
        <v>0</v>
      </c>
      <c r="H75" s="35"/>
      <c r="I75" s="5">
        <f>IF($M$12=1,IF(SUM(K$26:K74)&lt;1,$L$5*(1+$G$5)^(INT((B75-$B$27)/365)),0),0)</f>
        <v>0</v>
      </c>
      <c r="J75" s="5"/>
      <c r="K75" s="10">
        <f>IF($M$12=1,IF(AND(AA75/$L$9&gt;(E75*12+$C$9)*4,$L$10&lt;=B75,SUM($K$26:K74)&lt;1,$L$8&lt;AA75/$L$9),1,0),IF(SUM(K$26:K74)=1,0,1))</f>
        <v>0</v>
      </c>
      <c r="L75" s="5">
        <f>IF($M$12=1,IF(K74=1,$L$8*(1-$L$9),IF(SUM($K$26:K74)=1,MAX(L74*(1+$H$10)-P74,0),0)),IF(K75=1,$O$8,MAX(L74*(1+$H$10)-P74,0)))</f>
        <v>0</v>
      </c>
      <c r="M75" s="5">
        <f t="shared" si="12"/>
        <v>0</v>
      </c>
      <c r="N75" s="5">
        <f>IF($M$12=1,IF(SUM(K$26:K74)=1,P75-(L75-L76),0),P75-(L75-L76))</f>
        <v>0</v>
      </c>
      <c r="O75" s="5">
        <f t="shared" si="13"/>
        <v>0</v>
      </c>
      <c r="P75" s="5">
        <f>IF(OR(SUM($K$26:K74)=1,$M$12=2),IF($M$19=1,MIN($L$16+F75*$L$17,L75*(1+$H$10)),MIN(MAX(D75+E75+F75-G75-H75-I75-M75-SUM(S75,U75,W75,Y75)-$O$16*E75,$O$15),L75*(1+$H$10))),0)</f>
        <v>0</v>
      </c>
      <c r="Q75" s="5"/>
      <c r="R75" s="50" t="str">
        <f t="shared" si="14"/>
        <v/>
      </c>
      <c r="S75" s="5" t="str">
        <f t="shared" si="5"/>
        <v/>
      </c>
      <c r="T75" s="5" t="str">
        <f t="shared" si="15"/>
        <v/>
      </c>
      <c r="U75" s="5" t="str">
        <f t="shared" si="6"/>
        <v/>
      </c>
      <c r="V75" s="5" t="str">
        <f t="shared" si="16"/>
        <v/>
      </c>
      <c r="W75" s="5" t="str">
        <f t="shared" si="7"/>
        <v/>
      </c>
      <c r="X75" s="5" t="str">
        <f t="shared" si="17"/>
        <v/>
      </c>
      <c r="Y75" s="5" t="str">
        <f t="shared" si="8"/>
        <v/>
      </c>
      <c r="Z75" s="5"/>
      <c r="AA75" s="5">
        <f t="shared" si="18"/>
        <v>0</v>
      </c>
      <c r="AB75" s="3">
        <f t="shared" si="19"/>
        <v>0</v>
      </c>
      <c r="AC75" s="5">
        <f t="shared" si="9"/>
        <v>0</v>
      </c>
      <c r="AE75" s="60" t="e">
        <f t="shared" si="20"/>
        <v>#DIV/0!</v>
      </c>
    </row>
    <row r="76" spans="2:31" x14ac:dyDescent="0.2">
      <c r="B76" s="9">
        <f t="shared" si="21"/>
        <v>45413</v>
      </c>
      <c r="C76" s="10">
        <f t="shared" si="2"/>
        <v>124</v>
      </c>
      <c r="D76" s="5">
        <f t="shared" si="10"/>
        <v>0</v>
      </c>
      <c r="E76" s="5">
        <f t="shared" si="3"/>
        <v>0</v>
      </c>
      <c r="F76" s="5">
        <f t="shared" si="4"/>
        <v>0</v>
      </c>
      <c r="G76" s="3">
        <f t="shared" si="11"/>
        <v>0</v>
      </c>
      <c r="H76" s="35"/>
      <c r="I76" s="5">
        <f>IF($M$12=1,IF(SUM(K$26:K75)&lt;1,$L$5*(1+$G$5)^(INT((B76-$B$27)/365)),0),0)</f>
        <v>0</v>
      </c>
      <c r="J76" s="5"/>
      <c r="K76" s="10">
        <f>IF($M$12=1,IF(AND(AA76/$L$9&gt;(E76*12+$C$9)*4,$L$10&lt;=B76,SUM($K$26:K75)&lt;1,$L$8&lt;AA76/$L$9),1,0),IF(SUM(K$26:K75)=1,0,1))</f>
        <v>0</v>
      </c>
      <c r="L76" s="5">
        <f>IF($M$12=1,IF(K75=1,$L$8*(1-$L$9),IF(SUM($K$26:K75)=1,MAX(L75*(1+$H$10)-P75,0),0)),IF(K76=1,$O$8,MAX(L75*(1+$H$10)-P75,0)))</f>
        <v>0</v>
      </c>
      <c r="M76" s="5">
        <f t="shared" si="12"/>
        <v>0</v>
      </c>
      <c r="N76" s="5">
        <f>IF($M$12=1,IF(SUM(K$26:K75)=1,P76-(L76-L77),0),P76-(L76-L77))</f>
        <v>0</v>
      </c>
      <c r="O76" s="5">
        <f t="shared" si="13"/>
        <v>0</v>
      </c>
      <c r="P76" s="5">
        <f>IF(OR(SUM($K$26:K75)=1,$M$12=2),IF($M$19=1,MIN($L$16+F76*$L$17,L76*(1+$H$10)),MIN(MAX(D76+E76+F76-G76-H76-I76-M76-SUM(S76,U76,W76,Y76)-$O$16*E76,$O$15),L76*(1+$H$10))),0)</f>
        <v>0</v>
      </c>
      <c r="Q76" s="5"/>
      <c r="R76" s="50" t="str">
        <f t="shared" si="14"/>
        <v/>
      </c>
      <c r="S76" s="5" t="str">
        <f t="shared" si="5"/>
        <v/>
      </c>
      <c r="T76" s="5" t="str">
        <f t="shared" si="15"/>
        <v/>
      </c>
      <c r="U76" s="5" t="str">
        <f t="shared" si="6"/>
        <v/>
      </c>
      <c r="V76" s="5" t="str">
        <f t="shared" si="16"/>
        <v/>
      </c>
      <c r="W76" s="5" t="str">
        <f t="shared" si="7"/>
        <v/>
      </c>
      <c r="X76" s="5" t="str">
        <f t="shared" si="17"/>
        <v/>
      </c>
      <c r="Y76" s="5" t="str">
        <f t="shared" si="8"/>
        <v/>
      </c>
      <c r="Z76" s="5"/>
      <c r="AA76" s="5">
        <f t="shared" si="18"/>
        <v>0</v>
      </c>
      <c r="AB76" s="3">
        <f t="shared" si="19"/>
        <v>0</v>
      </c>
      <c r="AC76" s="5">
        <f t="shared" si="9"/>
        <v>0</v>
      </c>
      <c r="AE76" s="60" t="e">
        <f t="shared" si="20"/>
        <v>#DIV/0!</v>
      </c>
    </row>
    <row r="77" spans="2:31" x14ac:dyDescent="0.2">
      <c r="B77" s="9">
        <f t="shared" si="21"/>
        <v>45444</v>
      </c>
      <c r="C77" s="10">
        <f t="shared" si="2"/>
        <v>124</v>
      </c>
      <c r="D77" s="5">
        <f t="shared" si="10"/>
        <v>0</v>
      </c>
      <c r="E77" s="5">
        <f t="shared" si="3"/>
        <v>0</v>
      </c>
      <c r="F77" s="5">
        <f t="shared" si="4"/>
        <v>0</v>
      </c>
      <c r="G77" s="3">
        <f t="shared" si="11"/>
        <v>0</v>
      </c>
      <c r="H77" s="35"/>
      <c r="I77" s="5">
        <f>IF($M$12=1,IF(SUM(K$26:K76)&lt;1,$L$5*(1+$G$5)^(INT((B77-$B$27)/365)),0),0)</f>
        <v>0</v>
      </c>
      <c r="J77" s="5"/>
      <c r="K77" s="10">
        <f>IF($M$12=1,IF(AND(AA77/$L$9&gt;(E77*12+$C$9)*4,$L$10&lt;=B77,SUM($K$26:K76)&lt;1,$L$8&lt;AA77/$L$9),1,0),IF(SUM(K$26:K76)=1,0,1))</f>
        <v>0</v>
      </c>
      <c r="L77" s="5">
        <f>IF($M$12=1,IF(K76=1,$L$8*(1-$L$9),IF(SUM($K$26:K76)=1,MAX(L76*(1+$H$10)-P76,0),0)),IF(K77=1,$O$8,MAX(L76*(1+$H$10)-P76,0)))</f>
        <v>0</v>
      </c>
      <c r="M77" s="5">
        <f t="shared" si="12"/>
        <v>0</v>
      </c>
      <c r="N77" s="5">
        <f>IF($M$12=1,IF(SUM(K$26:K76)=1,P77-(L77-L78),0),P77-(L77-L78))</f>
        <v>0</v>
      </c>
      <c r="O77" s="5">
        <f t="shared" si="13"/>
        <v>0</v>
      </c>
      <c r="P77" s="5">
        <f>IF(OR(SUM($K$26:K76)=1,$M$12=2),IF($M$19=1,MIN($L$16+F77*$L$17,L77*(1+$H$10)),MIN(MAX(D77+E77+F77-G77-H77-I77-M77-SUM(S77,U77,W77,Y77)-$O$16*E77,$O$15),L77*(1+$H$10))),0)</f>
        <v>0</v>
      </c>
      <c r="Q77" s="5"/>
      <c r="R77" s="50" t="str">
        <f t="shared" si="14"/>
        <v/>
      </c>
      <c r="S77" s="5" t="str">
        <f t="shared" si="5"/>
        <v/>
      </c>
      <c r="T77" s="5" t="str">
        <f t="shared" si="15"/>
        <v/>
      </c>
      <c r="U77" s="5" t="str">
        <f t="shared" si="6"/>
        <v/>
      </c>
      <c r="V77" s="5" t="str">
        <f t="shared" si="16"/>
        <v/>
      </c>
      <c r="W77" s="5" t="str">
        <f t="shared" si="7"/>
        <v/>
      </c>
      <c r="X77" s="5" t="str">
        <f t="shared" si="17"/>
        <v/>
      </c>
      <c r="Y77" s="5" t="str">
        <f t="shared" si="8"/>
        <v/>
      </c>
      <c r="Z77" s="5"/>
      <c r="AA77" s="5">
        <f t="shared" si="18"/>
        <v>0</v>
      </c>
      <c r="AB77" s="3">
        <f t="shared" si="19"/>
        <v>0</v>
      </c>
      <c r="AC77" s="5">
        <f t="shared" si="9"/>
        <v>0</v>
      </c>
      <c r="AE77" s="60" t="e">
        <f t="shared" si="20"/>
        <v>#DIV/0!</v>
      </c>
    </row>
    <row r="78" spans="2:31" x14ac:dyDescent="0.2">
      <c r="B78" s="9">
        <f t="shared" si="21"/>
        <v>45474</v>
      </c>
      <c r="C78" s="10">
        <f t="shared" si="2"/>
        <v>124</v>
      </c>
      <c r="D78" s="5">
        <f t="shared" si="10"/>
        <v>0</v>
      </c>
      <c r="E78" s="5">
        <f t="shared" si="3"/>
        <v>0</v>
      </c>
      <c r="F78" s="5">
        <f t="shared" si="4"/>
        <v>0</v>
      </c>
      <c r="G78" s="3">
        <f t="shared" si="11"/>
        <v>0</v>
      </c>
      <c r="H78" s="35"/>
      <c r="I78" s="5">
        <f>IF($M$12=1,IF(SUM(K$26:K77)&lt;1,$L$5*(1+$G$5)^(INT((B78-$B$27)/365)),0),0)</f>
        <v>0</v>
      </c>
      <c r="J78" s="5"/>
      <c r="K78" s="10">
        <f>IF($M$12=1,IF(AND(AA78/$L$9&gt;(E78*12+$C$9)*4,$L$10&lt;=B78,SUM($K$26:K77)&lt;1,$L$8&lt;AA78/$L$9),1,0),IF(SUM(K$26:K77)=1,0,1))</f>
        <v>0</v>
      </c>
      <c r="L78" s="5">
        <f>IF($M$12=1,IF(K77=1,$L$8*(1-$L$9),IF(SUM($K$26:K77)=1,MAX(L77*(1+$H$10)-P77,0),0)),IF(K78=1,$O$8,MAX(L77*(1+$H$10)-P77,0)))</f>
        <v>0</v>
      </c>
      <c r="M78" s="5">
        <f t="shared" si="12"/>
        <v>0</v>
      </c>
      <c r="N78" s="5">
        <f>IF($M$12=1,IF(SUM(K$26:K77)=1,P78-(L78-L79),0),P78-(L78-L79))</f>
        <v>0</v>
      </c>
      <c r="O78" s="5">
        <f t="shared" si="13"/>
        <v>0</v>
      </c>
      <c r="P78" s="5">
        <f>IF(OR(SUM($K$26:K77)=1,$M$12=2),IF($M$19=1,MIN($L$16+F78*$L$17,L78*(1+$H$10)),MIN(MAX(D78+E78+F78-G78-H78-I78-M78-SUM(S78,U78,W78,Y78)-$O$16*E78,$O$15),L78*(1+$H$10))),0)</f>
        <v>0</v>
      </c>
      <c r="Q78" s="5"/>
      <c r="R78" s="50" t="str">
        <f t="shared" si="14"/>
        <v/>
      </c>
      <c r="S78" s="5" t="str">
        <f t="shared" si="5"/>
        <v/>
      </c>
      <c r="T78" s="5" t="str">
        <f t="shared" si="15"/>
        <v/>
      </c>
      <c r="U78" s="5" t="str">
        <f t="shared" si="6"/>
        <v/>
      </c>
      <c r="V78" s="5" t="str">
        <f t="shared" si="16"/>
        <v/>
      </c>
      <c r="W78" s="5" t="str">
        <f t="shared" si="7"/>
        <v/>
      </c>
      <c r="X78" s="5" t="str">
        <f t="shared" si="17"/>
        <v/>
      </c>
      <c r="Y78" s="5" t="str">
        <f t="shared" si="8"/>
        <v/>
      </c>
      <c r="Z78" s="5"/>
      <c r="AA78" s="5">
        <f t="shared" si="18"/>
        <v>0</v>
      </c>
      <c r="AB78" s="3">
        <f t="shared" si="19"/>
        <v>0</v>
      </c>
      <c r="AC78" s="5">
        <f t="shared" si="9"/>
        <v>0</v>
      </c>
      <c r="AE78" s="60" t="e">
        <f t="shared" si="20"/>
        <v>#DIV/0!</v>
      </c>
    </row>
    <row r="79" spans="2:31" x14ac:dyDescent="0.2">
      <c r="B79" s="9">
        <f t="shared" si="21"/>
        <v>45505</v>
      </c>
      <c r="C79" s="10">
        <f t="shared" si="2"/>
        <v>124</v>
      </c>
      <c r="D79" s="5">
        <f t="shared" si="10"/>
        <v>0</v>
      </c>
      <c r="E79" s="5">
        <f t="shared" si="3"/>
        <v>0</v>
      </c>
      <c r="F79" s="5">
        <f t="shared" si="4"/>
        <v>0</v>
      </c>
      <c r="G79" s="3">
        <f t="shared" si="11"/>
        <v>0</v>
      </c>
      <c r="H79" s="35"/>
      <c r="I79" s="5">
        <f>IF($M$12=1,IF(SUM(K$26:K78)&lt;1,$L$5*(1+$G$5)^(INT((B79-$B$27)/365)),0),0)</f>
        <v>0</v>
      </c>
      <c r="J79" s="5"/>
      <c r="K79" s="10">
        <f>IF($M$12=1,IF(AND(AA79/$L$9&gt;(E79*12+$C$9)*4,$L$10&lt;=B79,SUM($K$26:K78)&lt;1,$L$8&lt;AA79/$L$9),1,0),IF(SUM(K$26:K78)=1,0,1))</f>
        <v>0</v>
      </c>
      <c r="L79" s="5">
        <f>IF($M$12=1,IF(K78=1,$L$8*(1-$L$9),IF(SUM($K$26:K78)=1,MAX(L78*(1+$H$10)-P78,0),0)),IF(K79=1,$O$8,MAX(L78*(1+$H$10)-P78,0)))</f>
        <v>0</v>
      </c>
      <c r="M79" s="5">
        <f t="shared" si="12"/>
        <v>0</v>
      </c>
      <c r="N79" s="5">
        <f>IF($M$12=1,IF(SUM(K$26:K78)=1,P79-(L79-L80),0),P79-(L79-L80))</f>
        <v>0</v>
      </c>
      <c r="O79" s="5">
        <f t="shared" si="13"/>
        <v>0</v>
      </c>
      <c r="P79" s="5">
        <f>IF(OR(SUM($K$26:K78)=1,$M$12=2),IF($M$19=1,MIN($L$16+F79*$L$17,L79*(1+$H$10)),MIN(MAX(D79+E79+F79-G79-H79-I79-M79-SUM(S79,U79,W79,Y79)-$O$16*E79,$O$15),L79*(1+$H$10))),0)</f>
        <v>0</v>
      </c>
      <c r="Q79" s="5"/>
      <c r="R79" s="50" t="str">
        <f t="shared" si="14"/>
        <v/>
      </c>
      <c r="S79" s="5" t="str">
        <f t="shared" si="5"/>
        <v/>
      </c>
      <c r="T79" s="5" t="str">
        <f t="shared" si="15"/>
        <v/>
      </c>
      <c r="U79" s="5" t="str">
        <f t="shared" si="6"/>
        <v/>
      </c>
      <c r="V79" s="5" t="str">
        <f t="shared" si="16"/>
        <v/>
      </c>
      <c r="W79" s="5" t="str">
        <f t="shared" si="7"/>
        <v/>
      </c>
      <c r="X79" s="5" t="str">
        <f t="shared" si="17"/>
        <v/>
      </c>
      <c r="Y79" s="5" t="str">
        <f t="shared" si="8"/>
        <v/>
      </c>
      <c r="Z79" s="5"/>
      <c r="AA79" s="5">
        <f t="shared" si="18"/>
        <v>0</v>
      </c>
      <c r="AB79" s="3">
        <f t="shared" si="19"/>
        <v>0</v>
      </c>
      <c r="AC79" s="5">
        <f t="shared" si="9"/>
        <v>0</v>
      </c>
      <c r="AE79" s="60" t="e">
        <f t="shared" si="20"/>
        <v>#DIV/0!</v>
      </c>
    </row>
    <row r="80" spans="2:31" x14ac:dyDescent="0.2">
      <c r="B80" s="9">
        <f t="shared" si="21"/>
        <v>45536</v>
      </c>
      <c r="C80" s="10">
        <f t="shared" si="2"/>
        <v>124</v>
      </c>
      <c r="D80" s="5">
        <f t="shared" si="10"/>
        <v>0</v>
      </c>
      <c r="E80" s="5">
        <f t="shared" si="3"/>
        <v>0</v>
      </c>
      <c r="F80" s="5">
        <f t="shared" si="4"/>
        <v>0</v>
      </c>
      <c r="G80" s="3">
        <f t="shared" si="11"/>
        <v>0</v>
      </c>
      <c r="H80" s="35"/>
      <c r="I80" s="5">
        <f>IF($M$12=1,IF(SUM(K$26:K79)&lt;1,$L$5*(1+$G$5)^(INT((B80-$B$27)/365)),0),0)</f>
        <v>0</v>
      </c>
      <c r="J80" s="5"/>
      <c r="K80" s="10">
        <f>IF($M$12=1,IF(AND(AA80/$L$9&gt;(E80*12+$C$9)*4,$L$10&lt;=B80,SUM($K$26:K79)&lt;1,$L$8&lt;AA80/$L$9),1,0),IF(SUM(K$26:K79)=1,0,1))</f>
        <v>0</v>
      </c>
      <c r="L80" s="5">
        <f>IF($M$12=1,IF(K79=1,$L$8*(1-$L$9),IF(SUM($K$26:K79)=1,MAX(L79*(1+$H$10)-P79,0),0)),IF(K80=1,$O$8,MAX(L79*(1+$H$10)-P79,0)))</f>
        <v>0</v>
      </c>
      <c r="M80" s="5">
        <f t="shared" si="12"/>
        <v>0</v>
      </c>
      <c r="N80" s="5">
        <f>IF($M$12=1,IF(SUM(K$26:K79)=1,P80-(L80-L81),0),P80-(L80-L81))</f>
        <v>0</v>
      </c>
      <c r="O80" s="5">
        <f t="shared" si="13"/>
        <v>0</v>
      </c>
      <c r="P80" s="5">
        <f>IF(OR(SUM($K$26:K79)=1,$M$12=2),IF($M$19=1,MIN($L$16+F80*$L$17,L80*(1+$H$10)),MIN(MAX(D80+E80+F80-G80-H80-I80-M80-SUM(S80,U80,W80,Y80)-$O$16*E80,$O$15),L80*(1+$H$10))),0)</f>
        <v>0</v>
      </c>
      <c r="Q80" s="5"/>
      <c r="R80" s="50" t="str">
        <f t="shared" si="14"/>
        <v/>
      </c>
      <c r="S80" s="5" t="str">
        <f t="shared" si="5"/>
        <v/>
      </c>
      <c r="T80" s="5" t="str">
        <f t="shared" si="15"/>
        <v/>
      </c>
      <c r="U80" s="5" t="str">
        <f t="shared" si="6"/>
        <v/>
      </c>
      <c r="V80" s="5" t="str">
        <f t="shared" si="16"/>
        <v/>
      </c>
      <c r="W80" s="5" t="str">
        <f t="shared" si="7"/>
        <v/>
      </c>
      <c r="X80" s="5" t="str">
        <f t="shared" si="17"/>
        <v/>
      </c>
      <c r="Y80" s="5" t="str">
        <f t="shared" si="8"/>
        <v/>
      </c>
      <c r="Z80" s="5"/>
      <c r="AA80" s="5">
        <f t="shared" si="18"/>
        <v>0</v>
      </c>
      <c r="AB80" s="3">
        <f t="shared" si="19"/>
        <v>0</v>
      </c>
      <c r="AC80" s="5">
        <f t="shared" si="9"/>
        <v>0</v>
      </c>
      <c r="AE80" s="60" t="e">
        <f t="shared" si="20"/>
        <v>#DIV/0!</v>
      </c>
    </row>
    <row r="81" spans="2:31" x14ac:dyDescent="0.2">
      <c r="B81" s="9">
        <f t="shared" si="21"/>
        <v>45566</v>
      </c>
      <c r="C81" s="10">
        <f t="shared" si="2"/>
        <v>124</v>
      </c>
      <c r="D81" s="5">
        <f t="shared" si="10"/>
        <v>0</v>
      </c>
      <c r="E81" s="5">
        <f t="shared" si="3"/>
        <v>0</v>
      </c>
      <c r="F81" s="5">
        <f t="shared" si="4"/>
        <v>0</v>
      </c>
      <c r="G81" s="3">
        <f t="shared" si="11"/>
        <v>0</v>
      </c>
      <c r="H81" s="35"/>
      <c r="I81" s="5">
        <f>IF($M$12=1,IF(SUM(K$26:K80)&lt;1,$L$5*(1+$G$5)^(INT((B81-$B$27)/365)),0),0)</f>
        <v>0</v>
      </c>
      <c r="J81" s="5"/>
      <c r="K81" s="10">
        <f>IF($M$12=1,IF(AND(AA81/$L$9&gt;(E81*12+$C$9)*4,$L$10&lt;=B81,SUM($K$26:K80)&lt;1,$L$8&lt;AA81/$L$9),1,0),IF(SUM(K$26:K80)=1,0,1))</f>
        <v>0</v>
      </c>
      <c r="L81" s="5">
        <f>IF($M$12=1,IF(K80=1,$L$8*(1-$L$9),IF(SUM($K$26:K80)=1,MAX(L80*(1+$H$10)-P80,0),0)),IF(K81=1,$O$8,MAX(L80*(1+$H$10)-P80,0)))</f>
        <v>0</v>
      </c>
      <c r="M81" s="5">
        <f t="shared" si="12"/>
        <v>0</v>
      </c>
      <c r="N81" s="5">
        <f>IF($M$12=1,IF(SUM(K$26:K80)=1,P81-(L81-L82),0),P81-(L81-L82))</f>
        <v>0</v>
      </c>
      <c r="O81" s="5">
        <f t="shared" si="13"/>
        <v>0</v>
      </c>
      <c r="P81" s="5">
        <f>IF(OR(SUM($K$26:K80)=1,$M$12=2),IF($M$19=1,MIN($L$16+F81*$L$17,L81*(1+$H$10)),MIN(MAX(D81+E81+F81-G81-H81-I81-M81-SUM(S81,U81,W81,Y81)-$O$16*E81,$O$15),L81*(1+$H$10))),0)</f>
        <v>0</v>
      </c>
      <c r="Q81" s="5"/>
      <c r="R81" s="50" t="str">
        <f t="shared" si="14"/>
        <v/>
      </c>
      <c r="S81" s="5" t="str">
        <f t="shared" si="5"/>
        <v/>
      </c>
      <c r="T81" s="5" t="str">
        <f t="shared" si="15"/>
        <v/>
      </c>
      <c r="U81" s="5" t="str">
        <f t="shared" si="6"/>
        <v/>
      </c>
      <c r="V81" s="5" t="str">
        <f t="shared" si="16"/>
        <v/>
      </c>
      <c r="W81" s="5" t="str">
        <f t="shared" si="7"/>
        <v/>
      </c>
      <c r="X81" s="5" t="str">
        <f t="shared" si="17"/>
        <v/>
      </c>
      <c r="Y81" s="5" t="str">
        <f t="shared" si="8"/>
        <v/>
      </c>
      <c r="Z81" s="5"/>
      <c r="AA81" s="5">
        <f t="shared" si="18"/>
        <v>0</v>
      </c>
      <c r="AB81" s="3">
        <f t="shared" si="19"/>
        <v>0</v>
      </c>
      <c r="AC81" s="5">
        <f t="shared" si="9"/>
        <v>0</v>
      </c>
      <c r="AE81" s="60" t="e">
        <f t="shared" si="20"/>
        <v>#DIV/0!</v>
      </c>
    </row>
    <row r="82" spans="2:31" x14ac:dyDescent="0.2">
      <c r="B82" s="9">
        <f t="shared" si="21"/>
        <v>45597</v>
      </c>
      <c r="C82" s="10">
        <f t="shared" si="2"/>
        <v>124</v>
      </c>
      <c r="D82" s="5">
        <f t="shared" si="10"/>
        <v>0</v>
      </c>
      <c r="E82" s="5">
        <f t="shared" si="3"/>
        <v>0</v>
      </c>
      <c r="F82" s="5">
        <f t="shared" si="4"/>
        <v>0</v>
      </c>
      <c r="G82" s="3">
        <f t="shared" si="11"/>
        <v>0</v>
      </c>
      <c r="H82" s="35"/>
      <c r="I82" s="5">
        <f>IF($M$12=1,IF(SUM(K$26:K81)&lt;1,$L$5*(1+$G$5)^(INT((B82-$B$27)/365)),0),0)</f>
        <v>0</v>
      </c>
      <c r="J82" s="5"/>
      <c r="K82" s="10">
        <f>IF($M$12=1,IF(AND(AA82/$L$9&gt;(E82*12+$C$9)*4,$L$10&lt;=B82,SUM($K$26:K81)&lt;1,$L$8&lt;AA82/$L$9),1,0),IF(SUM(K$26:K81)=1,0,1))</f>
        <v>0</v>
      </c>
      <c r="L82" s="5">
        <f>IF($M$12=1,IF(K81=1,$L$8*(1-$L$9),IF(SUM($K$26:K81)=1,MAX(L81*(1+$H$10)-P81,0),0)),IF(K82=1,$O$8,MAX(L81*(1+$H$10)-P81,0)))</f>
        <v>0</v>
      </c>
      <c r="M82" s="5">
        <f t="shared" si="12"/>
        <v>0</v>
      </c>
      <c r="N82" s="5">
        <f>IF($M$12=1,IF(SUM(K$26:K81)=1,P82-(L82-L83),0),P82-(L82-L83))</f>
        <v>0</v>
      </c>
      <c r="O82" s="5">
        <f t="shared" si="13"/>
        <v>0</v>
      </c>
      <c r="P82" s="5">
        <f>IF(OR(SUM($K$26:K81)=1,$M$12=2),IF($M$19=1,MIN($L$16+F82*$L$17,L82*(1+$H$10)),MIN(MAX(D82+E82+F82-G82-H82-I82-M82-SUM(S82,U82,W82,Y82)-$O$16*E82,$O$15),L82*(1+$H$10))),0)</f>
        <v>0</v>
      </c>
      <c r="Q82" s="5"/>
      <c r="R82" s="50" t="str">
        <f t="shared" si="14"/>
        <v/>
      </c>
      <c r="S82" s="5" t="str">
        <f t="shared" si="5"/>
        <v/>
      </c>
      <c r="T82" s="5" t="str">
        <f t="shared" si="15"/>
        <v/>
      </c>
      <c r="U82" s="5" t="str">
        <f t="shared" si="6"/>
        <v/>
      </c>
      <c r="V82" s="5" t="str">
        <f t="shared" si="16"/>
        <v/>
      </c>
      <c r="W82" s="5" t="str">
        <f t="shared" si="7"/>
        <v/>
      </c>
      <c r="X82" s="5" t="str">
        <f t="shared" si="17"/>
        <v/>
      </c>
      <c r="Y82" s="5" t="str">
        <f t="shared" si="8"/>
        <v/>
      </c>
      <c r="Z82" s="5"/>
      <c r="AA82" s="5">
        <f t="shared" si="18"/>
        <v>0</v>
      </c>
      <c r="AB82" s="3">
        <f t="shared" si="19"/>
        <v>0</v>
      </c>
      <c r="AC82" s="5">
        <f t="shared" si="9"/>
        <v>0</v>
      </c>
      <c r="AE82" s="60" t="e">
        <f t="shared" si="20"/>
        <v>#DIV/0!</v>
      </c>
    </row>
    <row r="83" spans="2:31" x14ac:dyDescent="0.2">
      <c r="B83" s="9">
        <f t="shared" si="21"/>
        <v>45627</v>
      </c>
      <c r="C83" s="10">
        <f t="shared" si="2"/>
        <v>125</v>
      </c>
      <c r="D83" s="5">
        <f t="shared" si="10"/>
        <v>0</v>
      </c>
      <c r="E83" s="5">
        <f t="shared" si="3"/>
        <v>0</v>
      </c>
      <c r="F83" s="5">
        <f t="shared" si="4"/>
        <v>0</v>
      </c>
      <c r="G83" s="3">
        <f t="shared" si="11"/>
        <v>0</v>
      </c>
      <c r="H83" s="35"/>
      <c r="I83" s="5">
        <f>IF($M$12=1,IF(SUM(K$26:K82)&lt;1,$L$5*(1+$G$5)^(INT((B83-$B$27)/365)),0),0)</f>
        <v>0</v>
      </c>
      <c r="J83" s="5"/>
      <c r="K83" s="10">
        <f>IF($M$12=1,IF(AND(AA83/$L$9&gt;(E83*12+$C$9)*4,$L$10&lt;=B83,SUM($K$26:K82)&lt;1,$L$8&lt;AA83/$L$9),1,0),IF(SUM(K$26:K82)=1,0,1))</f>
        <v>0</v>
      </c>
      <c r="L83" s="5">
        <f>IF($M$12=1,IF(K82=1,$L$8*(1-$L$9),IF(SUM($K$26:K82)=1,MAX(L82*(1+$H$10)-P82,0),0)),IF(K83=1,$O$8,MAX(L82*(1+$H$10)-P82,0)))</f>
        <v>0</v>
      </c>
      <c r="M83" s="5">
        <f t="shared" si="12"/>
        <v>0</v>
      </c>
      <c r="N83" s="5">
        <f>IF($M$12=1,IF(SUM(K$26:K82)=1,P83-(L83-L84),0),P83-(L83-L84))</f>
        <v>0</v>
      </c>
      <c r="O83" s="5">
        <f t="shared" si="13"/>
        <v>0</v>
      </c>
      <c r="P83" s="5">
        <f>IF(OR(SUM($K$26:K82)=1,$M$12=2),IF($M$19=1,MIN($L$16+F83*$L$17,L83*(1+$H$10)),MIN(MAX(D83+E83+F83-G83-H83-I83-M83-SUM(S83,U83,W83,Y83)-$O$16*E83,$O$15),L83*(1+$H$10))),0)</f>
        <v>0</v>
      </c>
      <c r="Q83" s="5"/>
      <c r="R83" s="50" t="str">
        <f t="shared" si="14"/>
        <v/>
      </c>
      <c r="S83" s="5" t="str">
        <f t="shared" si="5"/>
        <v/>
      </c>
      <c r="T83" s="5" t="str">
        <f t="shared" si="15"/>
        <v/>
      </c>
      <c r="U83" s="5" t="str">
        <f t="shared" si="6"/>
        <v/>
      </c>
      <c r="V83" s="5" t="str">
        <f t="shared" si="16"/>
        <v/>
      </c>
      <c r="W83" s="5" t="str">
        <f t="shared" si="7"/>
        <v/>
      </c>
      <c r="X83" s="5" t="str">
        <f t="shared" si="17"/>
        <v/>
      </c>
      <c r="Y83" s="5" t="str">
        <f t="shared" si="8"/>
        <v/>
      </c>
      <c r="Z83" s="5"/>
      <c r="AA83" s="5">
        <f t="shared" si="18"/>
        <v>0</v>
      </c>
      <c r="AB83" s="3">
        <f t="shared" si="19"/>
        <v>0</v>
      </c>
      <c r="AC83" s="5">
        <f t="shared" si="9"/>
        <v>0</v>
      </c>
      <c r="AE83" s="60" t="e">
        <f t="shared" si="20"/>
        <v>#DIV/0!</v>
      </c>
    </row>
    <row r="84" spans="2:31" x14ac:dyDescent="0.2">
      <c r="B84" s="9">
        <f t="shared" si="21"/>
        <v>45658</v>
      </c>
      <c r="C84" s="10">
        <f t="shared" si="2"/>
        <v>125</v>
      </c>
      <c r="D84" s="5">
        <f t="shared" si="10"/>
        <v>0</v>
      </c>
      <c r="E84" s="5">
        <f t="shared" si="3"/>
        <v>0</v>
      </c>
      <c r="F84" s="5">
        <f t="shared" si="4"/>
        <v>0</v>
      </c>
      <c r="G84" s="3">
        <f t="shared" si="11"/>
        <v>0</v>
      </c>
      <c r="H84" s="35"/>
      <c r="I84" s="5">
        <f>IF($M$12=1,IF(SUM(K$26:K83)&lt;1,$L$5*(1+$G$5)^(INT((B84-$B$27)/365)),0),0)</f>
        <v>0</v>
      </c>
      <c r="J84" s="5"/>
      <c r="K84" s="10">
        <f>IF($M$12=1,IF(AND(AA84/$L$9&gt;(E84*12+$C$9)*4,$L$10&lt;=B84,SUM($K$26:K83)&lt;1,$L$8&lt;AA84/$L$9),1,0),IF(SUM(K$26:K83)=1,0,1))</f>
        <v>0</v>
      </c>
      <c r="L84" s="5">
        <f>IF($M$12=1,IF(K83=1,$L$8*(1-$L$9),IF(SUM($K$26:K83)=1,MAX(L83*(1+$H$10)-P83,0),0)),IF(K84=1,$O$8,MAX(L83*(1+$H$10)-P83,0)))</f>
        <v>0</v>
      </c>
      <c r="M84" s="5">
        <f t="shared" si="12"/>
        <v>0</v>
      </c>
      <c r="N84" s="5">
        <f>IF($M$12=1,IF(SUM(K$26:K83)=1,P84-(L84-L85),0),P84-(L84-L85))</f>
        <v>0</v>
      </c>
      <c r="O84" s="5">
        <f t="shared" si="13"/>
        <v>0</v>
      </c>
      <c r="P84" s="5">
        <f>IF(OR(SUM($K$26:K83)=1,$M$12=2),IF($M$19=1,MIN($L$16+F84*$L$17,L84*(1+$H$10)),MIN(MAX(D84+E84+F84-G84-H84-I84-M84-SUM(S84,U84,W84,Y84)-$O$16*E84,$O$15),L84*(1+$H$10))),0)</f>
        <v>0</v>
      </c>
      <c r="Q84" s="5"/>
      <c r="R84" s="50" t="str">
        <f t="shared" si="14"/>
        <v/>
      </c>
      <c r="S84" s="5" t="str">
        <f t="shared" si="5"/>
        <v/>
      </c>
      <c r="T84" s="5" t="str">
        <f t="shared" si="15"/>
        <v/>
      </c>
      <c r="U84" s="5" t="str">
        <f t="shared" si="6"/>
        <v/>
      </c>
      <c r="V84" s="5" t="str">
        <f t="shared" si="16"/>
        <v/>
      </c>
      <c r="W84" s="5" t="str">
        <f t="shared" si="7"/>
        <v/>
      </c>
      <c r="X84" s="5" t="str">
        <f t="shared" si="17"/>
        <v/>
      </c>
      <c r="Y84" s="5" t="str">
        <f t="shared" si="8"/>
        <v/>
      </c>
      <c r="Z84" s="5"/>
      <c r="AA84" s="5">
        <f t="shared" si="18"/>
        <v>0</v>
      </c>
      <c r="AB84" s="3">
        <f t="shared" si="19"/>
        <v>0</v>
      </c>
      <c r="AC84" s="5">
        <f t="shared" si="9"/>
        <v>0</v>
      </c>
      <c r="AE84" s="60" t="e">
        <f t="shared" si="20"/>
        <v>#DIV/0!</v>
      </c>
    </row>
    <row r="85" spans="2:31" x14ac:dyDescent="0.2">
      <c r="B85" s="9">
        <f t="shared" si="21"/>
        <v>45689</v>
      </c>
      <c r="C85" s="10">
        <f t="shared" si="2"/>
        <v>125</v>
      </c>
      <c r="D85" s="5">
        <f t="shared" si="10"/>
        <v>0</v>
      </c>
      <c r="E85" s="5">
        <f t="shared" si="3"/>
        <v>0</v>
      </c>
      <c r="F85" s="5">
        <f t="shared" si="4"/>
        <v>0</v>
      </c>
      <c r="G85" s="3">
        <f t="shared" si="11"/>
        <v>0</v>
      </c>
      <c r="H85" s="35"/>
      <c r="I85" s="5">
        <f>IF($M$12=1,IF(SUM(K$26:K84)&lt;1,$L$5*(1+$G$5)^(INT((B85-$B$27)/365)),0),0)</f>
        <v>0</v>
      </c>
      <c r="J85" s="5"/>
      <c r="K85" s="10">
        <f>IF($M$12=1,IF(AND(AA85/$L$9&gt;(E85*12+$C$9)*4,$L$10&lt;=B85,SUM($K$26:K84)&lt;1,$L$8&lt;AA85/$L$9),1,0),IF(SUM(K$26:K84)=1,0,1))</f>
        <v>0</v>
      </c>
      <c r="L85" s="5">
        <f>IF($M$12=1,IF(K84=1,$L$8*(1-$L$9),IF(SUM($K$26:K84)=1,MAX(L84*(1+$H$10)-P84,0),0)),IF(K85=1,$O$8,MAX(L84*(1+$H$10)-P84,0)))</f>
        <v>0</v>
      </c>
      <c r="M85" s="5">
        <f t="shared" si="12"/>
        <v>0</v>
      </c>
      <c r="N85" s="5">
        <f>IF($M$12=1,IF(SUM(K$26:K84)=1,P85-(L85-L86),0),P85-(L85-L86))</f>
        <v>0</v>
      </c>
      <c r="O85" s="5">
        <f t="shared" si="13"/>
        <v>0</v>
      </c>
      <c r="P85" s="5">
        <f>IF(OR(SUM($K$26:K84)=1,$M$12=2),IF($M$19=1,MIN($L$16+F85*$L$17,L85*(1+$H$10)),MIN(MAX(D85+E85+F85-G85-H85-I85-M85-SUM(S85,U85,W85,Y85)-$O$16*E85,$O$15),L85*(1+$H$10))),0)</f>
        <v>0</v>
      </c>
      <c r="Q85" s="5"/>
      <c r="R85" s="50" t="str">
        <f t="shared" si="14"/>
        <v/>
      </c>
      <c r="S85" s="5" t="str">
        <f t="shared" si="5"/>
        <v/>
      </c>
      <c r="T85" s="5" t="str">
        <f t="shared" si="15"/>
        <v/>
      </c>
      <c r="U85" s="5" t="str">
        <f t="shared" si="6"/>
        <v/>
      </c>
      <c r="V85" s="5" t="str">
        <f t="shared" si="16"/>
        <v/>
      </c>
      <c r="W85" s="5" t="str">
        <f t="shared" si="7"/>
        <v/>
      </c>
      <c r="X85" s="5" t="str">
        <f t="shared" si="17"/>
        <v/>
      </c>
      <c r="Y85" s="5" t="str">
        <f t="shared" si="8"/>
        <v/>
      </c>
      <c r="Z85" s="5"/>
      <c r="AA85" s="5">
        <f t="shared" si="18"/>
        <v>0</v>
      </c>
      <c r="AB85" s="3">
        <f t="shared" si="19"/>
        <v>0</v>
      </c>
      <c r="AC85" s="5">
        <f t="shared" si="9"/>
        <v>0</v>
      </c>
      <c r="AE85" s="60" t="e">
        <f t="shared" si="20"/>
        <v>#DIV/0!</v>
      </c>
    </row>
    <row r="86" spans="2:31" x14ac:dyDescent="0.2">
      <c r="B86" s="9">
        <f t="shared" si="21"/>
        <v>45717</v>
      </c>
      <c r="C86" s="10">
        <f t="shared" si="2"/>
        <v>125</v>
      </c>
      <c r="D86" s="5">
        <f t="shared" si="10"/>
        <v>0</v>
      </c>
      <c r="E86" s="5">
        <f t="shared" si="3"/>
        <v>0</v>
      </c>
      <c r="F86" s="5">
        <f t="shared" si="4"/>
        <v>0</v>
      </c>
      <c r="G86" s="3">
        <f t="shared" si="11"/>
        <v>0</v>
      </c>
      <c r="H86" s="35"/>
      <c r="I86" s="5">
        <f>IF($M$12=1,IF(SUM(K$26:K85)&lt;1,$L$5*(1+$G$5)^(INT((B86-$B$27)/365)),0),0)</f>
        <v>0</v>
      </c>
      <c r="J86" s="5"/>
      <c r="K86" s="10">
        <f>IF($M$12=1,IF(AND(AA86/$L$9&gt;(E86*12+$C$9)*4,$L$10&lt;=B86,SUM($K$26:K85)&lt;1,$L$8&lt;AA86/$L$9),1,0),IF(SUM(K$26:K85)=1,0,1))</f>
        <v>0</v>
      </c>
      <c r="L86" s="5">
        <f>IF($M$12=1,IF(K85=1,$L$8*(1-$L$9),IF(SUM($K$26:K85)=1,MAX(L85*(1+$H$10)-P85,0),0)),IF(K86=1,$O$8,MAX(L85*(1+$H$10)-P85,0)))</f>
        <v>0</v>
      </c>
      <c r="M86" s="5">
        <f t="shared" si="12"/>
        <v>0</v>
      </c>
      <c r="N86" s="5">
        <f>IF($M$12=1,IF(SUM(K$26:K85)=1,P86-(L86-L87),0),P86-(L86-L87))</f>
        <v>0</v>
      </c>
      <c r="O86" s="5">
        <f t="shared" si="13"/>
        <v>0</v>
      </c>
      <c r="P86" s="5">
        <f>IF(OR(SUM($K$26:K85)=1,$M$12=2),IF($M$19=1,MIN($L$16+F86*$L$17,L86*(1+$H$10)),MIN(MAX(D86+E86+F86-G86-H86-I86-M86-SUM(S86,U86,W86,Y86)-$O$16*E86,$O$15),L86*(1+$H$10))),0)</f>
        <v>0</v>
      </c>
      <c r="Q86" s="5"/>
      <c r="R86" s="50" t="str">
        <f t="shared" si="14"/>
        <v/>
      </c>
      <c r="S86" s="5" t="str">
        <f t="shared" si="5"/>
        <v/>
      </c>
      <c r="T86" s="5" t="str">
        <f t="shared" si="15"/>
        <v/>
      </c>
      <c r="U86" s="5" t="str">
        <f t="shared" si="6"/>
        <v/>
      </c>
      <c r="V86" s="5" t="str">
        <f t="shared" si="16"/>
        <v/>
      </c>
      <c r="W86" s="5" t="str">
        <f t="shared" si="7"/>
        <v/>
      </c>
      <c r="X86" s="5" t="str">
        <f t="shared" si="17"/>
        <v/>
      </c>
      <c r="Y86" s="5" t="str">
        <f t="shared" si="8"/>
        <v/>
      </c>
      <c r="Z86" s="5"/>
      <c r="AA86" s="5">
        <f t="shared" si="18"/>
        <v>0</v>
      </c>
      <c r="AB86" s="3">
        <f t="shared" si="19"/>
        <v>0</v>
      </c>
      <c r="AC86" s="5">
        <f t="shared" si="9"/>
        <v>0</v>
      </c>
      <c r="AE86" s="60" t="e">
        <f t="shared" si="20"/>
        <v>#DIV/0!</v>
      </c>
    </row>
    <row r="87" spans="2:31" x14ac:dyDescent="0.2">
      <c r="B87" s="9">
        <f t="shared" si="21"/>
        <v>45748</v>
      </c>
      <c r="C87" s="10">
        <f t="shared" si="2"/>
        <v>125</v>
      </c>
      <c r="D87" s="5">
        <f t="shared" si="10"/>
        <v>0</v>
      </c>
      <c r="E87" s="5">
        <f t="shared" si="3"/>
        <v>0</v>
      </c>
      <c r="F87" s="5">
        <f t="shared" si="4"/>
        <v>0</v>
      </c>
      <c r="G87" s="3">
        <f t="shared" si="11"/>
        <v>0</v>
      </c>
      <c r="H87" s="35"/>
      <c r="I87" s="5">
        <f>IF($M$12=1,IF(SUM(K$26:K86)&lt;1,$L$5*(1+$G$5)^(INT((B87-$B$27)/365)),0),0)</f>
        <v>0</v>
      </c>
      <c r="J87" s="5"/>
      <c r="K87" s="10">
        <f>IF($M$12=1,IF(AND(AA87/$L$9&gt;(E87*12+$C$9)*4,$L$10&lt;=B87,SUM($K$26:K86)&lt;1,$L$8&lt;AA87/$L$9),1,0),IF(SUM(K$26:K86)=1,0,1))</f>
        <v>0</v>
      </c>
      <c r="L87" s="5">
        <f>IF($M$12=1,IF(K86=1,$L$8*(1-$L$9),IF(SUM($K$26:K86)=1,MAX(L86*(1+$H$10)-P86,0),0)),IF(K87=1,$O$8,MAX(L86*(1+$H$10)-P86,0)))</f>
        <v>0</v>
      </c>
      <c r="M87" s="5">
        <f t="shared" si="12"/>
        <v>0</v>
      </c>
      <c r="N87" s="5">
        <f>IF($M$12=1,IF(SUM(K$26:K86)=1,P87-(L87-L88),0),P87-(L87-L88))</f>
        <v>0</v>
      </c>
      <c r="O87" s="5">
        <f t="shared" si="13"/>
        <v>0</v>
      </c>
      <c r="P87" s="5">
        <f>IF(OR(SUM($K$26:K86)=1,$M$12=2),IF($M$19=1,MIN($L$16+F87*$L$17,L87*(1+$H$10)),MIN(MAX(D87+E87+F87-G87-H87-I87-M87-SUM(S87,U87,W87,Y87)-$O$16*E87,$O$15),L87*(1+$H$10))),0)</f>
        <v>0</v>
      </c>
      <c r="Q87" s="5"/>
      <c r="R87" s="50" t="str">
        <f t="shared" si="14"/>
        <v/>
      </c>
      <c r="S87" s="5" t="str">
        <f t="shared" si="5"/>
        <v/>
      </c>
      <c r="T87" s="5" t="str">
        <f t="shared" si="15"/>
        <v/>
      </c>
      <c r="U87" s="5" t="str">
        <f t="shared" si="6"/>
        <v/>
      </c>
      <c r="V87" s="5" t="str">
        <f t="shared" si="16"/>
        <v/>
      </c>
      <c r="W87" s="5" t="str">
        <f t="shared" si="7"/>
        <v/>
      </c>
      <c r="X87" s="5" t="str">
        <f t="shared" si="17"/>
        <v/>
      </c>
      <c r="Y87" s="5" t="str">
        <f t="shared" si="8"/>
        <v/>
      </c>
      <c r="Z87" s="5"/>
      <c r="AA87" s="5">
        <f t="shared" si="18"/>
        <v>0</v>
      </c>
      <c r="AB87" s="3">
        <f t="shared" si="19"/>
        <v>0</v>
      </c>
      <c r="AC87" s="5">
        <f t="shared" si="9"/>
        <v>0</v>
      </c>
      <c r="AE87" s="60" t="e">
        <f t="shared" si="20"/>
        <v>#DIV/0!</v>
      </c>
    </row>
    <row r="88" spans="2:31" x14ac:dyDescent="0.2">
      <c r="B88" s="9">
        <f t="shared" si="21"/>
        <v>45778</v>
      </c>
      <c r="C88" s="10">
        <f t="shared" si="2"/>
        <v>125</v>
      </c>
      <c r="D88" s="5">
        <f t="shared" si="10"/>
        <v>0</v>
      </c>
      <c r="E88" s="5">
        <f t="shared" si="3"/>
        <v>0</v>
      </c>
      <c r="F88" s="5">
        <f t="shared" si="4"/>
        <v>0</v>
      </c>
      <c r="G88" s="3">
        <f t="shared" si="11"/>
        <v>0</v>
      </c>
      <c r="H88" s="35"/>
      <c r="I88" s="5">
        <f>IF($M$12=1,IF(SUM(K$26:K87)&lt;1,$L$5*(1+$G$5)^(INT((B88-$B$27)/365)),0),0)</f>
        <v>0</v>
      </c>
      <c r="J88" s="5"/>
      <c r="K88" s="10">
        <f>IF($M$12=1,IF(AND(AA88/$L$9&gt;(E88*12+$C$9)*4,$L$10&lt;=B88,SUM($K$26:K87)&lt;1,$L$8&lt;AA88/$L$9),1,0),IF(SUM(K$26:K87)=1,0,1))</f>
        <v>0</v>
      </c>
      <c r="L88" s="5">
        <f>IF($M$12=1,IF(K87=1,$L$8*(1-$L$9),IF(SUM($K$26:K87)=1,MAX(L87*(1+$H$10)-P87,0),0)),IF(K88=1,$O$8,MAX(L87*(1+$H$10)-P87,0)))</f>
        <v>0</v>
      </c>
      <c r="M88" s="5">
        <f t="shared" si="12"/>
        <v>0</v>
      </c>
      <c r="N88" s="5">
        <f>IF($M$12=1,IF(SUM(K$26:K87)=1,P88-(L88-L89),0),P88-(L88-L89))</f>
        <v>0</v>
      </c>
      <c r="O88" s="5">
        <f t="shared" si="13"/>
        <v>0</v>
      </c>
      <c r="P88" s="5">
        <f>IF(OR(SUM($K$26:K87)=1,$M$12=2),IF($M$19=1,MIN($L$16+F88*$L$17,L88*(1+$H$10)),MIN(MAX(D88+E88+F88-G88-H88-I88-M88-SUM(S88,U88,W88,Y88)-$O$16*E88,$O$15),L88*(1+$H$10))),0)</f>
        <v>0</v>
      </c>
      <c r="Q88" s="5"/>
      <c r="R88" s="50" t="str">
        <f t="shared" si="14"/>
        <v/>
      </c>
      <c r="S88" s="5" t="str">
        <f t="shared" si="5"/>
        <v/>
      </c>
      <c r="T88" s="5" t="str">
        <f t="shared" si="15"/>
        <v/>
      </c>
      <c r="U88" s="5" t="str">
        <f t="shared" si="6"/>
        <v/>
      </c>
      <c r="V88" s="5" t="str">
        <f t="shared" si="16"/>
        <v/>
      </c>
      <c r="W88" s="5" t="str">
        <f t="shared" si="7"/>
        <v/>
      </c>
      <c r="X88" s="5" t="str">
        <f t="shared" si="17"/>
        <v/>
      </c>
      <c r="Y88" s="5" t="str">
        <f t="shared" si="8"/>
        <v/>
      </c>
      <c r="Z88" s="5"/>
      <c r="AA88" s="5">
        <f t="shared" si="18"/>
        <v>0</v>
      </c>
      <c r="AB88" s="3">
        <f t="shared" si="19"/>
        <v>0</v>
      </c>
      <c r="AC88" s="5">
        <f t="shared" si="9"/>
        <v>0</v>
      </c>
      <c r="AE88" s="60" t="e">
        <f t="shared" si="20"/>
        <v>#DIV/0!</v>
      </c>
    </row>
    <row r="89" spans="2:31" x14ac:dyDescent="0.2">
      <c r="B89" s="9">
        <f t="shared" si="21"/>
        <v>45809</v>
      </c>
      <c r="C89" s="10">
        <f t="shared" si="2"/>
        <v>125</v>
      </c>
      <c r="D89" s="5">
        <f t="shared" si="10"/>
        <v>0</v>
      </c>
      <c r="E89" s="5">
        <f t="shared" si="3"/>
        <v>0</v>
      </c>
      <c r="F89" s="5">
        <f t="shared" si="4"/>
        <v>0</v>
      </c>
      <c r="G89" s="3">
        <f t="shared" si="11"/>
        <v>0</v>
      </c>
      <c r="H89" s="35"/>
      <c r="I89" s="5">
        <f>IF($M$12=1,IF(SUM(K$26:K88)&lt;1,$L$5*(1+$G$5)^(INT((B89-$B$27)/365)),0),0)</f>
        <v>0</v>
      </c>
      <c r="J89" s="5"/>
      <c r="K89" s="10">
        <f>IF($M$12=1,IF(AND(AA89/$L$9&gt;(E89*12+$C$9)*4,$L$10&lt;=B89,SUM($K$26:K88)&lt;1,$L$8&lt;AA89/$L$9),1,0),IF(SUM(K$26:K88)=1,0,1))</f>
        <v>0</v>
      </c>
      <c r="L89" s="5">
        <f>IF($M$12=1,IF(K88=1,$L$8*(1-$L$9),IF(SUM($K$26:K88)=1,MAX(L88*(1+$H$10)-P88,0),0)),IF(K89=1,$O$8,MAX(L88*(1+$H$10)-P88,0)))</f>
        <v>0</v>
      </c>
      <c r="M89" s="5">
        <f t="shared" si="12"/>
        <v>0</v>
      </c>
      <c r="N89" s="5">
        <f>IF($M$12=1,IF(SUM(K$26:K88)=1,P89-(L89-L90),0),P89-(L89-L90))</f>
        <v>0</v>
      </c>
      <c r="O89" s="5">
        <f t="shared" si="13"/>
        <v>0</v>
      </c>
      <c r="P89" s="5">
        <f>IF(OR(SUM($K$26:K88)=1,$M$12=2),IF($M$19=1,MIN($L$16+F89*$L$17,L89*(1+$H$10)),MIN(MAX(D89+E89+F89-G89-H89-I89-M89-SUM(S89,U89,W89,Y89)-$O$16*E89,$O$15),L89*(1+$H$10))),0)</f>
        <v>0</v>
      </c>
      <c r="Q89" s="5"/>
      <c r="R89" s="50" t="str">
        <f t="shared" si="14"/>
        <v/>
      </c>
      <c r="S89" s="5" t="str">
        <f t="shared" si="5"/>
        <v/>
      </c>
      <c r="T89" s="5" t="str">
        <f t="shared" si="15"/>
        <v/>
      </c>
      <c r="U89" s="5" t="str">
        <f t="shared" si="6"/>
        <v/>
      </c>
      <c r="V89" s="5" t="str">
        <f t="shared" si="16"/>
        <v/>
      </c>
      <c r="W89" s="5" t="str">
        <f t="shared" si="7"/>
        <v/>
      </c>
      <c r="X89" s="5" t="str">
        <f t="shared" si="17"/>
        <v/>
      </c>
      <c r="Y89" s="5" t="str">
        <f t="shared" si="8"/>
        <v/>
      </c>
      <c r="Z89" s="5"/>
      <c r="AA89" s="5">
        <f t="shared" si="18"/>
        <v>0</v>
      </c>
      <c r="AB89" s="3">
        <f t="shared" si="19"/>
        <v>0</v>
      </c>
      <c r="AC89" s="5">
        <f t="shared" si="9"/>
        <v>0</v>
      </c>
      <c r="AE89" s="60" t="e">
        <f t="shared" si="20"/>
        <v>#DIV/0!</v>
      </c>
    </row>
    <row r="90" spans="2:31" x14ac:dyDescent="0.2">
      <c r="B90" s="9">
        <f t="shared" si="21"/>
        <v>45839</v>
      </c>
      <c r="C90" s="10">
        <f t="shared" si="2"/>
        <v>125</v>
      </c>
      <c r="D90" s="5">
        <f t="shared" si="10"/>
        <v>0</v>
      </c>
      <c r="E90" s="5">
        <f t="shared" si="3"/>
        <v>0</v>
      </c>
      <c r="F90" s="5">
        <f t="shared" si="4"/>
        <v>0</v>
      </c>
      <c r="G90" s="3">
        <f t="shared" si="11"/>
        <v>0</v>
      </c>
      <c r="H90" s="35"/>
      <c r="I90" s="5">
        <f>IF($M$12=1,IF(SUM(K$26:K89)&lt;1,$L$5*(1+$G$5)^(INT((B90-$B$27)/365)),0),0)</f>
        <v>0</v>
      </c>
      <c r="J90" s="5"/>
      <c r="K90" s="10">
        <f>IF($M$12=1,IF(AND(AA90/$L$9&gt;(E90*12+$C$9)*4,$L$10&lt;=B90,SUM($K$26:K89)&lt;1,$L$8&lt;AA90/$L$9),1,0),IF(SUM(K$26:K89)=1,0,1))</f>
        <v>0</v>
      </c>
      <c r="L90" s="5">
        <f>IF($M$12=1,IF(K89=1,$L$8*(1-$L$9),IF(SUM($K$26:K89)=1,MAX(L89*(1+$H$10)-P89,0),0)),IF(K90=1,$O$8,MAX(L89*(1+$H$10)-P89,0)))</f>
        <v>0</v>
      </c>
      <c r="M90" s="5">
        <f t="shared" si="12"/>
        <v>0</v>
      </c>
      <c r="N90" s="5">
        <f>IF($M$12=1,IF(SUM(K$26:K89)=1,P90-(L90-L91),0),P90-(L90-L91))</f>
        <v>0</v>
      </c>
      <c r="O90" s="5">
        <f t="shared" si="13"/>
        <v>0</v>
      </c>
      <c r="P90" s="5">
        <f>IF(OR(SUM($K$26:K89)=1,$M$12=2),IF($M$19=1,MIN($L$16+F90*$L$17,L90*(1+$H$10)),MIN(MAX(D90+E90+F90-G90-H90-I90-M90-SUM(S90,U90,W90,Y90)-$O$16*E90,$O$15),L90*(1+$H$10))),0)</f>
        <v>0</v>
      </c>
      <c r="Q90" s="5"/>
      <c r="R90" s="50" t="str">
        <f t="shared" si="14"/>
        <v/>
      </c>
      <c r="S90" s="5" t="str">
        <f t="shared" si="5"/>
        <v/>
      </c>
      <c r="T90" s="5" t="str">
        <f t="shared" si="15"/>
        <v/>
      </c>
      <c r="U90" s="5" t="str">
        <f t="shared" si="6"/>
        <v/>
      </c>
      <c r="V90" s="5" t="str">
        <f t="shared" si="16"/>
        <v/>
      </c>
      <c r="W90" s="5" t="str">
        <f t="shared" si="7"/>
        <v/>
      </c>
      <c r="X90" s="5" t="str">
        <f t="shared" si="17"/>
        <v/>
      </c>
      <c r="Y90" s="5" t="str">
        <f t="shared" si="8"/>
        <v/>
      </c>
      <c r="Z90" s="5"/>
      <c r="AA90" s="5">
        <f t="shared" si="18"/>
        <v>0</v>
      </c>
      <c r="AB90" s="3">
        <f t="shared" si="19"/>
        <v>0</v>
      </c>
      <c r="AC90" s="5">
        <f t="shared" si="9"/>
        <v>0</v>
      </c>
      <c r="AE90" s="60" t="e">
        <f t="shared" si="20"/>
        <v>#DIV/0!</v>
      </c>
    </row>
    <row r="91" spans="2:31" x14ac:dyDescent="0.2">
      <c r="B91" s="9">
        <f t="shared" si="21"/>
        <v>45870</v>
      </c>
      <c r="C91" s="10">
        <f t="shared" ref="C91:C154" si="22">INT(((DATE(YEAR(B91),MONTH(B91)+1,1)-1)-$C$4)/365.25)</f>
        <v>125</v>
      </c>
      <c r="D91" s="5">
        <f t="shared" si="10"/>
        <v>0</v>
      </c>
      <c r="E91" s="5">
        <f t="shared" ref="E91:E154" si="23">IF(MONTH(B91)=$C$11,$C$8*(1+$G$4)^(INT((B91-$B$27)/365)+1),IF(B91=$B$27,$C$8,E90))</f>
        <v>0</v>
      </c>
      <c r="F91" s="5">
        <f t="shared" ref="F91:F154" si="24">IF(MONTH(B91)&lt;&gt;$C$12,0,$C$9*(1+$G$4)^(INT((B91-$B$27)/365)+1))</f>
        <v>0</v>
      </c>
      <c r="G91" s="3">
        <f t="shared" si="11"/>
        <v>0</v>
      </c>
      <c r="H91" s="35"/>
      <c r="I91" s="5">
        <f>IF($M$12=1,IF(SUM(K$26:K90)&lt;1,$L$5*(1+$G$5)^(INT((B91-$B$27)/365)),0),0)</f>
        <v>0</v>
      </c>
      <c r="J91" s="5"/>
      <c r="K91" s="10">
        <f>IF($M$12=1,IF(AND(AA91/$L$9&gt;(E91*12+$C$9)*4,$L$10&lt;=B91,SUM($K$26:K90)&lt;1,$L$8&lt;AA91/$L$9),1,0),IF(SUM(K$26:K90)=1,0,1))</f>
        <v>0</v>
      </c>
      <c r="L91" s="5">
        <f>IF($M$12=1,IF(K90=1,$L$8*(1-$L$9),IF(SUM($K$26:K90)=1,MAX(L90*(1+$H$10)-P90,0),0)),IF(K91=1,$O$8,MAX(L90*(1+$H$10)-P90,0)))</f>
        <v>0</v>
      </c>
      <c r="M91" s="5">
        <f t="shared" si="12"/>
        <v>0</v>
      </c>
      <c r="N91" s="5">
        <f>IF($M$12=1,IF(SUM(K$26:K90)=1,P91-(L91-L92),0),P91-(L91-L92))</f>
        <v>0</v>
      </c>
      <c r="O91" s="5">
        <f t="shared" si="13"/>
        <v>0</v>
      </c>
      <c r="P91" s="5">
        <f>IF(OR(SUM($K$26:K90)=1,$M$12=2),IF($M$19=1,MIN($L$16+F91*$L$17,L91*(1+$H$10)),MIN(MAX(D91+E91+F91-G91-H91-I91-M91-SUM(S91,U91,W91,Y91)-$O$16*E91,$O$15),L91*(1+$H$10))),0)</f>
        <v>0</v>
      </c>
      <c r="Q91" s="5"/>
      <c r="R91" s="50" t="str">
        <f t="shared" si="14"/>
        <v/>
      </c>
      <c r="S91" s="5" t="str">
        <f t="shared" ref="S91:S154" si="25">IFERROR(VLOOKUP(R91,$W$6:$Y$23,3,0)*(1+$H$5)^(INT((B91-$B$27)/365*12)+1),"")</f>
        <v/>
      </c>
      <c r="T91" s="5" t="str">
        <f t="shared" si="15"/>
        <v/>
      </c>
      <c r="U91" s="5" t="str">
        <f t="shared" ref="U91:U154" si="26">IFERROR(VLOOKUP(T91,$W$6:$Y$23,3,0)*(1+$H$5)^(INT((B91-$B$27)/365*12)+1),"")</f>
        <v/>
      </c>
      <c r="V91" s="5" t="str">
        <f t="shared" si="16"/>
        <v/>
      </c>
      <c r="W91" s="5" t="str">
        <f t="shared" ref="W91:W154" si="27">IFERROR(VLOOKUP(V91,$W$6:$Y$23,3,0)*(1+$H$5)^(INT((B91-$B$27)/365*12)+1),"")</f>
        <v/>
      </c>
      <c r="X91" s="5" t="str">
        <f t="shared" si="17"/>
        <v/>
      </c>
      <c r="Y91" s="5" t="str">
        <f t="shared" ref="Y91:Y154" si="28">IFERROR(VLOOKUP(X91,$W$6:$Y$23,3,0)*(1+$H$5)^(INT((B91-$B$27)/365*12)+1),"")</f>
        <v/>
      </c>
      <c r="Z91" s="5"/>
      <c r="AA91" s="5">
        <f t="shared" si="18"/>
        <v>0</v>
      </c>
      <c r="AB91" s="3">
        <f t="shared" si="19"/>
        <v>0</v>
      </c>
      <c r="AC91" s="5">
        <f t="shared" ref="AC91:AC154" si="29">AA91+AB91</f>
        <v>0</v>
      </c>
      <c r="AE91" s="60" t="e">
        <f t="shared" si="20"/>
        <v>#DIV/0!</v>
      </c>
    </row>
    <row r="92" spans="2:31" x14ac:dyDescent="0.2">
      <c r="B92" s="9">
        <f t="shared" si="21"/>
        <v>45901</v>
      </c>
      <c r="C92" s="10">
        <f t="shared" si="22"/>
        <v>125</v>
      </c>
      <c r="D92" s="5">
        <f t="shared" ref="D92:D155" si="30">AC91</f>
        <v>0</v>
      </c>
      <c r="E92" s="5">
        <f t="shared" si="23"/>
        <v>0</v>
      </c>
      <c r="F92" s="5">
        <f t="shared" si="24"/>
        <v>0</v>
      </c>
      <c r="G92" s="3">
        <f t="shared" ref="G92:G155" si="31">G91*(1+$H$5)</f>
        <v>0</v>
      </c>
      <c r="H92" s="35"/>
      <c r="I92" s="5">
        <f>IF($M$12=1,IF(SUM(K$26:K91)&lt;1,$L$5*(1+$G$5)^(INT((B92-$B$27)/365)),0),0)</f>
        <v>0</v>
      </c>
      <c r="J92" s="5"/>
      <c r="K92" s="10">
        <f>IF($M$12=1,IF(AND(AA92/$L$9&gt;(E92*12+$C$9)*4,$L$10&lt;=B92,SUM($K$26:K91)&lt;1,$L$8&lt;AA92/$L$9),1,0),IF(SUM(K$26:K91)=1,0,1))</f>
        <v>0</v>
      </c>
      <c r="L92" s="5">
        <f>IF($M$12=1,IF(K91=1,$L$8*(1-$L$9),IF(SUM($K$26:K91)=1,MAX(L91*(1+$H$10)-P91,0),0)),IF(K92=1,$O$8,MAX(L91*(1+$H$10)-P91,0)))</f>
        <v>0</v>
      </c>
      <c r="M92" s="5">
        <f t="shared" ref="M92:M155" si="32">IF($M$12=1,IF(K91=1,$L$8*$L$9,0),0)</f>
        <v>0</v>
      </c>
      <c r="N92" s="5">
        <f>IF($M$12=1,IF(SUM(K$26:K91)=1,P92-(L92-L93),0),P92-(L92-L93))</f>
        <v>0</v>
      </c>
      <c r="O92" s="5">
        <f t="shared" ref="O92:O155" si="33">P92-N92</f>
        <v>0</v>
      </c>
      <c r="P92" s="5">
        <f>IF(OR(SUM($K$26:K91)=1,$M$12=2),IF($M$19=1,MIN($L$16+F92*$L$17,L92*(1+$H$10)),MIN(MAX(D92+E92+F92-G92-H92-I92-M92-SUM(S92,U92,W92,Y92)-$O$16*E92,$O$15),L92*(1+$H$10))),0)</f>
        <v>0</v>
      </c>
      <c r="Q92" s="5"/>
      <c r="R92" s="50" t="str">
        <f t="shared" ref="R92:R155" si="34">IF($R$6&lt;&gt;"",IF(INT(((DATE(YEAR(B92),MONTH(B92)+1,1)-1)-$R$6)/365.25)&lt;0,"",INT(((DATE(YEAR(B92),MONTH(B92)+1,1)-1)-$R$6)/365.25)),"")</f>
        <v/>
      </c>
      <c r="S92" s="5" t="str">
        <f t="shared" si="25"/>
        <v/>
      </c>
      <c r="T92" s="5" t="str">
        <f t="shared" ref="T92:T155" si="35">IF($S$6&lt;&gt;"",IF(INT(((DATE(YEAR(B92),MONTH(B92)+1,1)-1)-$S$6)/365.25)&lt;0,"",INT(((DATE(YEAR(B92),MONTH(B92)+1,1)-1)-$S$6)/365.25)),"")</f>
        <v/>
      </c>
      <c r="U92" s="5" t="str">
        <f t="shared" si="26"/>
        <v/>
      </c>
      <c r="V92" s="5" t="str">
        <f t="shared" ref="V92:V155" si="36">IF($T$6&lt;&gt;"",IF(INT(((DATE(YEAR(B92),MONTH(B92)+1,1)-1)-$T$6)/365.25)&lt;0,"",INT(((DATE(YEAR(B92),MONTH(B92)+1,1)-1)-$T$6)/365.25)),"")</f>
        <v/>
      </c>
      <c r="W92" s="5" t="str">
        <f t="shared" si="27"/>
        <v/>
      </c>
      <c r="X92" s="5" t="str">
        <f t="shared" ref="X92:X155" si="37">IF($U$6&lt;&gt;"",IF(INT(((DATE(YEAR(B92),MONTH(B92)+1,1)-1)-$U$6)/365.25)&lt;0,"",INT(((DATE(YEAR(B92),MONTH(B92)+1,1)-1)-$U$6)/365.25)),"")</f>
        <v/>
      </c>
      <c r="Y92" s="5" t="str">
        <f t="shared" si="28"/>
        <v/>
      </c>
      <c r="Z92" s="5"/>
      <c r="AA92" s="5">
        <f t="shared" ref="AA92:AA155" si="38">D92+E92+F92-G92-H92-I92-M92-P92-SUM(S92,U92,W92,Y92)</f>
        <v>0</v>
      </c>
      <c r="AB92" s="3">
        <f t="shared" ref="AB92:AB155" si="39">IF((AA92-E92-F92)&gt;0,(AA92-E92-F92)*$H$7,(AA92-E92-F92)*$H$8)</f>
        <v>0</v>
      </c>
      <c r="AC92" s="5">
        <f t="shared" si="29"/>
        <v>0</v>
      </c>
      <c r="AE92" s="60" t="e">
        <f t="shared" ref="AE92:AE155" si="40">(AC92-D92-F92+O92+M92)/E92</f>
        <v>#DIV/0!</v>
      </c>
    </row>
    <row r="93" spans="2:31" x14ac:dyDescent="0.2">
      <c r="B93" s="9">
        <f t="shared" ref="B93:B156" si="41">DATE(YEAR(B92),MONTH(B92)+1,DAY(B92))</f>
        <v>45931</v>
      </c>
      <c r="C93" s="10">
        <f t="shared" si="22"/>
        <v>125</v>
      </c>
      <c r="D93" s="5">
        <f t="shared" si="30"/>
        <v>0</v>
      </c>
      <c r="E93" s="5">
        <f t="shared" si="23"/>
        <v>0</v>
      </c>
      <c r="F93" s="5">
        <f t="shared" si="24"/>
        <v>0</v>
      </c>
      <c r="G93" s="3">
        <f t="shared" si="31"/>
        <v>0</v>
      </c>
      <c r="H93" s="35"/>
      <c r="I93" s="5">
        <f>IF($M$12=1,IF(SUM(K$26:K92)&lt;1,$L$5*(1+$G$5)^(INT((B93-$B$27)/365)),0),0)</f>
        <v>0</v>
      </c>
      <c r="J93" s="5"/>
      <c r="K93" s="10">
        <f>IF($M$12=1,IF(AND(AA93/$L$9&gt;(E93*12+$C$9)*4,$L$10&lt;=B93,SUM($K$26:K92)&lt;1,$L$8&lt;AA93/$L$9),1,0),IF(SUM(K$26:K92)=1,0,1))</f>
        <v>0</v>
      </c>
      <c r="L93" s="5">
        <f>IF($M$12=1,IF(K92=1,$L$8*(1-$L$9),IF(SUM($K$26:K92)=1,MAX(L92*(1+$H$10)-P92,0),0)),IF(K93=1,$O$8,MAX(L92*(1+$H$10)-P92,0)))</f>
        <v>0</v>
      </c>
      <c r="M93" s="5">
        <f t="shared" si="32"/>
        <v>0</v>
      </c>
      <c r="N93" s="5">
        <f>IF($M$12=1,IF(SUM(K$26:K92)=1,P93-(L93-L94),0),P93-(L93-L94))</f>
        <v>0</v>
      </c>
      <c r="O93" s="5">
        <f t="shared" si="33"/>
        <v>0</v>
      </c>
      <c r="P93" s="5">
        <f>IF(OR(SUM($K$26:K92)=1,$M$12=2),IF($M$19=1,MIN($L$16+F93*$L$17,L93*(1+$H$10)),MIN(MAX(D93+E93+F93-G93-H93-I93-M93-SUM(S93,U93,W93,Y93)-$O$16*E93,$O$15),L93*(1+$H$10))),0)</f>
        <v>0</v>
      </c>
      <c r="Q93" s="5"/>
      <c r="R93" s="50" t="str">
        <f t="shared" si="34"/>
        <v/>
      </c>
      <c r="S93" s="5" t="str">
        <f t="shared" si="25"/>
        <v/>
      </c>
      <c r="T93" s="5" t="str">
        <f t="shared" si="35"/>
        <v/>
      </c>
      <c r="U93" s="5" t="str">
        <f t="shared" si="26"/>
        <v/>
      </c>
      <c r="V93" s="5" t="str">
        <f t="shared" si="36"/>
        <v/>
      </c>
      <c r="W93" s="5" t="str">
        <f t="shared" si="27"/>
        <v/>
      </c>
      <c r="X93" s="5" t="str">
        <f t="shared" si="37"/>
        <v/>
      </c>
      <c r="Y93" s="5" t="str">
        <f t="shared" si="28"/>
        <v/>
      </c>
      <c r="Z93" s="5"/>
      <c r="AA93" s="5">
        <f t="shared" si="38"/>
        <v>0</v>
      </c>
      <c r="AB93" s="3">
        <f t="shared" si="39"/>
        <v>0</v>
      </c>
      <c r="AC93" s="5">
        <f t="shared" si="29"/>
        <v>0</v>
      </c>
      <c r="AE93" s="60" t="e">
        <f t="shared" si="40"/>
        <v>#DIV/0!</v>
      </c>
    </row>
    <row r="94" spans="2:31" x14ac:dyDescent="0.2">
      <c r="B94" s="9">
        <f t="shared" si="41"/>
        <v>45962</v>
      </c>
      <c r="C94" s="10">
        <f t="shared" si="22"/>
        <v>125</v>
      </c>
      <c r="D94" s="5">
        <f t="shared" si="30"/>
        <v>0</v>
      </c>
      <c r="E94" s="5">
        <f t="shared" si="23"/>
        <v>0</v>
      </c>
      <c r="F94" s="5">
        <f t="shared" si="24"/>
        <v>0</v>
      </c>
      <c r="G94" s="3">
        <f t="shared" si="31"/>
        <v>0</v>
      </c>
      <c r="H94" s="35"/>
      <c r="I94" s="5">
        <f>IF($M$12=1,IF(SUM(K$26:K93)&lt;1,$L$5*(1+$G$5)^(INT((B94-$B$27)/365)),0),0)</f>
        <v>0</v>
      </c>
      <c r="J94" s="5"/>
      <c r="K94" s="10">
        <f>IF($M$12=1,IF(AND(AA94/$L$9&gt;(E94*12+$C$9)*4,$L$10&lt;=B94,SUM($K$26:K93)&lt;1,$L$8&lt;AA94/$L$9),1,0),IF(SUM(K$26:K93)=1,0,1))</f>
        <v>0</v>
      </c>
      <c r="L94" s="5">
        <f>IF($M$12=1,IF(K93=1,$L$8*(1-$L$9),IF(SUM($K$26:K93)=1,MAX(L93*(1+$H$10)-P93,0),0)),IF(K94=1,$O$8,MAX(L93*(1+$H$10)-P93,0)))</f>
        <v>0</v>
      </c>
      <c r="M94" s="5">
        <f t="shared" si="32"/>
        <v>0</v>
      </c>
      <c r="N94" s="5">
        <f>IF($M$12=1,IF(SUM(K$26:K93)=1,P94-(L94-L95),0),P94-(L94-L95))</f>
        <v>0</v>
      </c>
      <c r="O94" s="5">
        <f t="shared" si="33"/>
        <v>0</v>
      </c>
      <c r="P94" s="5">
        <f>IF(OR(SUM($K$26:K93)=1,$M$12=2),IF($M$19=1,MIN($L$16+F94*$L$17,L94*(1+$H$10)),MIN(MAX(D94+E94+F94-G94-H94-I94-M94-SUM(S94,U94,W94,Y94)-$O$16*E94,$O$15),L94*(1+$H$10))),0)</f>
        <v>0</v>
      </c>
      <c r="Q94" s="5"/>
      <c r="R94" s="50" t="str">
        <f t="shared" si="34"/>
        <v/>
      </c>
      <c r="S94" s="5" t="str">
        <f t="shared" si="25"/>
        <v/>
      </c>
      <c r="T94" s="5" t="str">
        <f t="shared" si="35"/>
        <v/>
      </c>
      <c r="U94" s="5" t="str">
        <f t="shared" si="26"/>
        <v/>
      </c>
      <c r="V94" s="5" t="str">
        <f t="shared" si="36"/>
        <v/>
      </c>
      <c r="W94" s="5" t="str">
        <f t="shared" si="27"/>
        <v/>
      </c>
      <c r="X94" s="5" t="str">
        <f t="shared" si="37"/>
        <v/>
      </c>
      <c r="Y94" s="5" t="str">
        <f t="shared" si="28"/>
        <v/>
      </c>
      <c r="Z94" s="5"/>
      <c r="AA94" s="5">
        <f t="shared" si="38"/>
        <v>0</v>
      </c>
      <c r="AB94" s="3">
        <f t="shared" si="39"/>
        <v>0</v>
      </c>
      <c r="AC94" s="5">
        <f t="shared" si="29"/>
        <v>0</v>
      </c>
      <c r="AE94" s="60" t="e">
        <f t="shared" si="40"/>
        <v>#DIV/0!</v>
      </c>
    </row>
    <row r="95" spans="2:31" x14ac:dyDescent="0.2">
      <c r="B95" s="9">
        <f t="shared" si="41"/>
        <v>45992</v>
      </c>
      <c r="C95" s="10">
        <f t="shared" si="22"/>
        <v>126</v>
      </c>
      <c r="D95" s="5">
        <f t="shared" si="30"/>
        <v>0</v>
      </c>
      <c r="E95" s="5">
        <f t="shared" si="23"/>
        <v>0</v>
      </c>
      <c r="F95" s="5">
        <f t="shared" si="24"/>
        <v>0</v>
      </c>
      <c r="G95" s="3">
        <f t="shared" si="31"/>
        <v>0</v>
      </c>
      <c r="H95" s="35"/>
      <c r="I95" s="5">
        <f>IF($M$12=1,IF(SUM(K$26:K94)&lt;1,$L$5*(1+$G$5)^(INT((B95-$B$27)/365)),0),0)</f>
        <v>0</v>
      </c>
      <c r="J95" s="5"/>
      <c r="K95" s="10">
        <f>IF($M$12=1,IF(AND(AA95/$L$9&gt;(E95*12+$C$9)*4,$L$10&lt;=B95,SUM($K$26:K94)&lt;1,$L$8&lt;AA95/$L$9),1,0),IF(SUM(K$26:K94)=1,0,1))</f>
        <v>0</v>
      </c>
      <c r="L95" s="5">
        <f>IF($M$12=1,IF(K94=1,$L$8*(1-$L$9),IF(SUM($K$26:K94)=1,MAX(L94*(1+$H$10)-P94,0),0)),IF(K95=1,$O$8,MAX(L94*(1+$H$10)-P94,0)))</f>
        <v>0</v>
      </c>
      <c r="M95" s="5">
        <f t="shared" si="32"/>
        <v>0</v>
      </c>
      <c r="N95" s="5">
        <f>IF($M$12=1,IF(SUM(K$26:K94)=1,P95-(L95-L96),0),P95-(L95-L96))</f>
        <v>0</v>
      </c>
      <c r="O95" s="5">
        <f t="shared" si="33"/>
        <v>0</v>
      </c>
      <c r="P95" s="5">
        <f>IF(OR(SUM($K$26:K94)=1,$M$12=2),IF($M$19=1,MIN($L$16+F95*$L$17,L95*(1+$H$10)),MIN(MAX(D95+E95+F95-G95-H95-I95-M95-SUM(S95,U95,W95,Y95)-$O$16*E95,$O$15),L95*(1+$H$10))),0)</f>
        <v>0</v>
      </c>
      <c r="Q95" s="5"/>
      <c r="R95" s="50" t="str">
        <f t="shared" si="34"/>
        <v/>
      </c>
      <c r="S95" s="5" t="str">
        <f t="shared" si="25"/>
        <v/>
      </c>
      <c r="T95" s="5" t="str">
        <f t="shared" si="35"/>
        <v/>
      </c>
      <c r="U95" s="5" t="str">
        <f t="shared" si="26"/>
        <v/>
      </c>
      <c r="V95" s="5" t="str">
        <f t="shared" si="36"/>
        <v/>
      </c>
      <c r="W95" s="5" t="str">
        <f t="shared" si="27"/>
        <v/>
      </c>
      <c r="X95" s="5" t="str">
        <f t="shared" si="37"/>
        <v/>
      </c>
      <c r="Y95" s="5" t="str">
        <f t="shared" si="28"/>
        <v/>
      </c>
      <c r="Z95" s="5"/>
      <c r="AA95" s="5">
        <f t="shared" si="38"/>
        <v>0</v>
      </c>
      <c r="AB95" s="3">
        <f t="shared" si="39"/>
        <v>0</v>
      </c>
      <c r="AC95" s="5">
        <f t="shared" si="29"/>
        <v>0</v>
      </c>
      <c r="AE95" s="60" t="e">
        <f t="shared" si="40"/>
        <v>#DIV/0!</v>
      </c>
    </row>
    <row r="96" spans="2:31" x14ac:dyDescent="0.2">
      <c r="B96" s="9">
        <f t="shared" si="41"/>
        <v>46023</v>
      </c>
      <c r="C96" s="10">
        <f t="shared" si="22"/>
        <v>126</v>
      </c>
      <c r="D96" s="5">
        <f t="shared" si="30"/>
        <v>0</v>
      </c>
      <c r="E96" s="5">
        <f t="shared" si="23"/>
        <v>0</v>
      </c>
      <c r="F96" s="5">
        <f t="shared" si="24"/>
        <v>0</v>
      </c>
      <c r="G96" s="3">
        <f t="shared" si="31"/>
        <v>0</v>
      </c>
      <c r="H96" s="35"/>
      <c r="I96" s="5">
        <f>IF($M$12=1,IF(SUM(K$26:K95)&lt;1,$L$5*(1+$G$5)^(INT((B96-$B$27)/365)),0),0)</f>
        <v>0</v>
      </c>
      <c r="J96" s="5"/>
      <c r="K96" s="10">
        <f>IF($M$12=1,IF(AND(AA96/$L$9&gt;(E96*12+$C$9)*4,$L$10&lt;=B96,SUM($K$26:K95)&lt;1,$L$8&lt;AA96/$L$9),1,0),IF(SUM(K$26:K95)=1,0,1))</f>
        <v>0</v>
      </c>
      <c r="L96" s="5">
        <f>IF($M$12=1,IF(K95=1,$L$8*(1-$L$9),IF(SUM($K$26:K95)=1,MAX(L95*(1+$H$10)-P95,0),0)),IF(K96=1,$O$8,MAX(L95*(1+$H$10)-P95,0)))</f>
        <v>0</v>
      </c>
      <c r="M96" s="5">
        <f t="shared" si="32"/>
        <v>0</v>
      </c>
      <c r="N96" s="5">
        <f>IF($M$12=1,IF(SUM(K$26:K95)=1,P96-(L96-L97),0),P96-(L96-L97))</f>
        <v>0</v>
      </c>
      <c r="O96" s="5">
        <f t="shared" si="33"/>
        <v>0</v>
      </c>
      <c r="P96" s="5">
        <f>IF(OR(SUM($K$26:K95)=1,$M$12=2),IF($M$19=1,MIN($L$16+F96*$L$17,L96*(1+$H$10)),MIN(MAX(D96+E96+F96-G96-H96-I96-M96-SUM(S96,U96,W96,Y96)-$O$16*E96,$O$15),L96*(1+$H$10))),0)</f>
        <v>0</v>
      </c>
      <c r="Q96" s="5"/>
      <c r="R96" s="50" t="str">
        <f t="shared" si="34"/>
        <v/>
      </c>
      <c r="S96" s="5" t="str">
        <f t="shared" si="25"/>
        <v/>
      </c>
      <c r="T96" s="5" t="str">
        <f t="shared" si="35"/>
        <v/>
      </c>
      <c r="U96" s="5" t="str">
        <f t="shared" si="26"/>
        <v/>
      </c>
      <c r="V96" s="5" t="str">
        <f t="shared" si="36"/>
        <v/>
      </c>
      <c r="W96" s="5" t="str">
        <f t="shared" si="27"/>
        <v/>
      </c>
      <c r="X96" s="5" t="str">
        <f t="shared" si="37"/>
        <v/>
      </c>
      <c r="Y96" s="5" t="str">
        <f t="shared" si="28"/>
        <v/>
      </c>
      <c r="Z96" s="5"/>
      <c r="AA96" s="5">
        <f t="shared" si="38"/>
        <v>0</v>
      </c>
      <c r="AB96" s="3">
        <f t="shared" si="39"/>
        <v>0</v>
      </c>
      <c r="AC96" s="5">
        <f t="shared" si="29"/>
        <v>0</v>
      </c>
      <c r="AE96" s="60" t="e">
        <f t="shared" si="40"/>
        <v>#DIV/0!</v>
      </c>
    </row>
    <row r="97" spans="2:31" x14ac:dyDescent="0.2">
      <c r="B97" s="9">
        <f t="shared" si="41"/>
        <v>46054</v>
      </c>
      <c r="C97" s="10">
        <f t="shared" si="22"/>
        <v>126</v>
      </c>
      <c r="D97" s="5">
        <f t="shared" si="30"/>
        <v>0</v>
      </c>
      <c r="E97" s="5">
        <f t="shared" si="23"/>
        <v>0</v>
      </c>
      <c r="F97" s="5">
        <f t="shared" si="24"/>
        <v>0</v>
      </c>
      <c r="G97" s="3">
        <f t="shared" si="31"/>
        <v>0</v>
      </c>
      <c r="H97" s="35"/>
      <c r="I97" s="5">
        <f>IF($M$12=1,IF(SUM(K$26:K96)&lt;1,$L$5*(1+$G$5)^(INT((B97-$B$27)/365)),0),0)</f>
        <v>0</v>
      </c>
      <c r="J97" s="5"/>
      <c r="K97" s="10">
        <f>IF($M$12=1,IF(AND(AA97/$L$9&gt;(E97*12+$C$9)*4,$L$10&lt;=B97,SUM($K$26:K96)&lt;1,$L$8&lt;AA97/$L$9),1,0),IF(SUM(K$26:K96)=1,0,1))</f>
        <v>0</v>
      </c>
      <c r="L97" s="5">
        <f>IF($M$12=1,IF(K96=1,$L$8*(1-$L$9),IF(SUM($K$26:K96)=1,MAX(L96*(1+$H$10)-P96,0),0)),IF(K97=1,$O$8,MAX(L96*(1+$H$10)-P96,0)))</f>
        <v>0</v>
      </c>
      <c r="M97" s="5">
        <f t="shared" si="32"/>
        <v>0</v>
      </c>
      <c r="N97" s="5">
        <f>IF($M$12=1,IF(SUM(K$26:K96)=1,P97-(L97-L98),0),P97-(L97-L98))</f>
        <v>0</v>
      </c>
      <c r="O97" s="5">
        <f t="shared" si="33"/>
        <v>0</v>
      </c>
      <c r="P97" s="5">
        <f>IF(OR(SUM($K$26:K96)=1,$M$12=2),IF($M$19=1,MIN($L$16+F97*$L$17,L97*(1+$H$10)),MIN(MAX(D97+E97+F97-G97-H97-I97-M97-SUM(S97,U97,W97,Y97)-$O$16*E97,$O$15),L97*(1+$H$10))),0)</f>
        <v>0</v>
      </c>
      <c r="Q97" s="5"/>
      <c r="R97" s="50" t="str">
        <f t="shared" si="34"/>
        <v/>
      </c>
      <c r="S97" s="5" t="str">
        <f t="shared" si="25"/>
        <v/>
      </c>
      <c r="T97" s="5" t="str">
        <f t="shared" si="35"/>
        <v/>
      </c>
      <c r="U97" s="5" t="str">
        <f t="shared" si="26"/>
        <v/>
      </c>
      <c r="V97" s="5" t="str">
        <f t="shared" si="36"/>
        <v/>
      </c>
      <c r="W97" s="5" t="str">
        <f t="shared" si="27"/>
        <v/>
      </c>
      <c r="X97" s="5" t="str">
        <f t="shared" si="37"/>
        <v/>
      </c>
      <c r="Y97" s="5" t="str">
        <f t="shared" si="28"/>
        <v/>
      </c>
      <c r="Z97" s="5"/>
      <c r="AA97" s="5">
        <f t="shared" si="38"/>
        <v>0</v>
      </c>
      <c r="AB97" s="3">
        <f t="shared" si="39"/>
        <v>0</v>
      </c>
      <c r="AC97" s="5">
        <f t="shared" si="29"/>
        <v>0</v>
      </c>
      <c r="AE97" s="60" t="e">
        <f t="shared" si="40"/>
        <v>#DIV/0!</v>
      </c>
    </row>
    <row r="98" spans="2:31" x14ac:dyDescent="0.2">
      <c r="B98" s="9">
        <f t="shared" si="41"/>
        <v>46082</v>
      </c>
      <c r="C98" s="10">
        <f t="shared" si="22"/>
        <v>126</v>
      </c>
      <c r="D98" s="5">
        <f t="shared" si="30"/>
        <v>0</v>
      </c>
      <c r="E98" s="5">
        <f t="shared" si="23"/>
        <v>0</v>
      </c>
      <c r="F98" s="5">
        <f t="shared" si="24"/>
        <v>0</v>
      </c>
      <c r="G98" s="3">
        <f t="shared" si="31"/>
        <v>0</v>
      </c>
      <c r="H98" s="35"/>
      <c r="I98" s="5">
        <f>IF($M$12=1,IF(SUM(K$26:K97)&lt;1,$L$5*(1+$G$5)^(INT((B98-$B$27)/365)),0),0)</f>
        <v>0</v>
      </c>
      <c r="J98" s="5"/>
      <c r="K98" s="10">
        <f>IF($M$12=1,IF(AND(AA98/$L$9&gt;(E98*12+$C$9)*4,$L$10&lt;=B98,SUM($K$26:K97)&lt;1,$L$8&lt;AA98/$L$9),1,0),IF(SUM(K$26:K97)=1,0,1))</f>
        <v>0</v>
      </c>
      <c r="L98" s="5">
        <f>IF($M$12=1,IF(K97=1,$L$8*(1-$L$9),IF(SUM($K$26:K97)=1,MAX(L97*(1+$H$10)-P97,0),0)),IF(K98=1,$O$8,MAX(L97*(1+$H$10)-P97,0)))</f>
        <v>0</v>
      </c>
      <c r="M98" s="5">
        <f t="shared" si="32"/>
        <v>0</v>
      </c>
      <c r="N98" s="5">
        <f>IF($M$12=1,IF(SUM(K$26:K97)=1,P98-(L98-L99),0),P98-(L98-L99))</f>
        <v>0</v>
      </c>
      <c r="O98" s="5">
        <f t="shared" si="33"/>
        <v>0</v>
      </c>
      <c r="P98" s="5">
        <f>IF(OR(SUM($K$26:K97)=1,$M$12=2),IF($M$19=1,MIN($L$16+F98*$L$17,L98*(1+$H$10)),MIN(MAX(D98+E98+F98-G98-H98-I98-M98-SUM(S98,U98,W98,Y98)-$O$16*E98,$O$15),L98*(1+$H$10))),0)</f>
        <v>0</v>
      </c>
      <c r="Q98" s="5"/>
      <c r="R98" s="50" t="str">
        <f t="shared" si="34"/>
        <v/>
      </c>
      <c r="S98" s="5" t="str">
        <f t="shared" si="25"/>
        <v/>
      </c>
      <c r="T98" s="5" t="str">
        <f t="shared" si="35"/>
        <v/>
      </c>
      <c r="U98" s="5" t="str">
        <f t="shared" si="26"/>
        <v/>
      </c>
      <c r="V98" s="5" t="str">
        <f t="shared" si="36"/>
        <v/>
      </c>
      <c r="W98" s="5" t="str">
        <f t="shared" si="27"/>
        <v/>
      </c>
      <c r="X98" s="5" t="str">
        <f t="shared" si="37"/>
        <v/>
      </c>
      <c r="Y98" s="5" t="str">
        <f t="shared" si="28"/>
        <v/>
      </c>
      <c r="Z98" s="5"/>
      <c r="AA98" s="5">
        <f t="shared" si="38"/>
        <v>0</v>
      </c>
      <c r="AB98" s="3">
        <f t="shared" si="39"/>
        <v>0</v>
      </c>
      <c r="AC98" s="5">
        <f t="shared" si="29"/>
        <v>0</v>
      </c>
      <c r="AE98" s="60" t="e">
        <f t="shared" si="40"/>
        <v>#DIV/0!</v>
      </c>
    </row>
    <row r="99" spans="2:31" x14ac:dyDescent="0.2">
      <c r="B99" s="9">
        <f t="shared" si="41"/>
        <v>46113</v>
      </c>
      <c r="C99" s="10">
        <f t="shared" si="22"/>
        <v>126</v>
      </c>
      <c r="D99" s="5">
        <f t="shared" si="30"/>
        <v>0</v>
      </c>
      <c r="E99" s="5">
        <f t="shared" si="23"/>
        <v>0</v>
      </c>
      <c r="F99" s="5">
        <f t="shared" si="24"/>
        <v>0</v>
      </c>
      <c r="G99" s="3">
        <f t="shared" si="31"/>
        <v>0</v>
      </c>
      <c r="H99" s="35"/>
      <c r="I99" s="5">
        <f>IF($M$12=1,IF(SUM(K$26:K98)&lt;1,$L$5*(1+$G$5)^(INT((B99-$B$27)/365)),0),0)</f>
        <v>0</v>
      </c>
      <c r="J99" s="5"/>
      <c r="K99" s="10">
        <f>IF($M$12=1,IF(AND(AA99/$L$9&gt;(E99*12+$C$9)*4,$L$10&lt;=B99,SUM($K$26:K98)&lt;1,$L$8&lt;AA99/$L$9),1,0),IF(SUM(K$26:K98)=1,0,1))</f>
        <v>0</v>
      </c>
      <c r="L99" s="5">
        <f>IF($M$12=1,IF(K98=1,$L$8*(1-$L$9),IF(SUM($K$26:K98)=1,MAX(L98*(1+$H$10)-P98,0),0)),IF(K99=1,$O$8,MAX(L98*(1+$H$10)-P98,0)))</f>
        <v>0</v>
      </c>
      <c r="M99" s="5">
        <f t="shared" si="32"/>
        <v>0</v>
      </c>
      <c r="N99" s="5">
        <f>IF($M$12=1,IF(SUM(K$26:K98)=1,P99-(L99-L100),0),P99-(L99-L100))</f>
        <v>0</v>
      </c>
      <c r="O99" s="5">
        <f t="shared" si="33"/>
        <v>0</v>
      </c>
      <c r="P99" s="5">
        <f>IF(OR(SUM($K$26:K98)=1,$M$12=2),IF($M$19=1,MIN($L$16+F99*$L$17,L99*(1+$H$10)),MIN(MAX(D99+E99+F99-G99-H99-I99-M99-SUM(S99,U99,W99,Y99)-$O$16*E99,$O$15),L99*(1+$H$10))),0)</f>
        <v>0</v>
      </c>
      <c r="Q99" s="5"/>
      <c r="R99" s="50" t="str">
        <f t="shared" si="34"/>
        <v/>
      </c>
      <c r="S99" s="5" t="str">
        <f t="shared" si="25"/>
        <v/>
      </c>
      <c r="T99" s="5" t="str">
        <f t="shared" si="35"/>
        <v/>
      </c>
      <c r="U99" s="5" t="str">
        <f t="shared" si="26"/>
        <v/>
      </c>
      <c r="V99" s="5" t="str">
        <f t="shared" si="36"/>
        <v/>
      </c>
      <c r="W99" s="5" t="str">
        <f t="shared" si="27"/>
        <v/>
      </c>
      <c r="X99" s="5" t="str">
        <f t="shared" si="37"/>
        <v/>
      </c>
      <c r="Y99" s="5" t="str">
        <f t="shared" si="28"/>
        <v/>
      </c>
      <c r="Z99" s="5"/>
      <c r="AA99" s="5">
        <f t="shared" si="38"/>
        <v>0</v>
      </c>
      <c r="AB99" s="3">
        <f t="shared" si="39"/>
        <v>0</v>
      </c>
      <c r="AC99" s="5">
        <f t="shared" si="29"/>
        <v>0</v>
      </c>
      <c r="AE99" s="60" t="e">
        <f t="shared" si="40"/>
        <v>#DIV/0!</v>
      </c>
    </row>
    <row r="100" spans="2:31" x14ac:dyDescent="0.2">
      <c r="B100" s="9">
        <f t="shared" si="41"/>
        <v>46143</v>
      </c>
      <c r="C100" s="10">
        <f t="shared" si="22"/>
        <v>126</v>
      </c>
      <c r="D100" s="5">
        <f t="shared" si="30"/>
        <v>0</v>
      </c>
      <c r="E100" s="5">
        <f t="shared" si="23"/>
        <v>0</v>
      </c>
      <c r="F100" s="5">
        <f t="shared" si="24"/>
        <v>0</v>
      </c>
      <c r="G100" s="3">
        <f t="shared" si="31"/>
        <v>0</v>
      </c>
      <c r="H100" s="35"/>
      <c r="I100" s="5">
        <f>IF($M$12=1,IF(SUM(K$26:K99)&lt;1,$L$5*(1+$G$5)^(INT((B100-$B$27)/365)),0),0)</f>
        <v>0</v>
      </c>
      <c r="J100" s="5"/>
      <c r="K100" s="10">
        <f>IF($M$12=1,IF(AND(AA100/$L$9&gt;(E100*12+$C$9)*4,$L$10&lt;=B100,SUM($K$26:K99)&lt;1,$L$8&lt;AA100/$L$9),1,0),IF(SUM(K$26:K99)=1,0,1))</f>
        <v>0</v>
      </c>
      <c r="L100" s="5">
        <f>IF($M$12=1,IF(K99=1,$L$8*(1-$L$9),IF(SUM($K$26:K99)=1,MAX(L99*(1+$H$10)-P99,0),0)),IF(K100=1,$O$8,MAX(L99*(1+$H$10)-P99,0)))</f>
        <v>0</v>
      </c>
      <c r="M100" s="5">
        <f t="shared" si="32"/>
        <v>0</v>
      </c>
      <c r="N100" s="5">
        <f>IF($M$12=1,IF(SUM(K$26:K99)=1,P100-(L100-L101),0),P100-(L100-L101))</f>
        <v>0</v>
      </c>
      <c r="O100" s="5">
        <f t="shared" si="33"/>
        <v>0</v>
      </c>
      <c r="P100" s="5">
        <f>IF(OR(SUM($K$26:K99)=1,$M$12=2),IF($M$19=1,MIN($L$16+F100*$L$17,L100*(1+$H$10)),MIN(MAX(D100+E100+F100-G100-H100-I100-M100-SUM(S100,U100,W100,Y100)-$O$16*E100,$O$15),L100*(1+$H$10))),0)</f>
        <v>0</v>
      </c>
      <c r="Q100" s="5"/>
      <c r="R100" s="50" t="str">
        <f t="shared" si="34"/>
        <v/>
      </c>
      <c r="S100" s="5" t="str">
        <f t="shared" si="25"/>
        <v/>
      </c>
      <c r="T100" s="5" t="str">
        <f t="shared" si="35"/>
        <v/>
      </c>
      <c r="U100" s="5" t="str">
        <f t="shared" si="26"/>
        <v/>
      </c>
      <c r="V100" s="5" t="str">
        <f t="shared" si="36"/>
        <v/>
      </c>
      <c r="W100" s="5" t="str">
        <f t="shared" si="27"/>
        <v/>
      </c>
      <c r="X100" s="5" t="str">
        <f t="shared" si="37"/>
        <v/>
      </c>
      <c r="Y100" s="5" t="str">
        <f t="shared" si="28"/>
        <v/>
      </c>
      <c r="Z100" s="5"/>
      <c r="AA100" s="5">
        <f t="shared" si="38"/>
        <v>0</v>
      </c>
      <c r="AB100" s="3">
        <f t="shared" si="39"/>
        <v>0</v>
      </c>
      <c r="AC100" s="5">
        <f t="shared" si="29"/>
        <v>0</v>
      </c>
      <c r="AE100" s="60" t="e">
        <f t="shared" si="40"/>
        <v>#DIV/0!</v>
      </c>
    </row>
    <row r="101" spans="2:31" x14ac:dyDescent="0.2">
      <c r="B101" s="9">
        <f t="shared" si="41"/>
        <v>46174</v>
      </c>
      <c r="C101" s="10">
        <f t="shared" si="22"/>
        <v>126</v>
      </c>
      <c r="D101" s="5">
        <f t="shared" si="30"/>
        <v>0</v>
      </c>
      <c r="E101" s="5">
        <f t="shared" si="23"/>
        <v>0</v>
      </c>
      <c r="F101" s="5">
        <f t="shared" si="24"/>
        <v>0</v>
      </c>
      <c r="G101" s="3">
        <f t="shared" si="31"/>
        <v>0</v>
      </c>
      <c r="H101" s="35"/>
      <c r="I101" s="5">
        <f>IF($M$12=1,IF(SUM(K$26:K100)&lt;1,$L$5*(1+$G$5)^(INT((B101-$B$27)/365)),0),0)</f>
        <v>0</v>
      </c>
      <c r="J101" s="5"/>
      <c r="K101" s="10">
        <f>IF($M$12=1,IF(AND(AA101/$L$9&gt;(E101*12+$C$9)*4,$L$10&lt;=B101,SUM($K$26:K100)&lt;1,$L$8&lt;AA101/$L$9),1,0),IF(SUM(K$26:K100)=1,0,1))</f>
        <v>0</v>
      </c>
      <c r="L101" s="5">
        <f>IF($M$12=1,IF(K100=1,$L$8*(1-$L$9),IF(SUM($K$26:K100)=1,MAX(L100*(1+$H$10)-P100,0),0)),IF(K101=1,$O$8,MAX(L100*(1+$H$10)-P100,0)))</f>
        <v>0</v>
      </c>
      <c r="M101" s="5">
        <f t="shared" si="32"/>
        <v>0</v>
      </c>
      <c r="N101" s="5">
        <f>IF($M$12=1,IF(SUM(K$26:K100)=1,P101-(L101-L102),0),P101-(L101-L102))</f>
        <v>0</v>
      </c>
      <c r="O101" s="5">
        <f t="shared" si="33"/>
        <v>0</v>
      </c>
      <c r="P101" s="5">
        <f>IF(OR(SUM($K$26:K100)=1,$M$12=2),IF($M$19=1,MIN($L$16+F101*$L$17,L101*(1+$H$10)),MIN(MAX(D101+E101+F101-G101-H101-I101-M101-SUM(S101,U101,W101,Y101)-$O$16*E101,$O$15),L101*(1+$H$10))),0)</f>
        <v>0</v>
      </c>
      <c r="Q101" s="5"/>
      <c r="R101" s="50" t="str">
        <f t="shared" si="34"/>
        <v/>
      </c>
      <c r="S101" s="5" t="str">
        <f t="shared" si="25"/>
        <v/>
      </c>
      <c r="T101" s="5" t="str">
        <f t="shared" si="35"/>
        <v/>
      </c>
      <c r="U101" s="5" t="str">
        <f t="shared" si="26"/>
        <v/>
      </c>
      <c r="V101" s="5" t="str">
        <f t="shared" si="36"/>
        <v/>
      </c>
      <c r="W101" s="5" t="str">
        <f t="shared" si="27"/>
        <v/>
      </c>
      <c r="X101" s="5" t="str">
        <f t="shared" si="37"/>
        <v/>
      </c>
      <c r="Y101" s="5" t="str">
        <f t="shared" si="28"/>
        <v/>
      </c>
      <c r="Z101" s="5"/>
      <c r="AA101" s="5">
        <f t="shared" si="38"/>
        <v>0</v>
      </c>
      <c r="AB101" s="3">
        <f t="shared" si="39"/>
        <v>0</v>
      </c>
      <c r="AC101" s="5">
        <f t="shared" si="29"/>
        <v>0</v>
      </c>
      <c r="AE101" s="60" t="e">
        <f t="shared" si="40"/>
        <v>#DIV/0!</v>
      </c>
    </row>
    <row r="102" spans="2:31" x14ac:dyDescent="0.2">
      <c r="B102" s="9">
        <f t="shared" si="41"/>
        <v>46204</v>
      </c>
      <c r="C102" s="10">
        <f t="shared" si="22"/>
        <v>126</v>
      </c>
      <c r="D102" s="5">
        <f t="shared" si="30"/>
        <v>0</v>
      </c>
      <c r="E102" s="5">
        <f t="shared" si="23"/>
        <v>0</v>
      </c>
      <c r="F102" s="5">
        <f t="shared" si="24"/>
        <v>0</v>
      </c>
      <c r="G102" s="3">
        <f t="shared" si="31"/>
        <v>0</v>
      </c>
      <c r="H102" s="35"/>
      <c r="I102" s="5">
        <f>IF($M$12=1,IF(SUM(K$26:K101)&lt;1,$L$5*(1+$G$5)^(INT((B102-$B$27)/365)),0),0)</f>
        <v>0</v>
      </c>
      <c r="J102" s="5"/>
      <c r="K102" s="10">
        <f>IF($M$12=1,IF(AND(AA102/$L$9&gt;(E102*12+$C$9)*4,$L$10&lt;=B102,SUM($K$26:K101)&lt;1,$L$8&lt;AA102/$L$9),1,0),IF(SUM(K$26:K101)=1,0,1))</f>
        <v>0</v>
      </c>
      <c r="L102" s="5">
        <f>IF($M$12=1,IF(K101=1,$L$8*(1-$L$9),IF(SUM($K$26:K101)=1,MAX(L101*(1+$H$10)-P101,0),0)),IF(K102=1,$O$8,MAX(L101*(1+$H$10)-P101,0)))</f>
        <v>0</v>
      </c>
      <c r="M102" s="5">
        <f t="shared" si="32"/>
        <v>0</v>
      </c>
      <c r="N102" s="5">
        <f>IF($M$12=1,IF(SUM(K$26:K101)=1,P102-(L102-L103),0),P102-(L102-L103))</f>
        <v>0</v>
      </c>
      <c r="O102" s="5">
        <f t="shared" si="33"/>
        <v>0</v>
      </c>
      <c r="P102" s="5">
        <f>IF(OR(SUM($K$26:K101)=1,$M$12=2),IF($M$19=1,MIN($L$16+F102*$L$17,L102*(1+$H$10)),MIN(MAX(D102+E102+F102-G102-H102-I102-M102-SUM(S102,U102,W102,Y102)-$O$16*E102,$O$15),L102*(1+$H$10))),0)</f>
        <v>0</v>
      </c>
      <c r="Q102" s="5"/>
      <c r="R102" s="50" t="str">
        <f t="shared" si="34"/>
        <v/>
      </c>
      <c r="S102" s="5" t="str">
        <f t="shared" si="25"/>
        <v/>
      </c>
      <c r="T102" s="5" t="str">
        <f t="shared" si="35"/>
        <v/>
      </c>
      <c r="U102" s="5" t="str">
        <f t="shared" si="26"/>
        <v/>
      </c>
      <c r="V102" s="5" t="str">
        <f t="shared" si="36"/>
        <v/>
      </c>
      <c r="W102" s="5" t="str">
        <f t="shared" si="27"/>
        <v/>
      </c>
      <c r="X102" s="5" t="str">
        <f t="shared" si="37"/>
        <v/>
      </c>
      <c r="Y102" s="5" t="str">
        <f t="shared" si="28"/>
        <v/>
      </c>
      <c r="Z102" s="5"/>
      <c r="AA102" s="5">
        <f t="shared" si="38"/>
        <v>0</v>
      </c>
      <c r="AB102" s="3">
        <f t="shared" si="39"/>
        <v>0</v>
      </c>
      <c r="AC102" s="5">
        <f t="shared" si="29"/>
        <v>0</v>
      </c>
      <c r="AE102" s="60" t="e">
        <f t="shared" si="40"/>
        <v>#DIV/0!</v>
      </c>
    </row>
    <row r="103" spans="2:31" x14ac:dyDescent="0.2">
      <c r="B103" s="9">
        <f t="shared" si="41"/>
        <v>46235</v>
      </c>
      <c r="C103" s="10">
        <f t="shared" si="22"/>
        <v>126</v>
      </c>
      <c r="D103" s="5">
        <f t="shared" si="30"/>
        <v>0</v>
      </c>
      <c r="E103" s="5">
        <f t="shared" si="23"/>
        <v>0</v>
      </c>
      <c r="F103" s="5">
        <f t="shared" si="24"/>
        <v>0</v>
      </c>
      <c r="G103" s="3">
        <f t="shared" si="31"/>
        <v>0</v>
      </c>
      <c r="H103" s="35"/>
      <c r="I103" s="5">
        <f>IF($M$12=1,IF(SUM(K$26:K102)&lt;1,$L$5*(1+$G$5)^(INT((B103-$B$27)/365)),0),0)</f>
        <v>0</v>
      </c>
      <c r="J103" s="5"/>
      <c r="K103" s="10">
        <f>IF($M$12=1,IF(AND(AA103/$L$9&gt;(E103*12+$C$9)*4,$L$10&lt;=B103,SUM($K$26:K102)&lt;1,$L$8&lt;AA103/$L$9),1,0),IF(SUM(K$26:K102)=1,0,1))</f>
        <v>0</v>
      </c>
      <c r="L103" s="5">
        <f>IF($M$12=1,IF(K102=1,$L$8*(1-$L$9),IF(SUM($K$26:K102)=1,MAX(L102*(1+$H$10)-P102,0),0)),IF(K103=1,$O$8,MAX(L102*(1+$H$10)-P102,0)))</f>
        <v>0</v>
      </c>
      <c r="M103" s="5">
        <f t="shared" si="32"/>
        <v>0</v>
      </c>
      <c r="N103" s="5">
        <f>IF($M$12=1,IF(SUM(K$26:K102)=1,P103-(L103-L104),0),P103-(L103-L104))</f>
        <v>0</v>
      </c>
      <c r="O103" s="5">
        <f t="shared" si="33"/>
        <v>0</v>
      </c>
      <c r="P103" s="5">
        <f>IF(OR(SUM($K$26:K102)=1,$M$12=2),IF($M$19=1,MIN($L$16+F103*$L$17,L103*(1+$H$10)),MIN(MAX(D103+E103+F103-G103-H103-I103-M103-SUM(S103,U103,W103,Y103)-$O$16*E103,$O$15),L103*(1+$H$10))),0)</f>
        <v>0</v>
      </c>
      <c r="Q103" s="5"/>
      <c r="R103" s="50" t="str">
        <f t="shared" si="34"/>
        <v/>
      </c>
      <c r="S103" s="5" t="str">
        <f t="shared" si="25"/>
        <v/>
      </c>
      <c r="T103" s="5" t="str">
        <f t="shared" si="35"/>
        <v/>
      </c>
      <c r="U103" s="5" t="str">
        <f t="shared" si="26"/>
        <v/>
      </c>
      <c r="V103" s="5" t="str">
        <f t="shared" si="36"/>
        <v/>
      </c>
      <c r="W103" s="5" t="str">
        <f t="shared" si="27"/>
        <v/>
      </c>
      <c r="X103" s="5" t="str">
        <f t="shared" si="37"/>
        <v/>
      </c>
      <c r="Y103" s="5" t="str">
        <f t="shared" si="28"/>
        <v/>
      </c>
      <c r="Z103" s="5"/>
      <c r="AA103" s="5">
        <f t="shared" si="38"/>
        <v>0</v>
      </c>
      <c r="AB103" s="3">
        <f t="shared" si="39"/>
        <v>0</v>
      </c>
      <c r="AC103" s="5">
        <f t="shared" si="29"/>
        <v>0</v>
      </c>
      <c r="AE103" s="60" t="e">
        <f t="shared" si="40"/>
        <v>#DIV/0!</v>
      </c>
    </row>
    <row r="104" spans="2:31" x14ac:dyDescent="0.2">
      <c r="B104" s="9">
        <f t="shared" si="41"/>
        <v>46266</v>
      </c>
      <c r="C104" s="10">
        <f t="shared" si="22"/>
        <v>126</v>
      </c>
      <c r="D104" s="5">
        <f t="shared" si="30"/>
        <v>0</v>
      </c>
      <c r="E104" s="5">
        <f t="shared" si="23"/>
        <v>0</v>
      </c>
      <c r="F104" s="5">
        <f t="shared" si="24"/>
        <v>0</v>
      </c>
      <c r="G104" s="3">
        <f t="shared" si="31"/>
        <v>0</v>
      </c>
      <c r="H104" s="35"/>
      <c r="I104" s="5">
        <f>IF($M$12=1,IF(SUM(K$26:K103)&lt;1,$L$5*(1+$G$5)^(INT((B104-$B$27)/365)),0),0)</f>
        <v>0</v>
      </c>
      <c r="J104" s="5"/>
      <c r="K104" s="10">
        <f>IF($M$12=1,IF(AND(AA104/$L$9&gt;(E104*12+$C$9)*4,$L$10&lt;=B104,SUM($K$26:K103)&lt;1,$L$8&lt;AA104/$L$9),1,0),IF(SUM(K$26:K103)=1,0,1))</f>
        <v>0</v>
      </c>
      <c r="L104" s="5">
        <f>IF($M$12=1,IF(K103=1,$L$8*(1-$L$9),IF(SUM($K$26:K103)=1,MAX(L103*(1+$H$10)-P103,0),0)),IF(K104=1,$O$8,MAX(L103*(1+$H$10)-P103,0)))</f>
        <v>0</v>
      </c>
      <c r="M104" s="5">
        <f t="shared" si="32"/>
        <v>0</v>
      </c>
      <c r="N104" s="5">
        <f>IF($M$12=1,IF(SUM(K$26:K103)=1,P104-(L104-L105),0),P104-(L104-L105))</f>
        <v>0</v>
      </c>
      <c r="O104" s="5">
        <f t="shared" si="33"/>
        <v>0</v>
      </c>
      <c r="P104" s="5">
        <f>IF(OR(SUM($K$26:K103)=1,$M$12=2),IF($M$19=1,MIN($L$16+F104*$L$17,L104*(1+$H$10)),MIN(MAX(D104+E104+F104-G104-H104-I104-M104-SUM(S104,U104,W104,Y104)-$O$16*E104,$O$15),L104*(1+$H$10))),0)</f>
        <v>0</v>
      </c>
      <c r="Q104" s="5"/>
      <c r="R104" s="50" t="str">
        <f t="shared" si="34"/>
        <v/>
      </c>
      <c r="S104" s="5" t="str">
        <f t="shared" si="25"/>
        <v/>
      </c>
      <c r="T104" s="5" t="str">
        <f t="shared" si="35"/>
        <v/>
      </c>
      <c r="U104" s="5" t="str">
        <f t="shared" si="26"/>
        <v/>
      </c>
      <c r="V104" s="5" t="str">
        <f t="shared" si="36"/>
        <v/>
      </c>
      <c r="W104" s="5" t="str">
        <f t="shared" si="27"/>
        <v/>
      </c>
      <c r="X104" s="5" t="str">
        <f t="shared" si="37"/>
        <v/>
      </c>
      <c r="Y104" s="5" t="str">
        <f t="shared" si="28"/>
        <v/>
      </c>
      <c r="Z104" s="5"/>
      <c r="AA104" s="5">
        <f t="shared" si="38"/>
        <v>0</v>
      </c>
      <c r="AB104" s="3">
        <f t="shared" si="39"/>
        <v>0</v>
      </c>
      <c r="AC104" s="5">
        <f t="shared" si="29"/>
        <v>0</v>
      </c>
      <c r="AE104" s="60" t="e">
        <f t="shared" si="40"/>
        <v>#DIV/0!</v>
      </c>
    </row>
    <row r="105" spans="2:31" x14ac:dyDescent="0.2">
      <c r="B105" s="9">
        <f t="shared" si="41"/>
        <v>46296</v>
      </c>
      <c r="C105" s="10">
        <f t="shared" si="22"/>
        <v>126</v>
      </c>
      <c r="D105" s="5">
        <f t="shared" si="30"/>
        <v>0</v>
      </c>
      <c r="E105" s="5">
        <f t="shared" si="23"/>
        <v>0</v>
      </c>
      <c r="F105" s="5">
        <f t="shared" si="24"/>
        <v>0</v>
      </c>
      <c r="G105" s="3">
        <f t="shared" si="31"/>
        <v>0</v>
      </c>
      <c r="H105" s="35"/>
      <c r="I105" s="5">
        <f>IF($M$12=1,IF(SUM(K$26:K104)&lt;1,$L$5*(1+$G$5)^(INT((B105-$B$27)/365)),0),0)</f>
        <v>0</v>
      </c>
      <c r="J105" s="5"/>
      <c r="K105" s="10">
        <f>IF($M$12=1,IF(AND(AA105/$L$9&gt;(E105*12+$C$9)*4,$L$10&lt;=B105,SUM($K$26:K104)&lt;1,$L$8&lt;AA105/$L$9),1,0),IF(SUM(K$26:K104)=1,0,1))</f>
        <v>0</v>
      </c>
      <c r="L105" s="5">
        <f>IF($M$12=1,IF(K104=1,$L$8*(1-$L$9),IF(SUM($K$26:K104)=1,MAX(L104*(1+$H$10)-P104,0),0)),IF(K105=1,$O$8,MAX(L104*(1+$H$10)-P104,0)))</f>
        <v>0</v>
      </c>
      <c r="M105" s="5">
        <f t="shared" si="32"/>
        <v>0</v>
      </c>
      <c r="N105" s="5">
        <f>IF($M$12=1,IF(SUM(K$26:K104)=1,P105-(L105-L106),0),P105-(L105-L106))</f>
        <v>0</v>
      </c>
      <c r="O105" s="5">
        <f t="shared" si="33"/>
        <v>0</v>
      </c>
      <c r="P105" s="5">
        <f>IF(OR(SUM($K$26:K104)=1,$M$12=2),IF($M$19=1,MIN($L$16+F105*$L$17,L105*(1+$H$10)),MIN(MAX(D105+E105+F105-G105-H105-I105-M105-SUM(S105,U105,W105,Y105)-$O$16*E105,$O$15),L105*(1+$H$10))),0)</f>
        <v>0</v>
      </c>
      <c r="Q105" s="5"/>
      <c r="R105" s="50" t="str">
        <f t="shared" si="34"/>
        <v/>
      </c>
      <c r="S105" s="5" t="str">
        <f t="shared" si="25"/>
        <v/>
      </c>
      <c r="T105" s="5" t="str">
        <f t="shared" si="35"/>
        <v/>
      </c>
      <c r="U105" s="5" t="str">
        <f t="shared" si="26"/>
        <v/>
      </c>
      <c r="V105" s="5" t="str">
        <f t="shared" si="36"/>
        <v/>
      </c>
      <c r="W105" s="5" t="str">
        <f t="shared" si="27"/>
        <v/>
      </c>
      <c r="X105" s="5" t="str">
        <f t="shared" si="37"/>
        <v/>
      </c>
      <c r="Y105" s="5" t="str">
        <f t="shared" si="28"/>
        <v/>
      </c>
      <c r="Z105" s="5"/>
      <c r="AA105" s="5">
        <f t="shared" si="38"/>
        <v>0</v>
      </c>
      <c r="AB105" s="3">
        <f t="shared" si="39"/>
        <v>0</v>
      </c>
      <c r="AC105" s="5">
        <f t="shared" si="29"/>
        <v>0</v>
      </c>
      <c r="AE105" s="60" t="e">
        <f t="shared" si="40"/>
        <v>#DIV/0!</v>
      </c>
    </row>
    <row r="106" spans="2:31" x14ac:dyDescent="0.2">
      <c r="B106" s="9">
        <f t="shared" si="41"/>
        <v>46327</v>
      </c>
      <c r="C106" s="10">
        <f t="shared" si="22"/>
        <v>126</v>
      </c>
      <c r="D106" s="5">
        <f t="shared" si="30"/>
        <v>0</v>
      </c>
      <c r="E106" s="5">
        <f t="shared" si="23"/>
        <v>0</v>
      </c>
      <c r="F106" s="5">
        <f t="shared" si="24"/>
        <v>0</v>
      </c>
      <c r="G106" s="3">
        <f t="shared" si="31"/>
        <v>0</v>
      </c>
      <c r="H106" s="35"/>
      <c r="I106" s="5">
        <f>IF($M$12=1,IF(SUM(K$26:K105)&lt;1,$L$5*(1+$G$5)^(INT((B106-$B$27)/365)),0),0)</f>
        <v>0</v>
      </c>
      <c r="J106" s="5"/>
      <c r="K106" s="10">
        <f>IF($M$12=1,IF(AND(AA106/$L$9&gt;(E106*12+$C$9)*4,$L$10&lt;=B106,SUM($K$26:K105)&lt;1,$L$8&lt;AA106/$L$9),1,0),IF(SUM(K$26:K105)=1,0,1))</f>
        <v>0</v>
      </c>
      <c r="L106" s="5">
        <f>IF($M$12=1,IF(K105=1,$L$8*(1-$L$9),IF(SUM($K$26:K105)=1,MAX(L105*(1+$H$10)-P105,0),0)),IF(K106=1,$O$8,MAX(L105*(1+$H$10)-P105,0)))</f>
        <v>0</v>
      </c>
      <c r="M106" s="5">
        <f t="shared" si="32"/>
        <v>0</v>
      </c>
      <c r="N106" s="5">
        <f>IF($M$12=1,IF(SUM(K$26:K105)=1,P106-(L106-L107),0),P106-(L106-L107))</f>
        <v>0</v>
      </c>
      <c r="O106" s="5">
        <f t="shared" si="33"/>
        <v>0</v>
      </c>
      <c r="P106" s="5">
        <f>IF(OR(SUM($K$26:K105)=1,$M$12=2),IF($M$19=1,MIN($L$16+F106*$L$17,L106*(1+$H$10)),MIN(MAX(D106+E106+F106-G106-H106-I106-M106-SUM(S106,U106,W106,Y106)-$O$16*E106,$O$15),L106*(1+$H$10))),0)</f>
        <v>0</v>
      </c>
      <c r="Q106" s="5"/>
      <c r="R106" s="50" t="str">
        <f t="shared" si="34"/>
        <v/>
      </c>
      <c r="S106" s="5" t="str">
        <f t="shared" si="25"/>
        <v/>
      </c>
      <c r="T106" s="5" t="str">
        <f t="shared" si="35"/>
        <v/>
      </c>
      <c r="U106" s="5" t="str">
        <f t="shared" si="26"/>
        <v/>
      </c>
      <c r="V106" s="5" t="str">
        <f t="shared" si="36"/>
        <v/>
      </c>
      <c r="W106" s="5" t="str">
        <f t="shared" si="27"/>
        <v/>
      </c>
      <c r="X106" s="5" t="str">
        <f t="shared" si="37"/>
        <v/>
      </c>
      <c r="Y106" s="5" t="str">
        <f t="shared" si="28"/>
        <v/>
      </c>
      <c r="Z106" s="5"/>
      <c r="AA106" s="5">
        <f t="shared" si="38"/>
        <v>0</v>
      </c>
      <c r="AB106" s="3">
        <f t="shared" si="39"/>
        <v>0</v>
      </c>
      <c r="AC106" s="5">
        <f t="shared" si="29"/>
        <v>0</v>
      </c>
      <c r="AE106" s="60" t="e">
        <f t="shared" si="40"/>
        <v>#DIV/0!</v>
      </c>
    </row>
    <row r="107" spans="2:31" x14ac:dyDescent="0.2">
      <c r="B107" s="9">
        <f t="shared" si="41"/>
        <v>46357</v>
      </c>
      <c r="C107" s="10">
        <f t="shared" si="22"/>
        <v>127</v>
      </c>
      <c r="D107" s="5">
        <f t="shared" si="30"/>
        <v>0</v>
      </c>
      <c r="E107" s="5">
        <f t="shared" si="23"/>
        <v>0</v>
      </c>
      <c r="F107" s="5">
        <f t="shared" si="24"/>
        <v>0</v>
      </c>
      <c r="G107" s="3">
        <f t="shared" si="31"/>
        <v>0</v>
      </c>
      <c r="H107" s="35"/>
      <c r="I107" s="5">
        <f>IF($M$12=1,IF(SUM(K$26:K106)&lt;1,$L$5*(1+$G$5)^(INT((B107-$B$27)/365)),0),0)</f>
        <v>0</v>
      </c>
      <c r="J107" s="5"/>
      <c r="K107" s="10">
        <f>IF($M$12=1,IF(AND(AA107/$L$9&gt;(E107*12+$C$9)*4,$L$10&lt;=B107,SUM($K$26:K106)&lt;1,$L$8&lt;AA107/$L$9),1,0),IF(SUM(K$26:K106)=1,0,1))</f>
        <v>0</v>
      </c>
      <c r="L107" s="5">
        <f>IF($M$12=1,IF(K106=1,$L$8*(1-$L$9),IF(SUM($K$26:K106)=1,MAX(L106*(1+$H$10)-P106,0),0)),IF(K107=1,$O$8,MAX(L106*(1+$H$10)-P106,0)))</f>
        <v>0</v>
      </c>
      <c r="M107" s="5">
        <f t="shared" si="32"/>
        <v>0</v>
      </c>
      <c r="N107" s="5">
        <f>IF($M$12=1,IF(SUM(K$26:K106)=1,P107-(L107-L108),0),P107-(L107-L108))</f>
        <v>0</v>
      </c>
      <c r="O107" s="5">
        <f t="shared" si="33"/>
        <v>0</v>
      </c>
      <c r="P107" s="5">
        <f>IF(OR(SUM($K$26:K106)=1,$M$12=2),IF($M$19=1,MIN($L$16+F107*$L$17,L107*(1+$H$10)),MIN(MAX(D107+E107+F107-G107-H107-I107-M107-SUM(S107,U107,W107,Y107)-$O$16*E107,$O$15),L107*(1+$H$10))),0)</f>
        <v>0</v>
      </c>
      <c r="Q107" s="5"/>
      <c r="R107" s="50" t="str">
        <f t="shared" si="34"/>
        <v/>
      </c>
      <c r="S107" s="5" t="str">
        <f t="shared" si="25"/>
        <v/>
      </c>
      <c r="T107" s="5" t="str">
        <f t="shared" si="35"/>
        <v/>
      </c>
      <c r="U107" s="5" t="str">
        <f t="shared" si="26"/>
        <v/>
      </c>
      <c r="V107" s="5" t="str">
        <f t="shared" si="36"/>
        <v/>
      </c>
      <c r="W107" s="5" t="str">
        <f t="shared" si="27"/>
        <v/>
      </c>
      <c r="X107" s="5" t="str">
        <f t="shared" si="37"/>
        <v/>
      </c>
      <c r="Y107" s="5" t="str">
        <f t="shared" si="28"/>
        <v/>
      </c>
      <c r="Z107" s="5"/>
      <c r="AA107" s="5">
        <f t="shared" si="38"/>
        <v>0</v>
      </c>
      <c r="AB107" s="3">
        <f t="shared" si="39"/>
        <v>0</v>
      </c>
      <c r="AC107" s="5">
        <f t="shared" si="29"/>
        <v>0</v>
      </c>
      <c r="AE107" s="60" t="e">
        <f t="shared" si="40"/>
        <v>#DIV/0!</v>
      </c>
    </row>
    <row r="108" spans="2:31" x14ac:dyDescent="0.2">
      <c r="B108" s="9">
        <f t="shared" si="41"/>
        <v>46388</v>
      </c>
      <c r="C108" s="10">
        <f t="shared" si="22"/>
        <v>127</v>
      </c>
      <c r="D108" s="5">
        <f t="shared" si="30"/>
        <v>0</v>
      </c>
      <c r="E108" s="5">
        <f t="shared" si="23"/>
        <v>0</v>
      </c>
      <c r="F108" s="5">
        <f t="shared" si="24"/>
        <v>0</v>
      </c>
      <c r="G108" s="3">
        <f t="shared" si="31"/>
        <v>0</v>
      </c>
      <c r="H108" s="35"/>
      <c r="I108" s="5">
        <f>IF($M$12=1,IF(SUM(K$26:K107)&lt;1,$L$5*(1+$G$5)^(INT((B108-$B$27)/365)),0),0)</f>
        <v>0</v>
      </c>
      <c r="J108" s="5"/>
      <c r="K108" s="10">
        <f>IF($M$12=1,IF(AND(AA108/$L$9&gt;(E108*12+$C$9)*4,$L$10&lt;=B108,SUM($K$26:K107)&lt;1,$L$8&lt;AA108/$L$9),1,0),IF(SUM(K$26:K107)=1,0,1))</f>
        <v>0</v>
      </c>
      <c r="L108" s="5">
        <f>IF($M$12=1,IF(K107=1,$L$8*(1-$L$9),IF(SUM($K$26:K107)=1,MAX(L107*(1+$H$10)-P107,0),0)),IF(K108=1,$O$8,MAX(L107*(1+$H$10)-P107,0)))</f>
        <v>0</v>
      </c>
      <c r="M108" s="5">
        <f t="shared" si="32"/>
        <v>0</v>
      </c>
      <c r="N108" s="5">
        <f>IF($M$12=1,IF(SUM(K$26:K107)=1,P108-(L108-L109),0),P108-(L108-L109))</f>
        <v>0</v>
      </c>
      <c r="O108" s="5">
        <f t="shared" si="33"/>
        <v>0</v>
      </c>
      <c r="P108" s="5">
        <f>IF(OR(SUM($K$26:K107)=1,$M$12=2),IF($M$19=1,MIN($L$16+F108*$L$17,L108*(1+$H$10)),MIN(MAX(D108+E108+F108-G108-H108-I108-M108-SUM(S108,U108,W108,Y108)-$O$16*E108,$O$15),L108*(1+$H$10))),0)</f>
        <v>0</v>
      </c>
      <c r="Q108" s="5"/>
      <c r="R108" s="50" t="str">
        <f t="shared" si="34"/>
        <v/>
      </c>
      <c r="S108" s="5" t="str">
        <f t="shared" si="25"/>
        <v/>
      </c>
      <c r="T108" s="5" t="str">
        <f t="shared" si="35"/>
        <v/>
      </c>
      <c r="U108" s="5" t="str">
        <f t="shared" si="26"/>
        <v/>
      </c>
      <c r="V108" s="5" t="str">
        <f t="shared" si="36"/>
        <v/>
      </c>
      <c r="W108" s="5" t="str">
        <f t="shared" si="27"/>
        <v/>
      </c>
      <c r="X108" s="5" t="str">
        <f t="shared" si="37"/>
        <v/>
      </c>
      <c r="Y108" s="5" t="str">
        <f t="shared" si="28"/>
        <v/>
      </c>
      <c r="Z108" s="5"/>
      <c r="AA108" s="5">
        <f t="shared" si="38"/>
        <v>0</v>
      </c>
      <c r="AB108" s="3">
        <f t="shared" si="39"/>
        <v>0</v>
      </c>
      <c r="AC108" s="5">
        <f t="shared" si="29"/>
        <v>0</v>
      </c>
      <c r="AE108" s="60" t="e">
        <f t="shared" si="40"/>
        <v>#DIV/0!</v>
      </c>
    </row>
    <row r="109" spans="2:31" x14ac:dyDescent="0.2">
      <c r="B109" s="9">
        <f t="shared" si="41"/>
        <v>46419</v>
      </c>
      <c r="C109" s="10">
        <f t="shared" si="22"/>
        <v>127</v>
      </c>
      <c r="D109" s="5">
        <f t="shared" si="30"/>
        <v>0</v>
      </c>
      <c r="E109" s="5">
        <f t="shared" si="23"/>
        <v>0</v>
      </c>
      <c r="F109" s="5">
        <f t="shared" si="24"/>
        <v>0</v>
      </c>
      <c r="G109" s="3">
        <f t="shared" si="31"/>
        <v>0</v>
      </c>
      <c r="H109" s="35"/>
      <c r="I109" s="5">
        <f>IF($M$12=1,IF(SUM(K$26:K108)&lt;1,$L$5*(1+$G$5)^(INT((B109-$B$27)/365)),0),0)</f>
        <v>0</v>
      </c>
      <c r="J109" s="5"/>
      <c r="K109" s="10">
        <f>IF($M$12=1,IF(AND(AA109/$L$9&gt;(E109*12+$C$9)*4,$L$10&lt;=B109,SUM($K$26:K108)&lt;1,$L$8&lt;AA109/$L$9),1,0),IF(SUM(K$26:K108)=1,0,1))</f>
        <v>0</v>
      </c>
      <c r="L109" s="5">
        <f>IF($M$12=1,IF(K108=1,$L$8*(1-$L$9),IF(SUM($K$26:K108)=1,MAX(L108*(1+$H$10)-P108,0),0)),IF(K109=1,$O$8,MAX(L108*(1+$H$10)-P108,0)))</f>
        <v>0</v>
      </c>
      <c r="M109" s="5">
        <f t="shared" si="32"/>
        <v>0</v>
      </c>
      <c r="N109" s="5">
        <f>IF($M$12=1,IF(SUM(K$26:K108)=1,P109-(L109-L110),0),P109-(L109-L110))</f>
        <v>0</v>
      </c>
      <c r="O109" s="5">
        <f t="shared" si="33"/>
        <v>0</v>
      </c>
      <c r="P109" s="5">
        <f>IF(OR(SUM($K$26:K108)=1,$M$12=2),IF($M$19=1,MIN($L$16+F109*$L$17,L109*(1+$H$10)),MIN(MAX(D109+E109+F109-G109-H109-I109-M109-SUM(S109,U109,W109,Y109)-$O$16*E109,$O$15),L109*(1+$H$10))),0)</f>
        <v>0</v>
      </c>
      <c r="Q109" s="5"/>
      <c r="R109" s="50" t="str">
        <f t="shared" si="34"/>
        <v/>
      </c>
      <c r="S109" s="5" t="str">
        <f t="shared" si="25"/>
        <v/>
      </c>
      <c r="T109" s="5" t="str">
        <f t="shared" si="35"/>
        <v/>
      </c>
      <c r="U109" s="5" t="str">
        <f t="shared" si="26"/>
        <v/>
      </c>
      <c r="V109" s="5" t="str">
        <f t="shared" si="36"/>
        <v/>
      </c>
      <c r="W109" s="5" t="str">
        <f t="shared" si="27"/>
        <v/>
      </c>
      <c r="X109" s="5" t="str">
        <f t="shared" si="37"/>
        <v/>
      </c>
      <c r="Y109" s="5" t="str">
        <f t="shared" si="28"/>
        <v/>
      </c>
      <c r="Z109" s="5"/>
      <c r="AA109" s="5">
        <f t="shared" si="38"/>
        <v>0</v>
      </c>
      <c r="AB109" s="3">
        <f t="shared" si="39"/>
        <v>0</v>
      </c>
      <c r="AC109" s="5">
        <f t="shared" si="29"/>
        <v>0</v>
      </c>
      <c r="AE109" s="60" t="e">
        <f t="shared" si="40"/>
        <v>#DIV/0!</v>
      </c>
    </row>
    <row r="110" spans="2:31" x14ac:dyDescent="0.2">
      <c r="B110" s="9">
        <f t="shared" si="41"/>
        <v>46447</v>
      </c>
      <c r="C110" s="10">
        <f t="shared" si="22"/>
        <v>127</v>
      </c>
      <c r="D110" s="5">
        <f t="shared" si="30"/>
        <v>0</v>
      </c>
      <c r="E110" s="5">
        <f t="shared" si="23"/>
        <v>0</v>
      </c>
      <c r="F110" s="5">
        <f t="shared" si="24"/>
        <v>0</v>
      </c>
      <c r="G110" s="3">
        <f t="shared" si="31"/>
        <v>0</v>
      </c>
      <c r="H110" s="35"/>
      <c r="I110" s="5">
        <f>IF($M$12=1,IF(SUM(K$26:K109)&lt;1,$L$5*(1+$G$5)^(INT((B110-$B$27)/365)),0),0)</f>
        <v>0</v>
      </c>
      <c r="J110" s="5"/>
      <c r="K110" s="10">
        <f>IF($M$12=1,IF(AND(AA110/$L$9&gt;(E110*12+$C$9)*4,$L$10&lt;=B110,SUM($K$26:K109)&lt;1,$L$8&lt;AA110/$L$9),1,0),IF(SUM(K$26:K109)=1,0,1))</f>
        <v>0</v>
      </c>
      <c r="L110" s="5">
        <f>IF($M$12=1,IF(K109=1,$L$8*(1-$L$9),IF(SUM($K$26:K109)=1,MAX(L109*(1+$H$10)-P109,0),0)),IF(K110=1,$O$8,MAX(L109*(1+$H$10)-P109,0)))</f>
        <v>0</v>
      </c>
      <c r="M110" s="5">
        <f t="shared" si="32"/>
        <v>0</v>
      </c>
      <c r="N110" s="5">
        <f>IF($M$12=1,IF(SUM(K$26:K109)=1,P110-(L110-L111),0),P110-(L110-L111))</f>
        <v>0</v>
      </c>
      <c r="O110" s="5">
        <f t="shared" si="33"/>
        <v>0</v>
      </c>
      <c r="P110" s="5">
        <f>IF(OR(SUM($K$26:K109)=1,$M$12=2),IF($M$19=1,MIN($L$16+F110*$L$17,L110*(1+$H$10)),MIN(MAX(D110+E110+F110-G110-H110-I110-M110-SUM(S110,U110,W110,Y110)-$O$16*E110,$O$15),L110*(1+$H$10))),0)</f>
        <v>0</v>
      </c>
      <c r="Q110" s="5"/>
      <c r="R110" s="50" t="str">
        <f t="shared" si="34"/>
        <v/>
      </c>
      <c r="S110" s="5" t="str">
        <f t="shared" si="25"/>
        <v/>
      </c>
      <c r="T110" s="5" t="str">
        <f t="shared" si="35"/>
        <v/>
      </c>
      <c r="U110" s="5" t="str">
        <f t="shared" si="26"/>
        <v/>
      </c>
      <c r="V110" s="5" t="str">
        <f t="shared" si="36"/>
        <v/>
      </c>
      <c r="W110" s="5" t="str">
        <f t="shared" si="27"/>
        <v/>
      </c>
      <c r="X110" s="5" t="str">
        <f t="shared" si="37"/>
        <v/>
      </c>
      <c r="Y110" s="5" t="str">
        <f t="shared" si="28"/>
        <v/>
      </c>
      <c r="Z110" s="5"/>
      <c r="AA110" s="5">
        <f t="shared" si="38"/>
        <v>0</v>
      </c>
      <c r="AB110" s="3">
        <f t="shared" si="39"/>
        <v>0</v>
      </c>
      <c r="AC110" s="5">
        <f t="shared" si="29"/>
        <v>0</v>
      </c>
      <c r="AE110" s="60" t="e">
        <f t="shared" si="40"/>
        <v>#DIV/0!</v>
      </c>
    </row>
    <row r="111" spans="2:31" x14ac:dyDescent="0.2">
      <c r="B111" s="9">
        <f t="shared" si="41"/>
        <v>46478</v>
      </c>
      <c r="C111" s="10">
        <f t="shared" si="22"/>
        <v>127</v>
      </c>
      <c r="D111" s="5">
        <f t="shared" si="30"/>
        <v>0</v>
      </c>
      <c r="E111" s="5">
        <f t="shared" si="23"/>
        <v>0</v>
      </c>
      <c r="F111" s="5">
        <f t="shared" si="24"/>
        <v>0</v>
      </c>
      <c r="G111" s="3">
        <f t="shared" si="31"/>
        <v>0</v>
      </c>
      <c r="H111" s="35"/>
      <c r="I111" s="5">
        <f>IF($M$12=1,IF(SUM(K$26:K110)&lt;1,$L$5*(1+$G$5)^(INT((B111-$B$27)/365)),0),0)</f>
        <v>0</v>
      </c>
      <c r="J111" s="5"/>
      <c r="K111" s="10">
        <f>IF($M$12=1,IF(AND(AA111/$L$9&gt;(E111*12+$C$9)*4,$L$10&lt;=B111,SUM($K$26:K110)&lt;1,$L$8&lt;AA111/$L$9),1,0),IF(SUM(K$26:K110)=1,0,1))</f>
        <v>0</v>
      </c>
      <c r="L111" s="5">
        <f>IF($M$12=1,IF(K110=1,$L$8*(1-$L$9),IF(SUM($K$26:K110)=1,MAX(L110*(1+$H$10)-P110,0),0)),IF(K111=1,$O$8,MAX(L110*(1+$H$10)-P110,0)))</f>
        <v>0</v>
      </c>
      <c r="M111" s="5">
        <f t="shared" si="32"/>
        <v>0</v>
      </c>
      <c r="N111" s="5">
        <f>IF($M$12=1,IF(SUM(K$26:K110)=1,P111-(L111-L112),0),P111-(L111-L112))</f>
        <v>0</v>
      </c>
      <c r="O111" s="5">
        <f t="shared" si="33"/>
        <v>0</v>
      </c>
      <c r="P111" s="5">
        <f>IF(OR(SUM($K$26:K110)=1,$M$12=2),IF($M$19=1,MIN($L$16+F111*$L$17,L111*(1+$H$10)),MIN(MAX(D111+E111+F111-G111-H111-I111-M111-SUM(S111,U111,W111,Y111)-$O$16*E111,$O$15),L111*(1+$H$10))),0)</f>
        <v>0</v>
      </c>
      <c r="Q111" s="5"/>
      <c r="R111" s="50" t="str">
        <f t="shared" si="34"/>
        <v/>
      </c>
      <c r="S111" s="5" t="str">
        <f t="shared" si="25"/>
        <v/>
      </c>
      <c r="T111" s="5" t="str">
        <f t="shared" si="35"/>
        <v/>
      </c>
      <c r="U111" s="5" t="str">
        <f t="shared" si="26"/>
        <v/>
      </c>
      <c r="V111" s="5" t="str">
        <f t="shared" si="36"/>
        <v/>
      </c>
      <c r="W111" s="5" t="str">
        <f t="shared" si="27"/>
        <v/>
      </c>
      <c r="X111" s="5" t="str">
        <f t="shared" si="37"/>
        <v/>
      </c>
      <c r="Y111" s="5" t="str">
        <f t="shared" si="28"/>
        <v/>
      </c>
      <c r="Z111" s="5"/>
      <c r="AA111" s="5">
        <f t="shared" si="38"/>
        <v>0</v>
      </c>
      <c r="AB111" s="3">
        <f t="shared" si="39"/>
        <v>0</v>
      </c>
      <c r="AC111" s="5">
        <f t="shared" si="29"/>
        <v>0</v>
      </c>
      <c r="AE111" s="60" t="e">
        <f t="shared" si="40"/>
        <v>#DIV/0!</v>
      </c>
    </row>
    <row r="112" spans="2:31" x14ac:dyDescent="0.2">
      <c r="B112" s="9">
        <f t="shared" si="41"/>
        <v>46508</v>
      </c>
      <c r="C112" s="10">
        <f t="shared" si="22"/>
        <v>127</v>
      </c>
      <c r="D112" s="5">
        <f t="shared" si="30"/>
        <v>0</v>
      </c>
      <c r="E112" s="5">
        <f t="shared" si="23"/>
        <v>0</v>
      </c>
      <c r="F112" s="5">
        <f t="shared" si="24"/>
        <v>0</v>
      </c>
      <c r="G112" s="3">
        <f t="shared" si="31"/>
        <v>0</v>
      </c>
      <c r="H112" s="35"/>
      <c r="I112" s="5">
        <f>IF($M$12=1,IF(SUM(K$26:K111)&lt;1,$L$5*(1+$G$5)^(INT((B112-$B$27)/365)),0),0)</f>
        <v>0</v>
      </c>
      <c r="J112" s="5"/>
      <c r="K112" s="10">
        <f>IF($M$12=1,IF(AND(AA112/$L$9&gt;(E112*12+$C$9)*4,$L$10&lt;=B112,SUM($K$26:K111)&lt;1,$L$8&lt;AA112/$L$9),1,0),IF(SUM(K$26:K111)=1,0,1))</f>
        <v>0</v>
      </c>
      <c r="L112" s="5">
        <f>IF($M$12=1,IF(K111=1,$L$8*(1-$L$9),IF(SUM($K$26:K111)=1,MAX(L111*(1+$H$10)-P111,0),0)),IF(K112=1,$O$8,MAX(L111*(1+$H$10)-P111,0)))</f>
        <v>0</v>
      </c>
      <c r="M112" s="5">
        <f t="shared" si="32"/>
        <v>0</v>
      </c>
      <c r="N112" s="5">
        <f>IF($M$12=1,IF(SUM(K$26:K111)=1,P112-(L112-L113),0),P112-(L112-L113))</f>
        <v>0</v>
      </c>
      <c r="O112" s="5">
        <f t="shared" si="33"/>
        <v>0</v>
      </c>
      <c r="P112" s="5">
        <f>IF(OR(SUM($K$26:K111)=1,$M$12=2),IF($M$19=1,MIN($L$16+F112*$L$17,L112*(1+$H$10)),MIN(MAX(D112+E112+F112-G112-H112-I112-M112-SUM(S112,U112,W112,Y112)-$O$16*E112,$O$15),L112*(1+$H$10))),0)</f>
        <v>0</v>
      </c>
      <c r="Q112" s="5"/>
      <c r="R112" s="50" t="str">
        <f t="shared" si="34"/>
        <v/>
      </c>
      <c r="S112" s="5" t="str">
        <f t="shared" si="25"/>
        <v/>
      </c>
      <c r="T112" s="5" t="str">
        <f t="shared" si="35"/>
        <v/>
      </c>
      <c r="U112" s="5" t="str">
        <f t="shared" si="26"/>
        <v/>
      </c>
      <c r="V112" s="5" t="str">
        <f t="shared" si="36"/>
        <v/>
      </c>
      <c r="W112" s="5" t="str">
        <f t="shared" si="27"/>
        <v/>
      </c>
      <c r="X112" s="5" t="str">
        <f t="shared" si="37"/>
        <v/>
      </c>
      <c r="Y112" s="5" t="str">
        <f t="shared" si="28"/>
        <v/>
      </c>
      <c r="Z112" s="5"/>
      <c r="AA112" s="5">
        <f t="shared" si="38"/>
        <v>0</v>
      </c>
      <c r="AB112" s="3">
        <f t="shared" si="39"/>
        <v>0</v>
      </c>
      <c r="AC112" s="5">
        <f t="shared" si="29"/>
        <v>0</v>
      </c>
      <c r="AE112" s="60" t="e">
        <f t="shared" si="40"/>
        <v>#DIV/0!</v>
      </c>
    </row>
    <row r="113" spans="2:31" x14ac:dyDescent="0.2">
      <c r="B113" s="9">
        <f t="shared" si="41"/>
        <v>46539</v>
      </c>
      <c r="C113" s="10">
        <f t="shared" si="22"/>
        <v>127</v>
      </c>
      <c r="D113" s="5">
        <f t="shared" si="30"/>
        <v>0</v>
      </c>
      <c r="E113" s="5">
        <f t="shared" si="23"/>
        <v>0</v>
      </c>
      <c r="F113" s="5">
        <f t="shared" si="24"/>
        <v>0</v>
      </c>
      <c r="G113" s="3">
        <f t="shared" si="31"/>
        <v>0</v>
      </c>
      <c r="H113" s="35"/>
      <c r="I113" s="5">
        <f>IF($M$12=1,IF(SUM(K$26:K112)&lt;1,$L$5*(1+$G$5)^(INT((B113-$B$27)/365)),0),0)</f>
        <v>0</v>
      </c>
      <c r="J113" s="5"/>
      <c r="K113" s="10">
        <f>IF($M$12=1,IF(AND(AA113/$L$9&gt;(E113*12+$C$9)*4,$L$10&lt;=B113,SUM($K$26:K112)&lt;1,$L$8&lt;AA113/$L$9),1,0),IF(SUM(K$26:K112)=1,0,1))</f>
        <v>0</v>
      </c>
      <c r="L113" s="5">
        <f>IF($M$12=1,IF(K112=1,$L$8*(1-$L$9),IF(SUM($K$26:K112)=1,MAX(L112*(1+$H$10)-P112,0),0)),IF(K113=1,$O$8,MAX(L112*(1+$H$10)-P112,0)))</f>
        <v>0</v>
      </c>
      <c r="M113" s="5">
        <f t="shared" si="32"/>
        <v>0</v>
      </c>
      <c r="N113" s="5">
        <f>IF($M$12=1,IF(SUM(K$26:K112)=1,P113-(L113-L114),0),P113-(L113-L114))</f>
        <v>0</v>
      </c>
      <c r="O113" s="5">
        <f t="shared" si="33"/>
        <v>0</v>
      </c>
      <c r="P113" s="5">
        <f>IF(OR(SUM($K$26:K112)=1,$M$12=2),IF($M$19=1,MIN($L$16+F113*$L$17,L113*(1+$H$10)),MIN(MAX(D113+E113+F113-G113-H113-I113-M113-SUM(S113,U113,W113,Y113)-$O$16*E113,$O$15),L113*(1+$H$10))),0)</f>
        <v>0</v>
      </c>
      <c r="Q113" s="5"/>
      <c r="R113" s="50" t="str">
        <f t="shared" si="34"/>
        <v/>
      </c>
      <c r="S113" s="5" t="str">
        <f t="shared" si="25"/>
        <v/>
      </c>
      <c r="T113" s="5" t="str">
        <f t="shared" si="35"/>
        <v/>
      </c>
      <c r="U113" s="5" t="str">
        <f t="shared" si="26"/>
        <v/>
      </c>
      <c r="V113" s="5" t="str">
        <f t="shared" si="36"/>
        <v/>
      </c>
      <c r="W113" s="5" t="str">
        <f t="shared" si="27"/>
        <v/>
      </c>
      <c r="X113" s="5" t="str">
        <f t="shared" si="37"/>
        <v/>
      </c>
      <c r="Y113" s="5" t="str">
        <f t="shared" si="28"/>
        <v/>
      </c>
      <c r="Z113" s="5"/>
      <c r="AA113" s="5">
        <f t="shared" si="38"/>
        <v>0</v>
      </c>
      <c r="AB113" s="3">
        <f t="shared" si="39"/>
        <v>0</v>
      </c>
      <c r="AC113" s="5">
        <f t="shared" si="29"/>
        <v>0</v>
      </c>
      <c r="AE113" s="60" t="e">
        <f t="shared" si="40"/>
        <v>#DIV/0!</v>
      </c>
    </row>
    <row r="114" spans="2:31" x14ac:dyDescent="0.2">
      <c r="B114" s="9">
        <f t="shared" si="41"/>
        <v>46569</v>
      </c>
      <c r="C114" s="10">
        <f t="shared" si="22"/>
        <v>127</v>
      </c>
      <c r="D114" s="5">
        <f t="shared" si="30"/>
        <v>0</v>
      </c>
      <c r="E114" s="5">
        <f t="shared" si="23"/>
        <v>0</v>
      </c>
      <c r="F114" s="5">
        <f t="shared" si="24"/>
        <v>0</v>
      </c>
      <c r="G114" s="3">
        <f t="shared" si="31"/>
        <v>0</v>
      </c>
      <c r="H114" s="35"/>
      <c r="I114" s="5">
        <f>IF($M$12=1,IF(SUM(K$26:K113)&lt;1,$L$5*(1+$G$5)^(INT((B114-$B$27)/365)),0),0)</f>
        <v>0</v>
      </c>
      <c r="J114" s="5"/>
      <c r="K114" s="10">
        <f>IF($M$12=1,IF(AND(AA114/$L$9&gt;(E114*12+$C$9)*4,$L$10&lt;=B114,SUM($K$26:K113)&lt;1,$L$8&lt;AA114/$L$9),1,0),IF(SUM(K$26:K113)=1,0,1))</f>
        <v>0</v>
      </c>
      <c r="L114" s="5">
        <f>IF($M$12=1,IF(K113=1,$L$8*(1-$L$9),IF(SUM($K$26:K113)=1,MAX(L113*(1+$H$10)-P113,0),0)),IF(K114=1,$O$8,MAX(L113*(1+$H$10)-P113,0)))</f>
        <v>0</v>
      </c>
      <c r="M114" s="5">
        <f t="shared" si="32"/>
        <v>0</v>
      </c>
      <c r="N114" s="5">
        <f>IF($M$12=1,IF(SUM(K$26:K113)=1,P114-(L114-L115),0),P114-(L114-L115))</f>
        <v>0</v>
      </c>
      <c r="O114" s="5">
        <f t="shared" si="33"/>
        <v>0</v>
      </c>
      <c r="P114" s="5">
        <f>IF(OR(SUM($K$26:K113)=1,$M$12=2),IF($M$19=1,MIN($L$16+F114*$L$17,L114*(1+$H$10)),MIN(MAX(D114+E114+F114-G114-H114-I114-M114-SUM(S114,U114,W114,Y114)-$O$16*E114,$O$15),L114*(1+$H$10))),0)</f>
        <v>0</v>
      </c>
      <c r="Q114" s="5"/>
      <c r="R114" s="50" t="str">
        <f t="shared" si="34"/>
        <v/>
      </c>
      <c r="S114" s="5" t="str">
        <f t="shared" si="25"/>
        <v/>
      </c>
      <c r="T114" s="5" t="str">
        <f t="shared" si="35"/>
        <v/>
      </c>
      <c r="U114" s="5" t="str">
        <f t="shared" si="26"/>
        <v/>
      </c>
      <c r="V114" s="5" t="str">
        <f t="shared" si="36"/>
        <v/>
      </c>
      <c r="W114" s="5" t="str">
        <f t="shared" si="27"/>
        <v/>
      </c>
      <c r="X114" s="5" t="str">
        <f t="shared" si="37"/>
        <v/>
      </c>
      <c r="Y114" s="5" t="str">
        <f t="shared" si="28"/>
        <v/>
      </c>
      <c r="Z114" s="5"/>
      <c r="AA114" s="5">
        <f t="shared" si="38"/>
        <v>0</v>
      </c>
      <c r="AB114" s="3">
        <f t="shared" si="39"/>
        <v>0</v>
      </c>
      <c r="AC114" s="5">
        <f t="shared" si="29"/>
        <v>0</v>
      </c>
      <c r="AE114" s="60" t="e">
        <f t="shared" si="40"/>
        <v>#DIV/0!</v>
      </c>
    </row>
    <row r="115" spans="2:31" x14ac:dyDescent="0.2">
      <c r="B115" s="9">
        <f t="shared" si="41"/>
        <v>46600</v>
      </c>
      <c r="C115" s="10">
        <f t="shared" si="22"/>
        <v>127</v>
      </c>
      <c r="D115" s="5">
        <f t="shared" si="30"/>
        <v>0</v>
      </c>
      <c r="E115" s="5">
        <f t="shared" si="23"/>
        <v>0</v>
      </c>
      <c r="F115" s="5">
        <f t="shared" si="24"/>
        <v>0</v>
      </c>
      <c r="G115" s="3">
        <f t="shared" si="31"/>
        <v>0</v>
      </c>
      <c r="H115" s="35"/>
      <c r="I115" s="5">
        <f>IF($M$12=1,IF(SUM(K$26:K114)&lt;1,$L$5*(1+$G$5)^(INT((B115-$B$27)/365)),0),0)</f>
        <v>0</v>
      </c>
      <c r="J115" s="5"/>
      <c r="K115" s="10">
        <f>IF($M$12=1,IF(AND(AA115/$L$9&gt;(E115*12+$C$9)*4,$L$10&lt;=B115,SUM($K$26:K114)&lt;1,$L$8&lt;AA115/$L$9),1,0),IF(SUM(K$26:K114)=1,0,1))</f>
        <v>0</v>
      </c>
      <c r="L115" s="5">
        <f>IF($M$12=1,IF(K114=1,$L$8*(1-$L$9),IF(SUM($K$26:K114)=1,MAX(L114*(1+$H$10)-P114,0),0)),IF(K115=1,$O$8,MAX(L114*(1+$H$10)-P114,0)))</f>
        <v>0</v>
      </c>
      <c r="M115" s="5">
        <f t="shared" si="32"/>
        <v>0</v>
      </c>
      <c r="N115" s="5">
        <f>IF($M$12=1,IF(SUM(K$26:K114)=1,P115-(L115-L116),0),P115-(L115-L116))</f>
        <v>0</v>
      </c>
      <c r="O115" s="5">
        <f t="shared" si="33"/>
        <v>0</v>
      </c>
      <c r="P115" s="5">
        <f>IF(OR(SUM($K$26:K114)=1,$M$12=2),IF($M$19=1,MIN($L$16+F115*$L$17,L115*(1+$H$10)),MIN(MAX(D115+E115+F115-G115-H115-I115-M115-SUM(S115,U115,W115,Y115)-$O$16*E115,$O$15),L115*(1+$H$10))),0)</f>
        <v>0</v>
      </c>
      <c r="Q115" s="5"/>
      <c r="R115" s="50" t="str">
        <f t="shared" si="34"/>
        <v/>
      </c>
      <c r="S115" s="5" t="str">
        <f t="shared" si="25"/>
        <v/>
      </c>
      <c r="T115" s="5" t="str">
        <f t="shared" si="35"/>
        <v/>
      </c>
      <c r="U115" s="5" t="str">
        <f t="shared" si="26"/>
        <v/>
      </c>
      <c r="V115" s="5" t="str">
        <f t="shared" si="36"/>
        <v/>
      </c>
      <c r="W115" s="5" t="str">
        <f t="shared" si="27"/>
        <v/>
      </c>
      <c r="X115" s="5" t="str">
        <f t="shared" si="37"/>
        <v/>
      </c>
      <c r="Y115" s="5" t="str">
        <f t="shared" si="28"/>
        <v/>
      </c>
      <c r="Z115" s="5"/>
      <c r="AA115" s="5">
        <f t="shared" si="38"/>
        <v>0</v>
      </c>
      <c r="AB115" s="3">
        <f t="shared" si="39"/>
        <v>0</v>
      </c>
      <c r="AC115" s="5">
        <f t="shared" si="29"/>
        <v>0</v>
      </c>
      <c r="AE115" s="60" t="e">
        <f t="shared" si="40"/>
        <v>#DIV/0!</v>
      </c>
    </row>
    <row r="116" spans="2:31" x14ac:dyDescent="0.2">
      <c r="B116" s="9">
        <f t="shared" si="41"/>
        <v>46631</v>
      </c>
      <c r="C116" s="10">
        <f t="shared" si="22"/>
        <v>127</v>
      </c>
      <c r="D116" s="5">
        <f t="shared" si="30"/>
        <v>0</v>
      </c>
      <c r="E116" s="5">
        <f t="shared" si="23"/>
        <v>0</v>
      </c>
      <c r="F116" s="5">
        <f t="shared" si="24"/>
        <v>0</v>
      </c>
      <c r="G116" s="3">
        <f t="shared" si="31"/>
        <v>0</v>
      </c>
      <c r="H116" s="35"/>
      <c r="I116" s="5">
        <f>IF($M$12=1,IF(SUM(K$26:K115)&lt;1,$L$5*(1+$G$5)^(INT((B116-$B$27)/365)),0),0)</f>
        <v>0</v>
      </c>
      <c r="J116" s="5"/>
      <c r="K116" s="10">
        <f>IF($M$12=1,IF(AND(AA116/$L$9&gt;(E116*12+$C$9)*4,$L$10&lt;=B116,SUM($K$26:K115)&lt;1,$L$8&lt;AA116/$L$9),1,0),IF(SUM(K$26:K115)=1,0,1))</f>
        <v>0</v>
      </c>
      <c r="L116" s="5">
        <f>IF($M$12=1,IF(K115=1,$L$8*(1-$L$9),IF(SUM($K$26:K115)=1,MAX(L115*(1+$H$10)-P115,0),0)),IF(K116=1,$O$8,MAX(L115*(1+$H$10)-P115,0)))</f>
        <v>0</v>
      </c>
      <c r="M116" s="5">
        <f t="shared" si="32"/>
        <v>0</v>
      </c>
      <c r="N116" s="5">
        <f>IF($M$12=1,IF(SUM(K$26:K115)=1,P116-(L116-L117),0),P116-(L116-L117))</f>
        <v>0</v>
      </c>
      <c r="O116" s="5">
        <f t="shared" si="33"/>
        <v>0</v>
      </c>
      <c r="P116" s="5">
        <f>IF(OR(SUM($K$26:K115)=1,$M$12=2),IF($M$19=1,MIN($L$16+F116*$L$17,L116*(1+$H$10)),MIN(MAX(D116+E116+F116-G116-H116-I116-M116-SUM(S116,U116,W116,Y116)-$O$16*E116,$O$15),L116*(1+$H$10))),0)</f>
        <v>0</v>
      </c>
      <c r="Q116" s="5"/>
      <c r="R116" s="50" t="str">
        <f t="shared" si="34"/>
        <v/>
      </c>
      <c r="S116" s="5" t="str">
        <f t="shared" si="25"/>
        <v/>
      </c>
      <c r="T116" s="5" t="str">
        <f t="shared" si="35"/>
        <v/>
      </c>
      <c r="U116" s="5" t="str">
        <f t="shared" si="26"/>
        <v/>
      </c>
      <c r="V116" s="5" t="str">
        <f t="shared" si="36"/>
        <v/>
      </c>
      <c r="W116" s="5" t="str">
        <f t="shared" si="27"/>
        <v/>
      </c>
      <c r="X116" s="5" t="str">
        <f t="shared" si="37"/>
        <v/>
      </c>
      <c r="Y116" s="5" t="str">
        <f t="shared" si="28"/>
        <v/>
      </c>
      <c r="Z116" s="5"/>
      <c r="AA116" s="5">
        <f t="shared" si="38"/>
        <v>0</v>
      </c>
      <c r="AB116" s="3">
        <f t="shared" si="39"/>
        <v>0</v>
      </c>
      <c r="AC116" s="5">
        <f t="shared" si="29"/>
        <v>0</v>
      </c>
      <c r="AE116" s="60" t="e">
        <f t="shared" si="40"/>
        <v>#DIV/0!</v>
      </c>
    </row>
    <row r="117" spans="2:31" x14ac:dyDescent="0.2">
      <c r="B117" s="9">
        <f t="shared" si="41"/>
        <v>46661</v>
      </c>
      <c r="C117" s="10">
        <f t="shared" si="22"/>
        <v>127</v>
      </c>
      <c r="D117" s="5">
        <f t="shared" si="30"/>
        <v>0</v>
      </c>
      <c r="E117" s="5">
        <f t="shared" si="23"/>
        <v>0</v>
      </c>
      <c r="F117" s="5">
        <f t="shared" si="24"/>
        <v>0</v>
      </c>
      <c r="G117" s="3">
        <f t="shared" si="31"/>
        <v>0</v>
      </c>
      <c r="H117" s="35"/>
      <c r="I117" s="5">
        <f>IF($M$12=1,IF(SUM(K$26:K116)&lt;1,$L$5*(1+$G$5)^(INT((B117-$B$27)/365)),0),0)</f>
        <v>0</v>
      </c>
      <c r="J117" s="5"/>
      <c r="K117" s="10">
        <f>IF($M$12=1,IF(AND(AA117/$L$9&gt;(E117*12+$C$9)*4,$L$10&lt;=B117,SUM($K$26:K116)&lt;1,$L$8&lt;AA117/$L$9),1,0),IF(SUM(K$26:K116)=1,0,1))</f>
        <v>0</v>
      </c>
      <c r="L117" s="5">
        <f>IF($M$12=1,IF(K116=1,$L$8*(1-$L$9),IF(SUM($K$26:K116)=1,MAX(L116*(1+$H$10)-P116,0),0)),IF(K117=1,$O$8,MAX(L116*(1+$H$10)-P116,0)))</f>
        <v>0</v>
      </c>
      <c r="M117" s="5">
        <f t="shared" si="32"/>
        <v>0</v>
      </c>
      <c r="N117" s="5">
        <f>IF($M$12=1,IF(SUM(K$26:K116)=1,P117-(L117-L118),0),P117-(L117-L118))</f>
        <v>0</v>
      </c>
      <c r="O117" s="5">
        <f t="shared" si="33"/>
        <v>0</v>
      </c>
      <c r="P117" s="5">
        <f>IF(OR(SUM($K$26:K116)=1,$M$12=2),IF($M$19=1,MIN($L$16+F117*$L$17,L117*(1+$H$10)),MIN(MAX(D117+E117+F117-G117-H117-I117-M117-SUM(S117,U117,W117,Y117)-$O$16*E117,$O$15),L117*(1+$H$10))),0)</f>
        <v>0</v>
      </c>
      <c r="Q117" s="5"/>
      <c r="R117" s="50" t="str">
        <f t="shared" si="34"/>
        <v/>
      </c>
      <c r="S117" s="5" t="str">
        <f t="shared" si="25"/>
        <v/>
      </c>
      <c r="T117" s="5" t="str">
        <f t="shared" si="35"/>
        <v/>
      </c>
      <c r="U117" s="5" t="str">
        <f t="shared" si="26"/>
        <v/>
      </c>
      <c r="V117" s="5" t="str">
        <f t="shared" si="36"/>
        <v/>
      </c>
      <c r="W117" s="5" t="str">
        <f t="shared" si="27"/>
        <v/>
      </c>
      <c r="X117" s="5" t="str">
        <f t="shared" si="37"/>
        <v/>
      </c>
      <c r="Y117" s="5" t="str">
        <f t="shared" si="28"/>
        <v/>
      </c>
      <c r="Z117" s="5"/>
      <c r="AA117" s="5">
        <f t="shared" si="38"/>
        <v>0</v>
      </c>
      <c r="AB117" s="3">
        <f t="shared" si="39"/>
        <v>0</v>
      </c>
      <c r="AC117" s="5">
        <f t="shared" si="29"/>
        <v>0</v>
      </c>
      <c r="AE117" s="60" t="e">
        <f t="shared" si="40"/>
        <v>#DIV/0!</v>
      </c>
    </row>
    <row r="118" spans="2:31" x14ac:dyDescent="0.2">
      <c r="B118" s="9">
        <f t="shared" si="41"/>
        <v>46692</v>
      </c>
      <c r="C118" s="10">
        <f t="shared" si="22"/>
        <v>127</v>
      </c>
      <c r="D118" s="5">
        <f t="shared" si="30"/>
        <v>0</v>
      </c>
      <c r="E118" s="5">
        <f t="shared" si="23"/>
        <v>0</v>
      </c>
      <c r="F118" s="5">
        <f t="shared" si="24"/>
        <v>0</v>
      </c>
      <c r="G118" s="3">
        <f t="shared" si="31"/>
        <v>0</v>
      </c>
      <c r="H118" s="35"/>
      <c r="I118" s="5">
        <f>IF($M$12=1,IF(SUM(K$26:K117)&lt;1,$L$5*(1+$G$5)^(INT((B118-$B$27)/365)),0),0)</f>
        <v>0</v>
      </c>
      <c r="J118" s="5"/>
      <c r="K118" s="10">
        <f>IF($M$12=1,IF(AND(AA118/$L$9&gt;(E118*12+$C$9)*4,$L$10&lt;=B118,SUM($K$26:K117)&lt;1,$L$8&lt;AA118/$L$9),1,0),IF(SUM(K$26:K117)=1,0,1))</f>
        <v>0</v>
      </c>
      <c r="L118" s="5">
        <f>IF($M$12=1,IF(K117=1,$L$8*(1-$L$9),IF(SUM($K$26:K117)=1,MAX(L117*(1+$H$10)-P117,0),0)),IF(K118=1,$O$8,MAX(L117*(1+$H$10)-P117,0)))</f>
        <v>0</v>
      </c>
      <c r="M118" s="5">
        <f t="shared" si="32"/>
        <v>0</v>
      </c>
      <c r="N118" s="5">
        <f>IF($M$12=1,IF(SUM(K$26:K117)=1,P118-(L118-L119),0),P118-(L118-L119))</f>
        <v>0</v>
      </c>
      <c r="O118" s="5">
        <f t="shared" si="33"/>
        <v>0</v>
      </c>
      <c r="P118" s="5">
        <f>IF(OR(SUM($K$26:K117)=1,$M$12=2),IF($M$19=1,MIN($L$16+F118*$L$17,L118*(1+$H$10)),MIN(MAX(D118+E118+F118-G118-H118-I118-M118-SUM(S118,U118,W118,Y118)-$O$16*E118,$O$15),L118*(1+$H$10))),0)</f>
        <v>0</v>
      </c>
      <c r="Q118" s="5"/>
      <c r="R118" s="50" t="str">
        <f t="shared" si="34"/>
        <v/>
      </c>
      <c r="S118" s="5" t="str">
        <f t="shared" si="25"/>
        <v/>
      </c>
      <c r="T118" s="5" t="str">
        <f t="shared" si="35"/>
        <v/>
      </c>
      <c r="U118" s="5" t="str">
        <f t="shared" si="26"/>
        <v/>
      </c>
      <c r="V118" s="5" t="str">
        <f t="shared" si="36"/>
        <v/>
      </c>
      <c r="W118" s="5" t="str">
        <f t="shared" si="27"/>
        <v/>
      </c>
      <c r="X118" s="5" t="str">
        <f t="shared" si="37"/>
        <v/>
      </c>
      <c r="Y118" s="5" t="str">
        <f t="shared" si="28"/>
        <v/>
      </c>
      <c r="Z118" s="5"/>
      <c r="AA118" s="5">
        <f t="shared" si="38"/>
        <v>0</v>
      </c>
      <c r="AB118" s="3">
        <f t="shared" si="39"/>
        <v>0</v>
      </c>
      <c r="AC118" s="5">
        <f t="shared" si="29"/>
        <v>0</v>
      </c>
      <c r="AE118" s="60" t="e">
        <f t="shared" si="40"/>
        <v>#DIV/0!</v>
      </c>
    </row>
    <row r="119" spans="2:31" x14ac:dyDescent="0.2">
      <c r="B119" s="9">
        <f t="shared" si="41"/>
        <v>46722</v>
      </c>
      <c r="C119" s="10">
        <f t="shared" si="22"/>
        <v>128</v>
      </c>
      <c r="D119" s="5">
        <f t="shared" si="30"/>
        <v>0</v>
      </c>
      <c r="E119" s="5">
        <f t="shared" si="23"/>
        <v>0</v>
      </c>
      <c r="F119" s="5">
        <f t="shared" si="24"/>
        <v>0</v>
      </c>
      <c r="G119" s="3">
        <f t="shared" si="31"/>
        <v>0</v>
      </c>
      <c r="H119" s="35"/>
      <c r="I119" s="5">
        <f>IF($M$12=1,IF(SUM(K$26:K118)&lt;1,$L$5*(1+$G$5)^(INT((B119-$B$27)/365)),0),0)</f>
        <v>0</v>
      </c>
      <c r="J119" s="5"/>
      <c r="K119" s="10">
        <f>IF($M$12=1,IF(AND(AA119/$L$9&gt;(E119*12+$C$9)*4,$L$10&lt;=B119,SUM($K$26:K118)&lt;1,$L$8&lt;AA119/$L$9),1,0),IF(SUM(K$26:K118)=1,0,1))</f>
        <v>0</v>
      </c>
      <c r="L119" s="5">
        <f>IF($M$12=1,IF(K118=1,$L$8*(1-$L$9),IF(SUM($K$26:K118)=1,MAX(L118*(1+$H$10)-P118,0),0)),IF(K119=1,$O$8,MAX(L118*(1+$H$10)-P118,0)))</f>
        <v>0</v>
      </c>
      <c r="M119" s="5">
        <f t="shared" si="32"/>
        <v>0</v>
      </c>
      <c r="N119" s="5">
        <f>IF($M$12=1,IF(SUM(K$26:K118)=1,P119-(L119-L120),0),P119-(L119-L120))</f>
        <v>0</v>
      </c>
      <c r="O119" s="5">
        <f t="shared" si="33"/>
        <v>0</v>
      </c>
      <c r="P119" s="5">
        <f>IF(OR(SUM($K$26:K118)=1,$M$12=2),IF($M$19=1,MIN($L$16+F119*$L$17,L119*(1+$H$10)),MIN(MAX(D119+E119+F119-G119-H119-I119-M119-SUM(S119,U119,W119,Y119)-$O$16*E119,$O$15),L119*(1+$H$10))),0)</f>
        <v>0</v>
      </c>
      <c r="Q119" s="5"/>
      <c r="R119" s="50" t="str">
        <f t="shared" si="34"/>
        <v/>
      </c>
      <c r="S119" s="5" t="str">
        <f t="shared" si="25"/>
        <v/>
      </c>
      <c r="T119" s="5" t="str">
        <f t="shared" si="35"/>
        <v/>
      </c>
      <c r="U119" s="5" t="str">
        <f t="shared" si="26"/>
        <v/>
      </c>
      <c r="V119" s="5" t="str">
        <f t="shared" si="36"/>
        <v/>
      </c>
      <c r="W119" s="5" t="str">
        <f t="shared" si="27"/>
        <v/>
      </c>
      <c r="X119" s="5" t="str">
        <f t="shared" si="37"/>
        <v/>
      </c>
      <c r="Y119" s="5" t="str">
        <f t="shared" si="28"/>
        <v/>
      </c>
      <c r="Z119" s="5"/>
      <c r="AA119" s="5">
        <f t="shared" si="38"/>
        <v>0</v>
      </c>
      <c r="AB119" s="3">
        <f t="shared" si="39"/>
        <v>0</v>
      </c>
      <c r="AC119" s="5">
        <f t="shared" si="29"/>
        <v>0</v>
      </c>
      <c r="AE119" s="60" t="e">
        <f t="shared" si="40"/>
        <v>#DIV/0!</v>
      </c>
    </row>
    <row r="120" spans="2:31" x14ac:dyDescent="0.2">
      <c r="B120" s="9">
        <f t="shared" si="41"/>
        <v>46753</v>
      </c>
      <c r="C120" s="10">
        <f t="shared" si="22"/>
        <v>128</v>
      </c>
      <c r="D120" s="5">
        <f t="shared" si="30"/>
        <v>0</v>
      </c>
      <c r="E120" s="5">
        <f t="shared" si="23"/>
        <v>0</v>
      </c>
      <c r="F120" s="5">
        <f t="shared" si="24"/>
        <v>0</v>
      </c>
      <c r="G120" s="3">
        <f t="shared" si="31"/>
        <v>0</v>
      </c>
      <c r="H120" s="35"/>
      <c r="I120" s="5">
        <f>IF($M$12=1,IF(SUM(K$26:K119)&lt;1,$L$5*(1+$G$5)^(INT((B120-$B$27)/365)),0),0)</f>
        <v>0</v>
      </c>
      <c r="J120" s="5"/>
      <c r="K120" s="10">
        <f>IF($M$12=1,IF(AND(AA120/$L$9&gt;(E120*12+$C$9)*4,$L$10&lt;=B120,SUM($K$26:K119)&lt;1,$L$8&lt;AA120/$L$9),1,0),IF(SUM(K$26:K119)=1,0,1))</f>
        <v>0</v>
      </c>
      <c r="L120" s="5">
        <f>IF($M$12=1,IF(K119=1,$L$8*(1-$L$9),IF(SUM($K$26:K119)=1,MAX(L119*(1+$H$10)-P119,0),0)),IF(K120=1,$O$8,MAX(L119*(1+$H$10)-P119,0)))</f>
        <v>0</v>
      </c>
      <c r="M120" s="5">
        <f t="shared" si="32"/>
        <v>0</v>
      </c>
      <c r="N120" s="5">
        <f>IF($M$12=1,IF(SUM(K$26:K119)=1,P120-(L120-L121),0),P120-(L120-L121))</f>
        <v>0</v>
      </c>
      <c r="O120" s="5">
        <f t="shared" si="33"/>
        <v>0</v>
      </c>
      <c r="P120" s="5">
        <f>IF(OR(SUM($K$26:K119)=1,$M$12=2),IF($M$19=1,MIN($L$16+F120*$L$17,L120*(1+$H$10)),MIN(MAX(D120+E120+F120-G120-H120-I120-M120-SUM(S120,U120,W120,Y120)-$O$16*E120,$O$15),L120*(1+$H$10))),0)</f>
        <v>0</v>
      </c>
      <c r="Q120" s="5"/>
      <c r="R120" s="50" t="str">
        <f t="shared" si="34"/>
        <v/>
      </c>
      <c r="S120" s="5" t="str">
        <f t="shared" si="25"/>
        <v/>
      </c>
      <c r="T120" s="5" t="str">
        <f t="shared" si="35"/>
        <v/>
      </c>
      <c r="U120" s="5" t="str">
        <f t="shared" si="26"/>
        <v/>
      </c>
      <c r="V120" s="5" t="str">
        <f t="shared" si="36"/>
        <v/>
      </c>
      <c r="W120" s="5" t="str">
        <f t="shared" si="27"/>
        <v/>
      </c>
      <c r="X120" s="5" t="str">
        <f t="shared" si="37"/>
        <v/>
      </c>
      <c r="Y120" s="5" t="str">
        <f t="shared" si="28"/>
        <v/>
      </c>
      <c r="Z120" s="5"/>
      <c r="AA120" s="5">
        <f t="shared" si="38"/>
        <v>0</v>
      </c>
      <c r="AB120" s="3">
        <f t="shared" si="39"/>
        <v>0</v>
      </c>
      <c r="AC120" s="5">
        <f t="shared" si="29"/>
        <v>0</v>
      </c>
      <c r="AE120" s="60" t="e">
        <f t="shared" si="40"/>
        <v>#DIV/0!</v>
      </c>
    </row>
    <row r="121" spans="2:31" x14ac:dyDescent="0.2">
      <c r="B121" s="9">
        <f t="shared" si="41"/>
        <v>46784</v>
      </c>
      <c r="C121" s="10">
        <f t="shared" si="22"/>
        <v>128</v>
      </c>
      <c r="D121" s="5">
        <f t="shared" si="30"/>
        <v>0</v>
      </c>
      <c r="E121" s="5">
        <f t="shared" si="23"/>
        <v>0</v>
      </c>
      <c r="F121" s="5">
        <f t="shared" si="24"/>
        <v>0</v>
      </c>
      <c r="G121" s="3">
        <f t="shared" si="31"/>
        <v>0</v>
      </c>
      <c r="H121" s="35"/>
      <c r="I121" s="5">
        <f>IF($M$12=1,IF(SUM(K$26:K120)&lt;1,$L$5*(1+$G$5)^(INT((B121-$B$27)/365)),0),0)</f>
        <v>0</v>
      </c>
      <c r="J121" s="5"/>
      <c r="K121" s="10">
        <f>IF($M$12=1,IF(AND(AA121/$L$9&gt;(E121*12+$C$9)*4,$L$10&lt;=B121,SUM($K$26:K120)&lt;1,$L$8&lt;AA121/$L$9),1,0),IF(SUM(K$26:K120)=1,0,1))</f>
        <v>0</v>
      </c>
      <c r="L121" s="5">
        <f>IF($M$12=1,IF(K120=1,$L$8*(1-$L$9),IF(SUM($K$26:K120)=1,MAX(L120*(1+$H$10)-P120,0),0)),IF(K121=1,$O$8,MAX(L120*(1+$H$10)-P120,0)))</f>
        <v>0</v>
      </c>
      <c r="M121" s="5">
        <f t="shared" si="32"/>
        <v>0</v>
      </c>
      <c r="N121" s="5">
        <f>IF($M$12=1,IF(SUM(K$26:K120)=1,P121-(L121-L122),0),P121-(L121-L122))</f>
        <v>0</v>
      </c>
      <c r="O121" s="5">
        <f t="shared" si="33"/>
        <v>0</v>
      </c>
      <c r="P121" s="5">
        <f>IF(OR(SUM($K$26:K120)=1,$M$12=2),IF($M$19=1,MIN($L$16+F121*$L$17,L121*(1+$H$10)),MIN(MAX(D121+E121+F121-G121-H121-I121-M121-SUM(S121,U121,W121,Y121)-$O$16*E121,$O$15),L121*(1+$H$10))),0)</f>
        <v>0</v>
      </c>
      <c r="Q121" s="5"/>
      <c r="R121" s="50" t="str">
        <f t="shared" si="34"/>
        <v/>
      </c>
      <c r="S121" s="5" t="str">
        <f t="shared" si="25"/>
        <v/>
      </c>
      <c r="T121" s="5" t="str">
        <f t="shared" si="35"/>
        <v/>
      </c>
      <c r="U121" s="5" t="str">
        <f t="shared" si="26"/>
        <v/>
      </c>
      <c r="V121" s="5" t="str">
        <f t="shared" si="36"/>
        <v/>
      </c>
      <c r="W121" s="5" t="str">
        <f t="shared" si="27"/>
        <v/>
      </c>
      <c r="X121" s="5" t="str">
        <f t="shared" si="37"/>
        <v/>
      </c>
      <c r="Y121" s="5" t="str">
        <f t="shared" si="28"/>
        <v/>
      </c>
      <c r="Z121" s="5"/>
      <c r="AA121" s="5">
        <f t="shared" si="38"/>
        <v>0</v>
      </c>
      <c r="AB121" s="3">
        <f t="shared" si="39"/>
        <v>0</v>
      </c>
      <c r="AC121" s="5">
        <f t="shared" si="29"/>
        <v>0</v>
      </c>
      <c r="AE121" s="60" t="e">
        <f t="shared" si="40"/>
        <v>#DIV/0!</v>
      </c>
    </row>
    <row r="122" spans="2:31" x14ac:dyDescent="0.2">
      <c r="B122" s="9">
        <f t="shared" si="41"/>
        <v>46813</v>
      </c>
      <c r="C122" s="10">
        <f t="shared" si="22"/>
        <v>128</v>
      </c>
      <c r="D122" s="5">
        <f t="shared" si="30"/>
        <v>0</v>
      </c>
      <c r="E122" s="5">
        <f t="shared" si="23"/>
        <v>0</v>
      </c>
      <c r="F122" s="5">
        <f t="shared" si="24"/>
        <v>0</v>
      </c>
      <c r="G122" s="3">
        <f t="shared" si="31"/>
        <v>0</v>
      </c>
      <c r="H122" s="35"/>
      <c r="I122" s="5">
        <f>IF($M$12=1,IF(SUM(K$26:K121)&lt;1,$L$5*(1+$G$5)^(INT((B122-$B$27)/365)),0),0)</f>
        <v>0</v>
      </c>
      <c r="J122" s="5"/>
      <c r="K122" s="10">
        <f>IF($M$12=1,IF(AND(AA122/$L$9&gt;(E122*12+$C$9)*4,$L$10&lt;=B122,SUM($K$26:K121)&lt;1,$L$8&lt;AA122/$L$9),1,0),IF(SUM(K$26:K121)=1,0,1))</f>
        <v>0</v>
      </c>
      <c r="L122" s="5">
        <f>IF($M$12=1,IF(K121=1,$L$8*(1-$L$9),IF(SUM($K$26:K121)=1,MAX(L121*(1+$H$10)-P121,0),0)),IF(K122=1,$O$8,MAX(L121*(1+$H$10)-P121,0)))</f>
        <v>0</v>
      </c>
      <c r="M122" s="5">
        <f t="shared" si="32"/>
        <v>0</v>
      </c>
      <c r="N122" s="5">
        <f>IF($M$12=1,IF(SUM(K$26:K121)=1,P122-(L122-L123),0),P122-(L122-L123))</f>
        <v>0</v>
      </c>
      <c r="O122" s="5">
        <f t="shared" si="33"/>
        <v>0</v>
      </c>
      <c r="P122" s="5">
        <f>IF(OR(SUM($K$26:K121)=1,$M$12=2),IF($M$19=1,MIN($L$16+F122*$L$17,L122*(1+$H$10)),MIN(MAX(D122+E122+F122-G122-H122-I122-M122-SUM(S122,U122,W122,Y122)-$O$16*E122,$O$15),L122*(1+$H$10))),0)</f>
        <v>0</v>
      </c>
      <c r="Q122" s="5"/>
      <c r="R122" s="50" t="str">
        <f t="shared" si="34"/>
        <v/>
      </c>
      <c r="S122" s="5" t="str">
        <f t="shared" si="25"/>
        <v/>
      </c>
      <c r="T122" s="5" t="str">
        <f t="shared" si="35"/>
        <v/>
      </c>
      <c r="U122" s="5" t="str">
        <f t="shared" si="26"/>
        <v/>
      </c>
      <c r="V122" s="5" t="str">
        <f t="shared" si="36"/>
        <v/>
      </c>
      <c r="W122" s="5" t="str">
        <f t="shared" si="27"/>
        <v/>
      </c>
      <c r="X122" s="5" t="str">
        <f t="shared" si="37"/>
        <v/>
      </c>
      <c r="Y122" s="5" t="str">
        <f t="shared" si="28"/>
        <v/>
      </c>
      <c r="Z122" s="5"/>
      <c r="AA122" s="5">
        <f t="shared" si="38"/>
        <v>0</v>
      </c>
      <c r="AB122" s="3">
        <f t="shared" si="39"/>
        <v>0</v>
      </c>
      <c r="AC122" s="5">
        <f t="shared" si="29"/>
        <v>0</v>
      </c>
      <c r="AE122" s="60" t="e">
        <f t="shared" si="40"/>
        <v>#DIV/0!</v>
      </c>
    </row>
    <row r="123" spans="2:31" x14ac:dyDescent="0.2">
      <c r="B123" s="9">
        <f t="shared" si="41"/>
        <v>46844</v>
      </c>
      <c r="C123" s="10">
        <f t="shared" si="22"/>
        <v>128</v>
      </c>
      <c r="D123" s="5">
        <f t="shared" si="30"/>
        <v>0</v>
      </c>
      <c r="E123" s="5">
        <f t="shared" si="23"/>
        <v>0</v>
      </c>
      <c r="F123" s="5">
        <f t="shared" si="24"/>
        <v>0</v>
      </c>
      <c r="G123" s="3">
        <f t="shared" si="31"/>
        <v>0</v>
      </c>
      <c r="H123" s="35"/>
      <c r="I123" s="5">
        <f>IF($M$12=1,IF(SUM(K$26:K122)&lt;1,$L$5*(1+$G$5)^(INT((B123-$B$27)/365)),0),0)</f>
        <v>0</v>
      </c>
      <c r="J123" s="5"/>
      <c r="K123" s="10">
        <f>IF($M$12=1,IF(AND(AA123/$L$9&gt;(E123*12+$C$9)*4,$L$10&lt;=B123,SUM($K$26:K122)&lt;1,$L$8&lt;AA123/$L$9),1,0),IF(SUM(K$26:K122)=1,0,1))</f>
        <v>0</v>
      </c>
      <c r="L123" s="5">
        <f>IF($M$12=1,IF(K122=1,$L$8*(1-$L$9),IF(SUM($K$26:K122)=1,MAX(L122*(1+$H$10)-P122,0),0)),IF(K123=1,$O$8,MAX(L122*(1+$H$10)-P122,0)))</f>
        <v>0</v>
      </c>
      <c r="M123" s="5">
        <f t="shared" si="32"/>
        <v>0</v>
      </c>
      <c r="N123" s="5">
        <f>IF($M$12=1,IF(SUM(K$26:K122)=1,P123-(L123-L124),0),P123-(L123-L124))</f>
        <v>0</v>
      </c>
      <c r="O123" s="5">
        <f t="shared" si="33"/>
        <v>0</v>
      </c>
      <c r="P123" s="5">
        <f>IF(OR(SUM($K$26:K122)=1,$M$12=2),IF($M$19=1,MIN($L$16+F123*$L$17,L123*(1+$H$10)),MIN(MAX(D123+E123+F123-G123-H123-I123-M123-SUM(S123,U123,W123,Y123)-$O$16*E123,$O$15),L123*(1+$H$10))),0)</f>
        <v>0</v>
      </c>
      <c r="Q123" s="5"/>
      <c r="R123" s="50" t="str">
        <f t="shared" si="34"/>
        <v/>
      </c>
      <c r="S123" s="5" t="str">
        <f t="shared" si="25"/>
        <v/>
      </c>
      <c r="T123" s="5" t="str">
        <f t="shared" si="35"/>
        <v/>
      </c>
      <c r="U123" s="5" t="str">
        <f t="shared" si="26"/>
        <v/>
      </c>
      <c r="V123" s="5" t="str">
        <f t="shared" si="36"/>
        <v/>
      </c>
      <c r="W123" s="5" t="str">
        <f t="shared" si="27"/>
        <v/>
      </c>
      <c r="X123" s="5" t="str">
        <f t="shared" si="37"/>
        <v/>
      </c>
      <c r="Y123" s="5" t="str">
        <f t="shared" si="28"/>
        <v/>
      </c>
      <c r="Z123" s="5"/>
      <c r="AA123" s="5">
        <f t="shared" si="38"/>
        <v>0</v>
      </c>
      <c r="AB123" s="3">
        <f t="shared" si="39"/>
        <v>0</v>
      </c>
      <c r="AC123" s="5">
        <f t="shared" si="29"/>
        <v>0</v>
      </c>
      <c r="AE123" s="60" t="e">
        <f t="shared" si="40"/>
        <v>#DIV/0!</v>
      </c>
    </row>
    <row r="124" spans="2:31" x14ac:dyDescent="0.2">
      <c r="B124" s="9">
        <f t="shared" si="41"/>
        <v>46874</v>
      </c>
      <c r="C124" s="10">
        <f t="shared" si="22"/>
        <v>128</v>
      </c>
      <c r="D124" s="5">
        <f t="shared" si="30"/>
        <v>0</v>
      </c>
      <c r="E124" s="5">
        <f t="shared" si="23"/>
        <v>0</v>
      </c>
      <c r="F124" s="5">
        <f t="shared" si="24"/>
        <v>0</v>
      </c>
      <c r="G124" s="3">
        <f t="shared" si="31"/>
        <v>0</v>
      </c>
      <c r="H124" s="35"/>
      <c r="I124" s="5">
        <f>IF($M$12=1,IF(SUM(K$26:K123)&lt;1,$L$5*(1+$G$5)^(INT((B124-$B$27)/365)),0),0)</f>
        <v>0</v>
      </c>
      <c r="J124" s="5"/>
      <c r="K124" s="10">
        <f>IF($M$12=1,IF(AND(AA124/$L$9&gt;(E124*12+$C$9)*4,$L$10&lt;=B124,SUM($K$26:K123)&lt;1,$L$8&lt;AA124/$L$9),1,0),IF(SUM(K$26:K123)=1,0,1))</f>
        <v>0</v>
      </c>
      <c r="L124" s="5">
        <f>IF($M$12=1,IF(K123=1,$L$8*(1-$L$9),IF(SUM($K$26:K123)=1,MAX(L123*(1+$H$10)-P123,0),0)),IF(K124=1,$O$8,MAX(L123*(1+$H$10)-P123,0)))</f>
        <v>0</v>
      </c>
      <c r="M124" s="5">
        <f t="shared" si="32"/>
        <v>0</v>
      </c>
      <c r="N124" s="5">
        <f>IF($M$12=1,IF(SUM(K$26:K123)=1,P124-(L124-L125),0),P124-(L124-L125))</f>
        <v>0</v>
      </c>
      <c r="O124" s="5">
        <f t="shared" si="33"/>
        <v>0</v>
      </c>
      <c r="P124" s="5">
        <f>IF(OR(SUM($K$26:K123)=1,$M$12=2),IF($M$19=1,MIN($L$16+F124*$L$17,L124*(1+$H$10)),MIN(MAX(D124+E124+F124-G124-H124-I124-M124-SUM(S124,U124,W124,Y124)-$O$16*E124,$O$15),L124*(1+$H$10))),0)</f>
        <v>0</v>
      </c>
      <c r="Q124" s="5"/>
      <c r="R124" s="50" t="str">
        <f t="shared" si="34"/>
        <v/>
      </c>
      <c r="S124" s="5" t="str">
        <f t="shared" si="25"/>
        <v/>
      </c>
      <c r="T124" s="5" t="str">
        <f t="shared" si="35"/>
        <v/>
      </c>
      <c r="U124" s="5" t="str">
        <f t="shared" si="26"/>
        <v/>
      </c>
      <c r="V124" s="5" t="str">
        <f t="shared" si="36"/>
        <v/>
      </c>
      <c r="W124" s="5" t="str">
        <f t="shared" si="27"/>
        <v/>
      </c>
      <c r="X124" s="5" t="str">
        <f t="shared" si="37"/>
        <v/>
      </c>
      <c r="Y124" s="5" t="str">
        <f t="shared" si="28"/>
        <v/>
      </c>
      <c r="Z124" s="5"/>
      <c r="AA124" s="5">
        <f t="shared" si="38"/>
        <v>0</v>
      </c>
      <c r="AB124" s="3">
        <f t="shared" si="39"/>
        <v>0</v>
      </c>
      <c r="AC124" s="5">
        <f t="shared" si="29"/>
        <v>0</v>
      </c>
      <c r="AE124" s="60" t="e">
        <f t="shared" si="40"/>
        <v>#DIV/0!</v>
      </c>
    </row>
    <row r="125" spans="2:31" x14ac:dyDescent="0.2">
      <c r="B125" s="9">
        <f t="shared" si="41"/>
        <v>46905</v>
      </c>
      <c r="C125" s="10">
        <f t="shared" si="22"/>
        <v>128</v>
      </c>
      <c r="D125" s="5">
        <f t="shared" si="30"/>
        <v>0</v>
      </c>
      <c r="E125" s="5">
        <f t="shared" si="23"/>
        <v>0</v>
      </c>
      <c r="F125" s="5">
        <f t="shared" si="24"/>
        <v>0</v>
      </c>
      <c r="G125" s="3">
        <f t="shared" si="31"/>
        <v>0</v>
      </c>
      <c r="H125" s="35"/>
      <c r="I125" s="5">
        <f>IF($M$12=1,IF(SUM(K$26:K124)&lt;1,$L$5*(1+$G$5)^(INT((B125-$B$27)/365)),0),0)</f>
        <v>0</v>
      </c>
      <c r="J125" s="5"/>
      <c r="K125" s="10">
        <f>IF($M$12=1,IF(AND(AA125/$L$9&gt;(E125*12+$C$9)*4,$L$10&lt;=B125,SUM($K$26:K124)&lt;1,$L$8&lt;AA125/$L$9),1,0),IF(SUM(K$26:K124)=1,0,1))</f>
        <v>0</v>
      </c>
      <c r="L125" s="5">
        <f>IF($M$12=1,IF(K124=1,$L$8*(1-$L$9),IF(SUM($K$26:K124)=1,MAX(L124*(1+$H$10)-P124,0),0)),IF(K125=1,$O$8,MAX(L124*(1+$H$10)-P124,0)))</f>
        <v>0</v>
      </c>
      <c r="M125" s="5">
        <f t="shared" si="32"/>
        <v>0</v>
      </c>
      <c r="N125" s="5">
        <f>IF($M$12=1,IF(SUM(K$26:K124)=1,P125-(L125-L126),0),P125-(L125-L126))</f>
        <v>0</v>
      </c>
      <c r="O125" s="5">
        <f t="shared" si="33"/>
        <v>0</v>
      </c>
      <c r="P125" s="5">
        <f>IF(OR(SUM($K$26:K124)=1,$M$12=2),IF($M$19=1,MIN($L$16+F125*$L$17,L125*(1+$H$10)),MIN(MAX(D125+E125+F125-G125-H125-I125-M125-SUM(S125,U125,W125,Y125)-$O$16*E125,$O$15),L125*(1+$H$10))),0)</f>
        <v>0</v>
      </c>
      <c r="Q125" s="5"/>
      <c r="R125" s="50" t="str">
        <f t="shared" si="34"/>
        <v/>
      </c>
      <c r="S125" s="5" t="str">
        <f t="shared" si="25"/>
        <v/>
      </c>
      <c r="T125" s="5" t="str">
        <f t="shared" si="35"/>
        <v/>
      </c>
      <c r="U125" s="5" t="str">
        <f t="shared" si="26"/>
        <v/>
      </c>
      <c r="V125" s="5" t="str">
        <f t="shared" si="36"/>
        <v/>
      </c>
      <c r="W125" s="5" t="str">
        <f t="shared" si="27"/>
        <v/>
      </c>
      <c r="X125" s="5" t="str">
        <f t="shared" si="37"/>
        <v/>
      </c>
      <c r="Y125" s="5" t="str">
        <f t="shared" si="28"/>
        <v/>
      </c>
      <c r="Z125" s="5"/>
      <c r="AA125" s="5">
        <f t="shared" si="38"/>
        <v>0</v>
      </c>
      <c r="AB125" s="3">
        <f t="shared" si="39"/>
        <v>0</v>
      </c>
      <c r="AC125" s="5">
        <f t="shared" si="29"/>
        <v>0</v>
      </c>
      <c r="AE125" s="60" t="e">
        <f t="shared" si="40"/>
        <v>#DIV/0!</v>
      </c>
    </row>
    <row r="126" spans="2:31" x14ac:dyDescent="0.2">
      <c r="B126" s="9">
        <f t="shared" si="41"/>
        <v>46935</v>
      </c>
      <c r="C126" s="10">
        <f t="shared" si="22"/>
        <v>128</v>
      </c>
      <c r="D126" s="5">
        <f t="shared" si="30"/>
        <v>0</v>
      </c>
      <c r="E126" s="5">
        <f t="shared" si="23"/>
        <v>0</v>
      </c>
      <c r="F126" s="5">
        <f t="shared" si="24"/>
        <v>0</v>
      </c>
      <c r="G126" s="3">
        <f t="shared" si="31"/>
        <v>0</v>
      </c>
      <c r="H126" s="35"/>
      <c r="I126" s="5">
        <f>IF($M$12=1,IF(SUM(K$26:K125)&lt;1,$L$5*(1+$G$5)^(INT((B126-$B$27)/365)),0),0)</f>
        <v>0</v>
      </c>
      <c r="J126" s="5"/>
      <c r="K126" s="10">
        <f>IF($M$12=1,IF(AND(AA126/$L$9&gt;(E126*12+$C$9)*4,$L$10&lt;=B126,SUM($K$26:K125)&lt;1,$L$8&lt;AA126/$L$9),1,0),IF(SUM(K$26:K125)=1,0,1))</f>
        <v>0</v>
      </c>
      <c r="L126" s="5">
        <f>IF($M$12=1,IF(K125=1,$L$8*(1-$L$9),IF(SUM($K$26:K125)=1,MAX(L125*(1+$H$10)-P125,0),0)),IF(K126=1,$O$8,MAX(L125*(1+$H$10)-P125,0)))</f>
        <v>0</v>
      </c>
      <c r="M126" s="5">
        <f t="shared" si="32"/>
        <v>0</v>
      </c>
      <c r="N126" s="5">
        <f>IF($M$12=1,IF(SUM(K$26:K125)=1,P126-(L126-L127),0),P126-(L126-L127))</f>
        <v>0</v>
      </c>
      <c r="O126" s="5">
        <f t="shared" si="33"/>
        <v>0</v>
      </c>
      <c r="P126" s="5">
        <f>IF(OR(SUM($K$26:K125)=1,$M$12=2),IF($M$19=1,MIN($L$16+F126*$L$17,L126*(1+$H$10)),MIN(MAX(D126+E126+F126-G126-H126-I126-M126-SUM(S126,U126,W126,Y126)-$O$16*E126,$O$15),L126*(1+$H$10))),0)</f>
        <v>0</v>
      </c>
      <c r="Q126" s="5"/>
      <c r="R126" s="50" t="str">
        <f t="shared" si="34"/>
        <v/>
      </c>
      <c r="S126" s="5" t="str">
        <f t="shared" si="25"/>
        <v/>
      </c>
      <c r="T126" s="5" t="str">
        <f t="shared" si="35"/>
        <v/>
      </c>
      <c r="U126" s="5" t="str">
        <f t="shared" si="26"/>
        <v/>
      </c>
      <c r="V126" s="5" t="str">
        <f t="shared" si="36"/>
        <v/>
      </c>
      <c r="W126" s="5" t="str">
        <f t="shared" si="27"/>
        <v/>
      </c>
      <c r="X126" s="5" t="str">
        <f t="shared" si="37"/>
        <v/>
      </c>
      <c r="Y126" s="5" t="str">
        <f t="shared" si="28"/>
        <v/>
      </c>
      <c r="Z126" s="5"/>
      <c r="AA126" s="5">
        <f t="shared" si="38"/>
        <v>0</v>
      </c>
      <c r="AB126" s="3">
        <f t="shared" si="39"/>
        <v>0</v>
      </c>
      <c r="AC126" s="5">
        <f t="shared" si="29"/>
        <v>0</v>
      </c>
      <c r="AE126" s="60" t="e">
        <f t="shared" si="40"/>
        <v>#DIV/0!</v>
      </c>
    </row>
    <row r="127" spans="2:31" x14ac:dyDescent="0.2">
      <c r="B127" s="9">
        <f t="shared" si="41"/>
        <v>46966</v>
      </c>
      <c r="C127" s="10">
        <f t="shared" si="22"/>
        <v>128</v>
      </c>
      <c r="D127" s="5">
        <f t="shared" si="30"/>
        <v>0</v>
      </c>
      <c r="E127" s="5">
        <f t="shared" si="23"/>
        <v>0</v>
      </c>
      <c r="F127" s="5">
        <f t="shared" si="24"/>
        <v>0</v>
      </c>
      <c r="G127" s="3">
        <f t="shared" si="31"/>
        <v>0</v>
      </c>
      <c r="H127" s="35"/>
      <c r="I127" s="5">
        <f>IF($M$12=1,IF(SUM(K$26:K126)&lt;1,$L$5*(1+$G$5)^(INT((B127-$B$27)/365)),0),0)</f>
        <v>0</v>
      </c>
      <c r="J127" s="5"/>
      <c r="K127" s="10">
        <f>IF($M$12=1,IF(AND(AA127/$L$9&gt;(E127*12+$C$9)*4,$L$10&lt;=B127,SUM($K$26:K126)&lt;1,$L$8&lt;AA127/$L$9),1,0),IF(SUM(K$26:K126)=1,0,1))</f>
        <v>0</v>
      </c>
      <c r="L127" s="5">
        <f>IF($M$12=1,IF(K126=1,$L$8*(1-$L$9),IF(SUM($K$26:K126)=1,MAX(L126*(1+$H$10)-P126,0),0)),IF(K127=1,$O$8,MAX(L126*(1+$H$10)-P126,0)))</f>
        <v>0</v>
      </c>
      <c r="M127" s="5">
        <f t="shared" si="32"/>
        <v>0</v>
      </c>
      <c r="N127" s="5">
        <f>IF($M$12=1,IF(SUM(K$26:K126)=1,P127-(L127-L128),0),P127-(L127-L128))</f>
        <v>0</v>
      </c>
      <c r="O127" s="5">
        <f t="shared" si="33"/>
        <v>0</v>
      </c>
      <c r="P127" s="5">
        <f>IF(OR(SUM($K$26:K126)=1,$M$12=2),IF($M$19=1,MIN($L$16+F127*$L$17,L127*(1+$H$10)),MIN(MAX(D127+E127+F127-G127-H127-I127-M127-SUM(S127,U127,W127,Y127)-$O$16*E127,$O$15),L127*(1+$H$10))),0)</f>
        <v>0</v>
      </c>
      <c r="Q127" s="5"/>
      <c r="R127" s="50" t="str">
        <f t="shared" si="34"/>
        <v/>
      </c>
      <c r="S127" s="5" t="str">
        <f t="shared" si="25"/>
        <v/>
      </c>
      <c r="T127" s="5" t="str">
        <f t="shared" si="35"/>
        <v/>
      </c>
      <c r="U127" s="5" t="str">
        <f t="shared" si="26"/>
        <v/>
      </c>
      <c r="V127" s="5" t="str">
        <f t="shared" si="36"/>
        <v/>
      </c>
      <c r="W127" s="5" t="str">
        <f t="shared" si="27"/>
        <v/>
      </c>
      <c r="X127" s="5" t="str">
        <f t="shared" si="37"/>
        <v/>
      </c>
      <c r="Y127" s="5" t="str">
        <f t="shared" si="28"/>
        <v/>
      </c>
      <c r="Z127" s="5"/>
      <c r="AA127" s="5">
        <f t="shared" si="38"/>
        <v>0</v>
      </c>
      <c r="AB127" s="3">
        <f t="shared" si="39"/>
        <v>0</v>
      </c>
      <c r="AC127" s="5">
        <f t="shared" si="29"/>
        <v>0</v>
      </c>
      <c r="AE127" s="60" t="e">
        <f t="shared" si="40"/>
        <v>#DIV/0!</v>
      </c>
    </row>
    <row r="128" spans="2:31" x14ac:dyDescent="0.2">
      <c r="B128" s="9">
        <f t="shared" si="41"/>
        <v>46997</v>
      </c>
      <c r="C128" s="10">
        <f t="shared" si="22"/>
        <v>128</v>
      </c>
      <c r="D128" s="5">
        <f t="shared" si="30"/>
        <v>0</v>
      </c>
      <c r="E128" s="5">
        <f t="shared" si="23"/>
        <v>0</v>
      </c>
      <c r="F128" s="5">
        <f t="shared" si="24"/>
        <v>0</v>
      </c>
      <c r="G128" s="3">
        <f t="shared" si="31"/>
        <v>0</v>
      </c>
      <c r="H128" s="35"/>
      <c r="I128" s="5">
        <f>IF($M$12=1,IF(SUM(K$26:K127)&lt;1,$L$5*(1+$G$5)^(INT((B128-$B$27)/365)),0),0)</f>
        <v>0</v>
      </c>
      <c r="J128" s="5"/>
      <c r="K128" s="10">
        <f>IF($M$12=1,IF(AND(AA128/$L$9&gt;(E128*12+$C$9)*4,$L$10&lt;=B128,SUM($K$26:K127)&lt;1,$L$8&lt;AA128/$L$9),1,0),IF(SUM(K$26:K127)=1,0,1))</f>
        <v>0</v>
      </c>
      <c r="L128" s="5">
        <f>IF($M$12=1,IF(K127=1,$L$8*(1-$L$9),IF(SUM($K$26:K127)=1,MAX(L127*(1+$H$10)-P127,0),0)),IF(K128=1,$O$8,MAX(L127*(1+$H$10)-P127,0)))</f>
        <v>0</v>
      </c>
      <c r="M128" s="5">
        <f t="shared" si="32"/>
        <v>0</v>
      </c>
      <c r="N128" s="5">
        <f>IF($M$12=1,IF(SUM(K$26:K127)=1,P128-(L128-L129),0),P128-(L128-L129))</f>
        <v>0</v>
      </c>
      <c r="O128" s="5">
        <f t="shared" si="33"/>
        <v>0</v>
      </c>
      <c r="P128" s="5">
        <f>IF(OR(SUM($K$26:K127)=1,$M$12=2),IF($M$19=1,MIN($L$16+F128*$L$17,L128*(1+$H$10)),MIN(MAX(D128+E128+F128-G128-H128-I128-M128-SUM(S128,U128,W128,Y128)-$O$16*E128,$O$15),L128*(1+$H$10))),0)</f>
        <v>0</v>
      </c>
      <c r="Q128" s="5"/>
      <c r="R128" s="50" t="str">
        <f t="shared" si="34"/>
        <v/>
      </c>
      <c r="S128" s="5" t="str">
        <f t="shared" si="25"/>
        <v/>
      </c>
      <c r="T128" s="5" t="str">
        <f t="shared" si="35"/>
        <v/>
      </c>
      <c r="U128" s="5" t="str">
        <f t="shared" si="26"/>
        <v/>
      </c>
      <c r="V128" s="5" t="str">
        <f t="shared" si="36"/>
        <v/>
      </c>
      <c r="W128" s="5" t="str">
        <f t="shared" si="27"/>
        <v/>
      </c>
      <c r="X128" s="5" t="str">
        <f t="shared" si="37"/>
        <v/>
      </c>
      <c r="Y128" s="5" t="str">
        <f t="shared" si="28"/>
        <v/>
      </c>
      <c r="Z128" s="5"/>
      <c r="AA128" s="5">
        <f t="shared" si="38"/>
        <v>0</v>
      </c>
      <c r="AB128" s="3">
        <f t="shared" si="39"/>
        <v>0</v>
      </c>
      <c r="AC128" s="5">
        <f t="shared" si="29"/>
        <v>0</v>
      </c>
      <c r="AE128" s="60" t="e">
        <f t="shared" si="40"/>
        <v>#DIV/0!</v>
      </c>
    </row>
    <row r="129" spans="2:31" x14ac:dyDescent="0.2">
      <c r="B129" s="9">
        <f t="shared" si="41"/>
        <v>47027</v>
      </c>
      <c r="C129" s="10">
        <f t="shared" si="22"/>
        <v>128</v>
      </c>
      <c r="D129" s="5">
        <f t="shared" si="30"/>
        <v>0</v>
      </c>
      <c r="E129" s="5">
        <f t="shared" si="23"/>
        <v>0</v>
      </c>
      <c r="F129" s="5">
        <f t="shared" si="24"/>
        <v>0</v>
      </c>
      <c r="G129" s="3">
        <f t="shared" si="31"/>
        <v>0</v>
      </c>
      <c r="H129" s="35"/>
      <c r="I129" s="5">
        <f>IF($M$12=1,IF(SUM(K$26:K128)&lt;1,$L$5*(1+$G$5)^(INT((B129-$B$27)/365)),0),0)</f>
        <v>0</v>
      </c>
      <c r="J129" s="5"/>
      <c r="K129" s="10">
        <f>IF($M$12=1,IF(AND(AA129/$L$9&gt;(E129*12+$C$9)*4,$L$10&lt;=B129,SUM($K$26:K128)&lt;1,$L$8&lt;AA129/$L$9),1,0),IF(SUM(K$26:K128)=1,0,1))</f>
        <v>0</v>
      </c>
      <c r="L129" s="5">
        <f>IF($M$12=1,IF(K128=1,$L$8*(1-$L$9),IF(SUM($K$26:K128)=1,MAX(L128*(1+$H$10)-P128,0),0)),IF(K129=1,$O$8,MAX(L128*(1+$H$10)-P128,0)))</f>
        <v>0</v>
      </c>
      <c r="M129" s="5">
        <f t="shared" si="32"/>
        <v>0</v>
      </c>
      <c r="N129" s="5">
        <f>IF($M$12=1,IF(SUM(K$26:K128)=1,P129-(L129-L130),0),P129-(L129-L130))</f>
        <v>0</v>
      </c>
      <c r="O129" s="5">
        <f t="shared" si="33"/>
        <v>0</v>
      </c>
      <c r="P129" s="5">
        <f>IF(OR(SUM($K$26:K128)=1,$M$12=2),IF($M$19=1,MIN($L$16+F129*$L$17,L129*(1+$H$10)),MIN(MAX(D129+E129+F129-G129-H129-I129-M129-SUM(S129,U129,W129,Y129)-$O$16*E129,$O$15),L129*(1+$H$10))),0)</f>
        <v>0</v>
      </c>
      <c r="Q129" s="5"/>
      <c r="R129" s="50" t="str">
        <f t="shared" si="34"/>
        <v/>
      </c>
      <c r="S129" s="5" t="str">
        <f t="shared" si="25"/>
        <v/>
      </c>
      <c r="T129" s="5" t="str">
        <f t="shared" si="35"/>
        <v/>
      </c>
      <c r="U129" s="5" t="str">
        <f t="shared" si="26"/>
        <v/>
      </c>
      <c r="V129" s="5" t="str">
        <f t="shared" si="36"/>
        <v/>
      </c>
      <c r="W129" s="5" t="str">
        <f t="shared" si="27"/>
        <v/>
      </c>
      <c r="X129" s="5" t="str">
        <f t="shared" si="37"/>
        <v/>
      </c>
      <c r="Y129" s="5" t="str">
        <f t="shared" si="28"/>
        <v/>
      </c>
      <c r="Z129" s="5"/>
      <c r="AA129" s="5">
        <f t="shared" si="38"/>
        <v>0</v>
      </c>
      <c r="AB129" s="3">
        <f t="shared" si="39"/>
        <v>0</v>
      </c>
      <c r="AC129" s="5">
        <f t="shared" si="29"/>
        <v>0</v>
      </c>
      <c r="AE129" s="60" t="e">
        <f t="shared" si="40"/>
        <v>#DIV/0!</v>
      </c>
    </row>
    <row r="130" spans="2:31" x14ac:dyDescent="0.2">
      <c r="B130" s="9">
        <f t="shared" si="41"/>
        <v>47058</v>
      </c>
      <c r="C130" s="10">
        <f t="shared" si="22"/>
        <v>128</v>
      </c>
      <c r="D130" s="5">
        <f t="shared" si="30"/>
        <v>0</v>
      </c>
      <c r="E130" s="5">
        <f t="shared" si="23"/>
        <v>0</v>
      </c>
      <c r="F130" s="5">
        <f t="shared" si="24"/>
        <v>0</v>
      </c>
      <c r="G130" s="3">
        <f t="shared" si="31"/>
        <v>0</v>
      </c>
      <c r="H130" s="35"/>
      <c r="I130" s="5">
        <f>IF($M$12=1,IF(SUM(K$26:K129)&lt;1,$L$5*(1+$G$5)^(INT((B130-$B$27)/365)),0),0)</f>
        <v>0</v>
      </c>
      <c r="J130" s="5"/>
      <c r="K130" s="10">
        <f>IF($M$12=1,IF(AND(AA130/$L$9&gt;(E130*12+$C$9)*4,$L$10&lt;=B130,SUM($K$26:K129)&lt;1,$L$8&lt;AA130/$L$9),1,0),IF(SUM(K$26:K129)=1,0,1))</f>
        <v>0</v>
      </c>
      <c r="L130" s="5">
        <f>IF($M$12=1,IF(K129=1,$L$8*(1-$L$9),IF(SUM($K$26:K129)=1,MAX(L129*(1+$H$10)-P129,0),0)),IF(K130=1,$O$8,MAX(L129*(1+$H$10)-P129,0)))</f>
        <v>0</v>
      </c>
      <c r="M130" s="5">
        <f t="shared" si="32"/>
        <v>0</v>
      </c>
      <c r="N130" s="5">
        <f>IF($M$12=1,IF(SUM(K$26:K129)=1,P130-(L130-L131),0),P130-(L130-L131))</f>
        <v>0</v>
      </c>
      <c r="O130" s="5">
        <f t="shared" si="33"/>
        <v>0</v>
      </c>
      <c r="P130" s="5">
        <f>IF(OR(SUM($K$26:K129)=1,$M$12=2),IF($M$19=1,MIN($L$16+F130*$L$17,L130*(1+$H$10)),MIN(MAX(D130+E130+F130-G130-H130-I130-M130-SUM(S130,U130,W130,Y130)-$O$16*E130,$O$15),L130*(1+$H$10))),0)</f>
        <v>0</v>
      </c>
      <c r="Q130" s="5"/>
      <c r="R130" s="50" t="str">
        <f t="shared" si="34"/>
        <v/>
      </c>
      <c r="S130" s="5" t="str">
        <f t="shared" si="25"/>
        <v/>
      </c>
      <c r="T130" s="5" t="str">
        <f t="shared" si="35"/>
        <v/>
      </c>
      <c r="U130" s="5" t="str">
        <f t="shared" si="26"/>
        <v/>
      </c>
      <c r="V130" s="5" t="str">
        <f t="shared" si="36"/>
        <v/>
      </c>
      <c r="W130" s="5" t="str">
        <f t="shared" si="27"/>
        <v/>
      </c>
      <c r="X130" s="5" t="str">
        <f t="shared" si="37"/>
        <v/>
      </c>
      <c r="Y130" s="5" t="str">
        <f t="shared" si="28"/>
        <v/>
      </c>
      <c r="Z130" s="5"/>
      <c r="AA130" s="5">
        <f t="shared" si="38"/>
        <v>0</v>
      </c>
      <c r="AB130" s="3">
        <f t="shared" si="39"/>
        <v>0</v>
      </c>
      <c r="AC130" s="5">
        <f t="shared" si="29"/>
        <v>0</v>
      </c>
      <c r="AE130" s="60" t="e">
        <f t="shared" si="40"/>
        <v>#DIV/0!</v>
      </c>
    </row>
    <row r="131" spans="2:31" x14ac:dyDescent="0.2">
      <c r="B131" s="9">
        <f t="shared" si="41"/>
        <v>47088</v>
      </c>
      <c r="C131" s="10">
        <f t="shared" si="22"/>
        <v>129</v>
      </c>
      <c r="D131" s="5">
        <f t="shared" si="30"/>
        <v>0</v>
      </c>
      <c r="E131" s="5">
        <f t="shared" si="23"/>
        <v>0</v>
      </c>
      <c r="F131" s="5">
        <f t="shared" si="24"/>
        <v>0</v>
      </c>
      <c r="G131" s="3">
        <f t="shared" si="31"/>
        <v>0</v>
      </c>
      <c r="H131" s="35"/>
      <c r="I131" s="5">
        <f>IF($M$12=1,IF(SUM(K$26:K130)&lt;1,$L$5*(1+$G$5)^(INT((B131-$B$27)/365)),0),0)</f>
        <v>0</v>
      </c>
      <c r="J131" s="5"/>
      <c r="K131" s="10">
        <f>IF($M$12=1,IF(AND(AA131/$L$9&gt;(E131*12+$C$9)*4,$L$10&lt;=B131,SUM($K$26:K130)&lt;1,$L$8&lt;AA131/$L$9),1,0),IF(SUM(K$26:K130)=1,0,1))</f>
        <v>0</v>
      </c>
      <c r="L131" s="5">
        <f>IF($M$12=1,IF(K130=1,$L$8*(1-$L$9),IF(SUM($K$26:K130)=1,MAX(L130*(1+$H$10)-P130,0),0)),IF(K131=1,$O$8,MAX(L130*(1+$H$10)-P130,0)))</f>
        <v>0</v>
      </c>
      <c r="M131" s="5">
        <f t="shared" si="32"/>
        <v>0</v>
      </c>
      <c r="N131" s="5">
        <f>IF($M$12=1,IF(SUM(K$26:K130)=1,P131-(L131-L132),0),P131-(L131-L132))</f>
        <v>0</v>
      </c>
      <c r="O131" s="5">
        <f t="shared" si="33"/>
        <v>0</v>
      </c>
      <c r="P131" s="5">
        <f>IF(OR(SUM($K$26:K130)=1,$M$12=2),IF($M$19=1,MIN($L$16+F131*$L$17,L131*(1+$H$10)),MIN(MAX(D131+E131+F131-G131-H131-I131-M131-SUM(S131,U131,W131,Y131)-$O$16*E131,$O$15),L131*(1+$H$10))),0)</f>
        <v>0</v>
      </c>
      <c r="Q131" s="5"/>
      <c r="R131" s="50" t="str">
        <f t="shared" si="34"/>
        <v/>
      </c>
      <c r="S131" s="5" t="str">
        <f t="shared" si="25"/>
        <v/>
      </c>
      <c r="T131" s="5" t="str">
        <f t="shared" si="35"/>
        <v/>
      </c>
      <c r="U131" s="5" t="str">
        <f t="shared" si="26"/>
        <v/>
      </c>
      <c r="V131" s="5" t="str">
        <f t="shared" si="36"/>
        <v/>
      </c>
      <c r="W131" s="5" t="str">
        <f t="shared" si="27"/>
        <v/>
      </c>
      <c r="X131" s="5" t="str">
        <f t="shared" si="37"/>
        <v/>
      </c>
      <c r="Y131" s="5" t="str">
        <f t="shared" si="28"/>
        <v/>
      </c>
      <c r="Z131" s="5"/>
      <c r="AA131" s="5">
        <f t="shared" si="38"/>
        <v>0</v>
      </c>
      <c r="AB131" s="3">
        <f t="shared" si="39"/>
        <v>0</v>
      </c>
      <c r="AC131" s="5">
        <f t="shared" si="29"/>
        <v>0</v>
      </c>
      <c r="AE131" s="60" t="e">
        <f t="shared" si="40"/>
        <v>#DIV/0!</v>
      </c>
    </row>
    <row r="132" spans="2:31" x14ac:dyDescent="0.2">
      <c r="B132" s="9">
        <f t="shared" si="41"/>
        <v>47119</v>
      </c>
      <c r="C132" s="10">
        <f t="shared" si="22"/>
        <v>129</v>
      </c>
      <c r="D132" s="5">
        <f t="shared" si="30"/>
        <v>0</v>
      </c>
      <c r="E132" s="5">
        <f t="shared" si="23"/>
        <v>0</v>
      </c>
      <c r="F132" s="5">
        <f t="shared" si="24"/>
        <v>0</v>
      </c>
      <c r="G132" s="3">
        <f t="shared" si="31"/>
        <v>0</v>
      </c>
      <c r="H132" s="35"/>
      <c r="I132" s="5">
        <f>IF($M$12=1,IF(SUM(K$26:K131)&lt;1,$L$5*(1+$G$5)^(INT((B132-$B$27)/365)),0),0)</f>
        <v>0</v>
      </c>
      <c r="J132" s="5"/>
      <c r="K132" s="10">
        <f>IF($M$12=1,IF(AND(AA132/$L$9&gt;(E132*12+$C$9)*4,$L$10&lt;=B132,SUM($K$26:K131)&lt;1,$L$8&lt;AA132/$L$9),1,0),IF(SUM(K$26:K131)=1,0,1))</f>
        <v>0</v>
      </c>
      <c r="L132" s="5">
        <f>IF($M$12=1,IF(K131=1,$L$8*(1-$L$9),IF(SUM($K$26:K131)=1,MAX(L131*(1+$H$10)-P131,0),0)),IF(K132=1,$O$8,MAX(L131*(1+$H$10)-P131,0)))</f>
        <v>0</v>
      </c>
      <c r="M132" s="5">
        <f t="shared" si="32"/>
        <v>0</v>
      </c>
      <c r="N132" s="5">
        <f>IF($M$12=1,IF(SUM(K$26:K131)=1,P132-(L132-L133),0),P132-(L132-L133))</f>
        <v>0</v>
      </c>
      <c r="O132" s="5">
        <f t="shared" si="33"/>
        <v>0</v>
      </c>
      <c r="P132" s="5">
        <f>IF(OR(SUM($K$26:K131)=1,$M$12=2),IF($M$19=1,MIN($L$16+F132*$L$17,L132*(1+$H$10)),MIN(MAX(D132+E132+F132-G132-H132-I132-M132-SUM(S132,U132,W132,Y132)-$O$16*E132,$O$15),L132*(1+$H$10))),0)</f>
        <v>0</v>
      </c>
      <c r="Q132" s="5"/>
      <c r="R132" s="50" t="str">
        <f t="shared" si="34"/>
        <v/>
      </c>
      <c r="S132" s="5" t="str">
        <f t="shared" si="25"/>
        <v/>
      </c>
      <c r="T132" s="5" t="str">
        <f t="shared" si="35"/>
        <v/>
      </c>
      <c r="U132" s="5" t="str">
        <f t="shared" si="26"/>
        <v/>
      </c>
      <c r="V132" s="5" t="str">
        <f t="shared" si="36"/>
        <v/>
      </c>
      <c r="W132" s="5" t="str">
        <f t="shared" si="27"/>
        <v/>
      </c>
      <c r="X132" s="5" t="str">
        <f t="shared" si="37"/>
        <v/>
      </c>
      <c r="Y132" s="5" t="str">
        <f t="shared" si="28"/>
        <v/>
      </c>
      <c r="Z132" s="5"/>
      <c r="AA132" s="5">
        <f t="shared" si="38"/>
        <v>0</v>
      </c>
      <c r="AB132" s="3">
        <f t="shared" si="39"/>
        <v>0</v>
      </c>
      <c r="AC132" s="5">
        <f t="shared" si="29"/>
        <v>0</v>
      </c>
      <c r="AE132" s="60" t="e">
        <f t="shared" si="40"/>
        <v>#DIV/0!</v>
      </c>
    </row>
    <row r="133" spans="2:31" x14ac:dyDescent="0.2">
      <c r="B133" s="9">
        <f t="shared" si="41"/>
        <v>47150</v>
      </c>
      <c r="C133" s="10">
        <f t="shared" si="22"/>
        <v>129</v>
      </c>
      <c r="D133" s="5">
        <f t="shared" si="30"/>
        <v>0</v>
      </c>
      <c r="E133" s="5">
        <f t="shared" si="23"/>
        <v>0</v>
      </c>
      <c r="F133" s="5">
        <f t="shared" si="24"/>
        <v>0</v>
      </c>
      <c r="G133" s="3">
        <f t="shared" si="31"/>
        <v>0</v>
      </c>
      <c r="H133" s="35"/>
      <c r="I133" s="5">
        <f>IF($M$12=1,IF(SUM(K$26:K132)&lt;1,$L$5*(1+$G$5)^(INT((B133-$B$27)/365)),0),0)</f>
        <v>0</v>
      </c>
      <c r="J133" s="5"/>
      <c r="K133" s="10">
        <f>IF($M$12=1,IF(AND(AA133/$L$9&gt;(E133*12+$C$9)*4,$L$10&lt;=B133,SUM($K$26:K132)&lt;1,$L$8&lt;AA133/$L$9),1,0),IF(SUM(K$26:K132)=1,0,1))</f>
        <v>0</v>
      </c>
      <c r="L133" s="5">
        <f>IF($M$12=1,IF(K132=1,$L$8*(1-$L$9),IF(SUM($K$26:K132)=1,MAX(L132*(1+$H$10)-P132,0),0)),IF(K133=1,$O$8,MAX(L132*(1+$H$10)-P132,0)))</f>
        <v>0</v>
      </c>
      <c r="M133" s="5">
        <f t="shared" si="32"/>
        <v>0</v>
      </c>
      <c r="N133" s="5">
        <f>IF($M$12=1,IF(SUM(K$26:K132)=1,P133-(L133-L134),0),P133-(L133-L134))</f>
        <v>0</v>
      </c>
      <c r="O133" s="5">
        <f t="shared" si="33"/>
        <v>0</v>
      </c>
      <c r="P133" s="5">
        <f>IF(OR(SUM($K$26:K132)=1,$M$12=2),IF($M$19=1,MIN($L$16+F133*$L$17,L133*(1+$H$10)),MIN(MAX(D133+E133+F133-G133-H133-I133-M133-SUM(S133,U133,W133,Y133)-$O$16*E133,$O$15),L133*(1+$H$10))),0)</f>
        <v>0</v>
      </c>
      <c r="Q133" s="5"/>
      <c r="R133" s="50" t="str">
        <f t="shared" si="34"/>
        <v/>
      </c>
      <c r="S133" s="5" t="str">
        <f t="shared" si="25"/>
        <v/>
      </c>
      <c r="T133" s="5" t="str">
        <f t="shared" si="35"/>
        <v/>
      </c>
      <c r="U133" s="5" t="str">
        <f t="shared" si="26"/>
        <v/>
      </c>
      <c r="V133" s="5" t="str">
        <f t="shared" si="36"/>
        <v/>
      </c>
      <c r="W133" s="5" t="str">
        <f t="shared" si="27"/>
        <v/>
      </c>
      <c r="X133" s="5" t="str">
        <f t="shared" si="37"/>
        <v/>
      </c>
      <c r="Y133" s="5" t="str">
        <f t="shared" si="28"/>
        <v/>
      </c>
      <c r="Z133" s="5"/>
      <c r="AA133" s="5">
        <f t="shared" si="38"/>
        <v>0</v>
      </c>
      <c r="AB133" s="3">
        <f t="shared" si="39"/>
        <v>0</v>
      </c>
      <c r="AC133" s="5">
        <f t="shared" si="29"/>
        <v>0</v>
      </c>
      <c r="AE133" s="60" t="e">
        <f t="shared" si="40"/>
        <v>#DIV/0!</v>
      </c>
    </row>
    <row r="134" spans="2:31" x14ac:dyDescent="0.2">
      <c r="B134" s="9">
        <f t="shared" si="41"/>
        <v>47178</v>
      </c>
      <c r="C134" s="10">
        <f t="shared" si="22"/>
        <v>129</v>
      </c>
      <c r="D134" s="5">
        <f t="shared" si="30"/>
        <v>0</v>
      </c>
      <c r="E134" s="5">
        <f t="shared" si="23"/>
        <v>0</v>
      </c>
      <c r="F134" s="5">
        <f t="shared" si="24"/>
        <v>0</v>
      </c>
      <c r="G134" s="3">
        <f t="shared" si="31"/>
        <v>0</v>
      </c>
      <c r="H134" s="35"/>
      <c r="I134" s="5">
        <f>IF($M$12=1,IF(SUM(K$26:K133)&lt;1,$L$5*(1+$G$5)^(INT((B134-$B$27)/365)),0),0)</f>
        <v>0</v>
      </c>
      <c r="J134" s="5"/>
      <c r="K134" s="10">
        <f>IF($M$12=1,IF(AND(AA134/$L$9&gt;(E134*12+$C$9)*4,$L$10&lt;=B134,SUM($K$26:K133)&lt;1,$L$8&lt;AA134/$L$9),1,0),IF(SUM(K$26:K133)=1,0,1))</f>
        <v>0</v>
      </c>
      <c r="L134" s="5">
        <f>IF($M$12=1,IF(K133=1,$L$8*(1-$L$9),IF(SUM($K$26:K133)=1,MAX(L133*(1+$H$10)-P133,0),0)),IF(K134=1,$O$8,MAX(L133*(1+$H$10)-P133,0)))</f>
        <v>0</v>
      </c>
      <c r="M134" s="5">
        <f t="shared" si="32"/>
        <v>0</v>
      </c>
      <c r="N134" s="5">
        <f>IF($M$12=1,IF(SUM(K$26:K133)=1,P134-(L134-L135),0),P134-(L134-L135))</f>
        <v>0</v>
      </c>
      <c r="O134" s="5">
        <f t="shared" si="33"/>
        <v>0</v>
      </c>
      <c r="P134" s="5">
        <f>IF(OR(SUM($K$26:K133)=1,$M$12=2),IF($M$19=1,MIN($L$16+F134*$L$17,L134*(1+$H$10)),MIN(MAX(D134+E134+F134-G134-H134-I134-M134-SUM(S134,U134,W134,Y134)-$O$16*E134,$O$15),L134*(1+$H$10))),0)</f>
        <v>0</v>
      </c>
      <c r="Q134" s="5"/>
      <c r="R134" s="50" t="str">
        <f t="shared" si="34"/>
        <v/>
      </c>
      <c r="S134" s="5" t="str">
        <f t="shared" si="25"/>
        <v/>
      </c>
      <c r="T134" s="5" t="str">
        <f t="shared" si="35"/>
        <v/>
      </c>
      <c r="U134" s="5" t="str">
        <f t="shared" si="26"/>
        <v/>
      </c>
      <c r="V134" s="5" t="str">
        <f t="shared" si="36"/>
        <v/>
      </c>
      <c r="W134" s="5" t="str">
        <f t="shared" si="27"/>
        <v/>
      </c>
      <c r="X134" s="5" t="str">
        <f t="shared" si="37"/>
        <v/>
      </c>
      <c r="Y134" s="5" t="str">
        <f t="shared" si="28"/>
        <v/>
      </c>
      <c r="Z134" s="5"/>
      <c r="AA134" s="5">
        <f t="shared" si="38"/>
        <v>0</v>
      </c>
      <c r="AB134" s="3">
        <f t="shared" si="39"/>
        <v>0</v>
      </c>
      <c r="AC134" s="5">
        <f t="shared" si="29"/>
        <v>0</v>
      </c>
      <c r="AE134" s="60" t="e">
        <f t="shared" si="40"/>
        <v>#DIV/0!</v>
      </c>
    </row>
    <row r="135" spans="2:31" x14ac:dyDescent="0.2">
      <c r="B135" s="9">
        <f t="shared" si="41"/>
        <v>47209</v>
      </c>
      <c r="C135" s="10">
        <f t="shared" si="22"/>
        <v>129</v>
      </c>
      <c r="D135" s="5">
        <f t="shared" si="30"/>
        <v>0</v>
      </c>
      <c r="E135" s="5">
        <f t="shared" si="23"/>
        <v>0</v>
      </c>
      <c r="F135" s="5">
        <f t="shared" si="24"/>
        <v>0</v>
      </c>
      <c r="G135" s="3">
        <f t="shared" si="31"/>
        <v>0</v>
      </c>
      <c r="H135" s="35"/>
      <c r="I135" s="5">
        <f>IF($M$12=1,IF(SUM(K$26:K134)&lt;1,$L$5*(1+$G$5)^(INT((B135-$B$27)/365)),0),0)</f>
        <v>0</v>
      </c>
      <c r="J135" s="5"/>
      <c r="K135" s="10">
        <f>IF($M$12=1,IF(AND(AA135/$L$9&gt;(E135*12+$C$9)*4,$L$10&lt;=B135,SUM($K$26:K134)&lt;1,$L$8&lt;AA135/$L$9),1,0),IF(SUM(K$26:K134)=1,0,1))</f>
        <v>0</v>
      </c>
      <c r="L135" s="5">
        <f>IF($M$12=1,IF(K134=1,$L$8*(1-$L$9),IF(SUM($K$26:K134)=1,MAX(L134*(1+$H$10)-P134,0),0)),IF(K135=1,$O$8,MAX(L134*(1+$H$10)-P134,0)))</f>
        <v>0</v>
      </c>
      <c r="M135" s="5">
        <f t="shared" si="32"/>
        <v>0</v>
      </c>
      <c r="N135" s="5">
        <f>IF($M$12=1,IF(SUM(K$26:K134)=1,P135-(L135-L136),0),P135-(L135-L136))</f>
        <v>0</v>
      </c>
      <c r="O135" s="5">
        <f t="shared" si="33"/>
        <v>0</v>
      </c>
      <c r="P135" s="5">
        <f>IF(OR(SUM($K$26:K134)=1,$M$12=2),IF($M$19=1,MIN($L$16+F135*$L$17,L135*(1+$H$10)),MIN(MAX(D135+E135+F135-G135-H135-I135-M135-SUM(S135,U135,W135,Y135)-$O$16*E135,$O$15),L135*(1+$H$10))),0)</f>
        <v>0</v>
      </c>
      <c r="Q135" s="5"/>
      <c r="R135" s="50" t="str">
        <f t="shared" si="34"/>
        <v/>
      </c>
      <c r="S135" s="5" t="str">
        <f t="shared" si="25"/>
        <v/>
      </c>
      <c r="T135" s="5" t="str">
        <f t="shared" si="35"/>
        <v/>
      </c>
      <c r="U135" s="5" t="str">
        <f t="shared" si="26"/>
        <v/>
      </c>
      <c r="V135" s="5" t="str">
        <f t="shared" si="36"/>
        <v/>
      </c>
      <c r="W135" s="5" t="str">
        <f t="shared" si="27"/>
        <v/>
      </c>
      <c r="X135" s="5" t="str">
        <f t="shared" si="37"/>
        <v/>
      </c>
      <c r="Y135" s="5" t="str">
        <f t="shared" si="28"/>
        <v/>
      </c>
      <c r="Z135" s="5"/>
      <c r="AA135" s="5">
        <f t="shared" si="38"/>
        <v>0</v>
      </c>
      <c r="AB135" s="3">
        <f t="shared" si="39"/>
        <v>0</v>
      </c>
      <c r="AC135" s="5">
        <f t="shared" si="29"/>
        <v>0</v>
      </c>
      <c r="AE135" s="60" t="e">
        <f t="shared" si="40"/>
        <v>#DIV/0!</v>
      </c>
    </row>
    <row r="136" spans="2:31" x14ac:dyDescent="0.2">
      <c r="B136" s="9">
        <f t="shared" si="41"/>
        <v>47239</v>
      </c>
      <c r="C136" s="10">
        <f t="shared" si="22"/>
        <v>129</v>
      </c>
      <c r="D136" s="5">
        <f t="shared" si="30"/>
        <v>0</v>
      </c>
      <c r="E136" s="5">
        <f t="shared" si="23"/>
        <v>0</v>
      </c>
      <c r="F136" s="5">
        <f t="shared" si="24"/>
        <v>0</v>
      </c>
      <c r="G136" s="3">
        <f t="shared" si="31"/>
        <v>0</v>
      </c>
      <c r="H136" s="35"/>
      <c r="I136" s="5">
        <f>IF($M$12=1,IF(SUM(K$26:K135)&lt;1,$L$5*(1+$G$5)^(INT((B136-$B$27)/365)),0),0)</f>
        <v>0</v>
      </c>
      <c r="J136" s="5"/>
      <c r="K136" s="10">
        <f>IF($M$12=1,IF(AND(AA136/$L$9&gt;(E136*12+$C$9)*4,$L$10&lt;=B136,SUM($K$26:K135)&lt;1,$L$8&lt;AA136/$L$9),1,0),IF(SUM(K$26:K135)=1,0,1))</f>
        <v>0</v>
      </c>
      <c r="L136" s="5">
        <f>IF($M$12=1,IF(K135=1,$L$8*(1-$L$9),IF(SUM($K$26:K135)=1,MAX(L135*(1+$H$10)-P135,0),0)),IF(K136=1,$O$8,MAX(L135*(1+$H$10)-P135,0)))</f>
        <v>0</v>
      </c>
      <c r="M136" s="5">
        <f t="shared" si="32"/>
        <v>0</v>
      </c>
      <c r="N136" s="5">
        <f>IF($M$12=1,IF(SUM(K$26:K135)=1,P136-(L136-L137),0),P136-(L136-L137))</f>
        <v>0</v>
      </c>
      <c r="O136" s="5">
        <f t="shared" si="33"/>
        <v>0</v>
      </c>
      <c r="P136" s="5">
        <f>IF(OR(SUM($K$26:K135)=1,$M$12=2),IF($M$19=1,MIN($L$16+F136*$L$17,L136*(1+$H$10)),MIN(MAX(D136+E136+F136-G136-H136-I136-M136-SUM(S136,U136,W136,Y136)-$O$16*E136,$O$15),L136*(1+$H$10))),0)</f>
        <v>0</v>
      </c>
      <c r="Q136" s="5"/>
      <c r="R136" s="50" t="str">
        <f t="shared" si="34"/>
        <v/>
      </c>
      <c r="S136" s="5" t="str">
        <f t="shared" si="25"/>
        <v/>
      </c>
      <c r="T136" s="5" t="str">
        <f t="shared" si="35"/>
        <v/>
      </c>
      <c r="U136" s="5" t="str">
        <f t="shared" si="26"/>
        <v/>
      </c>
      <c r="V136" s="5" t="str">
        <f t="shared" si="36"/>
        <v/>
      </c>
      <c r="W136" s="5" t="str">
        <f t="shared" si="27"/>
        <v/>
      </c>
      <c r="X136" s="5" t="str">
        <f t="shared" si="37"/>
        <v/>
      </c>
      <c r="Y136" s="5" t="str">
        <f t="shared" si="28"/>
        <v/>
      </c>
      <c r="Z136" s="5"/>
      <c r="AA136" s="5">
        <f t="shared" si="38"/>
        <v>0</v>
      </c>
      <c r="AB136" s="3">
        <f t="shared" si="39"/>
        <v>0</v>
      </c>
      <c r="AC136" s="5">
        <f t="shared" si="29"/>
        <v>0</v>
      </c>
      <c r="AE136" s="60" t="e">
        <f t="shared" si="40"/>
        <v>#DIV/0!</v>
      </c>
    </row>
    <row r="137" spans="2:31" x14ac:dyDescent="0.2">
      <c r="B137" s="9">
        <f t="shared" si="41"/>
        <v>47270</v>
      </c>
      <c r="C137" s="10">
        <f t="shared" si="22"/>
        <v>129</v>
      </c>
      <c r="D137" s="5">
        <f t="shared" si="30"/>
        <v>0</v>
      </c>
      <c r="E137" s="5">
        <f t="shared" si="23"/>
        <v>0</v>
      </c>
      <c r="F137" s="5">
        <f t="shared" si="24"/>
        <v>0</v>
      </c>
      <c r="G137" s="3">
        <f t="shared" si="31"/>
        <v>0</v>
      </c>
      <c r="H137" s="35"/>
      <c r="I137" s="5">
        <f>IF($M$12=1,IF(SUM(K$26:K136)&lt;1,$L$5*(1+$G$5)^(INT((B137-$B$27)/365)),0),0)</f>
        <v>0</v>
      </c>
      <c r="J137" s="5"/>
      <c r="K137" s="10">
        <f>IF($M$12=1,IF(AND(AA137/$L$9&gt;(E137*12+$C$9)*4,$L$10&lt;=B137,SUM($K$26:K136)&lt;1,$L$8&lt;AA137/$L$9),1,0),IF(SUM(K$26:K136)=1,0,1))</f>
        <v>0</v>
      </c>
      <c r="L137" s="5">
        <f>IF($M$12=1,IF(K136=1,$L$8*(1-$L$9),IF(SUM($K$26:K136)=1,MAX(L136*(1+$H$10)-P136,0),0)),IF(K137=1,$O$8,MAX(L136*(1+$H$10)-P136,0)))</f>
        <v>0</v>
      </c>
      <c r="M137" s="5">
        <f t="shared" si="32"/>
        <v>0</v>
      </c>
      <c r="N137" s="5">
        <f>IF($M$12=1,IF(SUM(K$26:K136)=1,P137-(L137-L138),0),P137-(L137-L138))</f>
        <v>0</v>
      </c>
      <c r="O137" s="5">
        <f t="shared" si="33"/>
        <v>0</v>
      </c>
      <c r="P137" s="5">
        <f>IF(OR(SUM($K$26:K136)=1,$M$12=2),IF($M$19=1,MIN($L$16+F137*$L$17,L137*(1+$H$10)),MIN(MAX(D137+E137+F137-G137-H137-I137-M137-SUM(S137,U137,W137,Y137)-$O$16*E137,$O$15),L137*(1+$H$10))),0)</f>
        <v>0</v>
      </c>
      <c r="Q137" s="5"/>
      <c r="R137" s="50" t="str">
        <f t="shared" si="34"/>
        <v/>
      </c>
      <c r="S137" s="5" t="str">
        <f t="shared" si="25"/>
        <v/>
      </c>
      <c r="T137" s="5" t="str">
        <f t="shared" si="35"/>
        <v/>
      </c>
      <c r="U137" s="5" t="str">
        <f t="shared" si="26"/>
        <v/>
      </c>
      <c r="V137" s="5" t="str">
        <f t="shared" si="36"/>
        <v/>
      </c>
      <c r="W137" s="5" t="str">
        <f t="shared" si="27"/>
        <v/>
      </c>
      <c r="X137" s="5" t="str">
        <f t="shared" si="37"/>
        <v/>
      </c>
      <c r="Y137" s="5" t="str">
        <f t="shared" si="28"/>
        <v/>
      </c>
      <c r="Z137" s="5"/>
      <c r="AA137" s="5">
        <f t="shared" si="38"/>
        <v>0</v>
      </c>
      <c r="AB137" s="3">
        <f t="shared" si="39"/>
        <v>0</v>
      </c>
      <c r="AC137" s="5">
        <f t="shared" si="29"/>
        <v>0</v>
      </c>
      <c r="AE137" s="60" t="e">
        <f t="shared" si="40"/>
        <v>#DIV/0!</v>
      </c>
    </row>
    <row r="138" spans="2:31" x14ac:dyDescent="0.2">
      <c r="B138" s="9">
        <f t="shared" si="41"/>
        <v>47300</v>
      </c>
      <c r="C138" s="10">
        <f t="shared" si="22"/>
        <v>129</v>
      </c>
      <c r="D138" s="5">
        <f t="shared" si="30"/>
        <v>0</v>
      </c>
      <c r="E138" s="5">
        <f t="shared" si="23"/>
        <v>0</v>
      </c>
      <c r="F138" s="5">
        <f t="shared" si="24"/>
        <v>0</v>
      </c>
      <c r="G138" s="3">
        <f t="shared" si="31"/>
        <v>0</v>
      </c>
      <c r="H138" s="35"/>
      <c r="I138" s="5">
        <f>IF($M$12=1,IF(SUM(K$26:K137)&lt;1,$L$5*(1+$G$5)^(INT((B138-$B$27)/365)),0),0)</f>
        <v>0</v>
      </c>
      <c r="J138" s="5"/>
      <c r="K138" s="10">
        <f>IF($M$12=1,IF(AND(AA138/$L$9&gt;(E138*12+$C$9)*4,$L$10&lt;=B138,SUM($K$26:K137)&lt;1,$L$8&lt;AA138/$L$9),1,0),IF(SUM(K$26:K137)=1,0,1))</f>
        <v>0</v>
      </c>
      <c r="L138" s="5">
        <f>IF($M$12=1,IF(K137=1,$L$8*(1-$L$9),IF(SUM($K$26:K137)=1,MAX(L137*(1+$H$10)-P137,0),0)),IF(K138=1,$O$8,MAX(L137*(1+$H$10)-P137,0)))</f>
        <v>0</v>
      </c>
      <c r="M138" s="5">
        <f t="shared" si="32"/>
        <v>0</v>
      </c>
      <c r="N138" s="5">
        <f>IF($M$12=1,IF(SUM(K$26:K137)=1,P138-(L138-L139),0),P138-(L138-L139))</f>
        <v>0</v>
      </c>
      <c r="O138" s="5">
        <f t="shared" si="33"/>
        <v>0</v>
      </c>
      <c r="P138" s="5">
        <f>IF(OR(SUM($K$26:K137)=1,$M$12=2),IF($M$19=1,MIN($L$16+F138*$L$17,L138*(1+$H$10)),MIN(MAX(D138+E138+F138-G138-H138-I138-M138-SUM(S138,U138,W138,Y138)-$O$16*E138,$O$15),L138*(1+$H$10))),0)</f>
        <v>0</v>
      </c>
      <c r="Q138" s="5"/>
      <c r="R138" s="50" t="str">
        <f t="shared" si="34"/>
        <v/>
      </c>
      <c r="S138" s="5" t="str">
        <f t="shared" si="25"/>
        <v/>
      </c>
      <c r="T138" s="5" t="str">
        <f t="shared" si="35"/>
        <v/>
      </c>
      <c r="U138" s="5" t="str">
        <f t="shared" si="26"/>
        <v/>
      </c>
      <c r="V138" s="5" t="str">
        <f t="shared" si="36"/>
        <v/>
      </c>
      <c r="W138" s="5" t="str">
        <f t="shared" si="27"/>
        <v/>
      </c>
      <c r="X138" s="5" t="str">
        <f t="shared" si="37"/>
        <v/>
      </c>
      <c r="Y138" s="5" t="str">
        <f t="shared" si="28"/>
        <v/>
      </c>
      <c r="Z138" s="5"/>
      <c r="AA138" s="5">
        <f t="shared" si="38"/>
        <v>0</v>
      </c>
      <c r="AB138" s="3">
        <f t="shared" si="39"/>
        <v>0</v>
      </c>
      <c r="AC138" s="5">
        <f t="shared" si="29"/>
        <v>0</v>
      </c>
      <c r="AE138" s="60" t="e">
        <f t="shared" si="40"/>
        <v>#DIV/0!</v>
      </c>
    </row>
    <row r="139" spans="2:31" x14ac:dyDescent="0.2">
      <c r="B139" s="9">
        <f t="shared" si="41"/>
        <v>47331</v>
      </c>
      <c r="C139" s="10">
        <f t="shared" si="22"/>
        <v>129</v>
      </c>
      <c r="D139" s="5">
        <f t="shared" si="30"/>
        <v>0</v>
      </c>
      <c r="E139" s="5">
        <f t="shared" si="23"/>
        <v>0</v>
      </c>
      <c r="F139" s="5">
        <f t="shared" si="24"/>
        <v>0</v>
      </c>
      <c r="G139" s="3">
        <f t="shared" si="31"/>
        <v>0</v>
      </c>
      <c r="H139" s="35"/>
      <c r="I139" s="5">
        <f>IF($M$12=1,IF(SUM(K$26:K138)&lt;1,$L$5*(1+$G$5)^(INT((B139-$B$27)/365)),0),0)</f>
        <v>0</v>
      </c>
      <c r="J139" s="5"/>
      <c r="K139" s="10">
        <f>IF($M$12=1,IF(AND(AA139/$L$9&gt;(E139*12+$C$9)*4,$L$10&lt;=B139,SUM($K$26:K138)&lt;1,$L$8&lt;AA139/$L$9),1,0),IF(SUM(K$26:K138)=1,0,1))</f>
        <v>0</v>
      </c>
      <c r="L139" s="5">
        <f>IF($M$12=1,IF(K138=1,$L$8*(1-$L$9),IF(SUM($K$26:K138)=1,MAX(L138*(1+$H$10)-P138,0),0)),IF(K139=1,$O$8,MAX(L138*(1+$H$10)-P138,0)))</f>
        <v>0</v>
      </c>
      <c r="M139" s="5">
        <f t="shared" si="32"/>
        <v>0</v>
      </c>
      <c r="N139" s="5">
        <f>IF($M$12=1,IF(SUM(K$26:K138)=1,P139-(L139-L140),0),P139-(L139-L140))</f>
        <v>0</v>
      </c>
      <c r="O139" s="5">
        <f t="shared" si="33"/>
        <v>0</v>
      </c>
      <c r="P139" s="5">
        <f>IF(OR(SUM($K$26:K138)=1,$M$12=2),IF($M$19=1,MIN($L$16+F139*$L$17,L139*(1+$H$10)),MIN(MAX(D139+E139+F139-G139-H139-I139-M139-SUM(S139,U139,W139,Y139)-$O$16*E139,$O$15),L139*(1+$H$10))),0)</f>
        <v>0</v>
      </c>
      <c r="Q139" s="5"/>
      <c r="R139" s="50" t="str">
        <f t="shared" si="34"/>
        <v/>
      </c>
      <c r="S139" s="5" t="str">
        <f t="shared" si="25"/>
        <v/>
      </c>
      <c r="T139" s="5" t="str">
        <f t="shared" si="35"/>
        <v/>
      </c>
      <c r="U139" s="5" t="str">
        <f t="shared" si="26"/>
        <v/>
      </c>
      <c r="V139" s="5" t="str">
        <f t="shared" si="36"/>
        <v/>
      </c>
      <c r="W139" s="5" t="str">
        <f t="shared" si="27"/>
        <v/>
      </c>
      <c r="X139" s="5" t="str">
        <f t="shared" si="37"/>
        <v/>
      </c>
      <c r="Y139" s="5" t="str">
        <f t="shared" si="28"/>
        <v/>
      </c>
      <c r="Z139" s="5"/>
      <c r="AA139" s="5">
        <f t="shared" si="38"/>
        <v>0</v>
      </c>
      <c r="AB139" s="3">
        <f t="shared" si="39"/>
        <v>0</v>
      </c>
      <c r="AC139" s="5">
        <f t="shared" si="29"/>
        <v>0</v>
      </c>
      <c r="AE139" s="60" t="e">
        <f t="shared" si="40"/>
        <v>#DIV/0!</v>
      </c>
    </row>
    <row r="140" spans="2:31" x14ac:dyDescent="0.2">
      <c r="B140" s="9">
        <f t="shared" si="41"/>
        <v>47362</v>
      </c>
      <c r="C140" s="10">
        <f t="shared" si="22"/>
        <v>129</v>
      </c>
      <c r="D140" s="5">
        <f t="shared" si="30"/>
        <v>0</v>
      </c>
      <c r="E140" s="5">
        <f t="shared" si="23"/>
        <v>0</v>
      </c>
      <c r="F140" s="5">
        <f t="shared" si="24"/>
        <v>0</v>
      </c>
      <c r="G140" s="3">
        <f t="shared" si="31"/>
        <v>0</v>
      </c>
      <c r="H140" s="35"/>
      <c r="I140" s="5">
        <f>IF($M$12=1,IF(SUM(K$26:K139)&lt;1,$L$5*(1+$G$5)^(INT((B140-$B$27)/365)),0),0)</f>
        <v>0</v>
      </c>
      <c r="J140" s="5"/>
      <c r="K140" s="10">
        <f>IF($M$12=1,IF(AND(AA140/$L$9&gt;(E140*12+$C$9)*4,$L$10&lt;=B140,SUM($K$26:K139)&lt;1,$L$8&lt;AA140/$L$9),1,0),IF(SUM(K$26:K139)=1,0,1))</f>
        <v>0</v>
      </c>
      <c r="L140" s="5">
        <f>IF($M$12=1,IF(K139=1,$L$8*(1-$L$9),IF(SUM($K$26:K139)=1,MAX(L139*(1+$H$10)-P139,0),0)),IF(K140=1,$O$8,MAX(L139*(1+$H$10)-P139,0)))</f>
        <v>0</v>
      </c>
      <c r="M140" s="5">
        <f t="shared" si="32"/>
        <v>0</v>
      </c>
      <c r="N140" s="5">
        <f>IF($M$12=1,IF(SUM(K$26:K139)=1,P140-(L140-L141),0),P140-(L140-L141))</f>
        <v>0</v>
      </c>
      <c r="O140" s="5">
        <f t="shared" si="33"/>
        <v>0</v>
      </c>
      <c r="P140" s="5">
        <f>IF(OR(SUM($K$26:K139)=1,$M$12=2),IF($M$19=1,MIN($L$16+F140*$L$17,L140*(1+$H$10)),MIN(MAX(D140+E140+F140-G140-H140-I140-M140-SUM(S140,U140,W140,Y140)-$O$16*E140,$O$15),L140*(1+$H$10))),0)</f>
        <v>0</v>
      </c>
      <c r="Q140" s="5"/>
      <c r="R140" s="50" t="str">
        <f t="shared" si="34"/>
        <v/>
      </c>
      <c r="S140" s="5" t="str">
        <f t="shared" si="25"/>
        <v/>
      </c>
      <c r="T140" s="5" t="str">
        <f t="shared" si="35"/>
        <v/>
      </c>
      <c r="U140" s="5" t="str">
        <f t="shared" si="26"/>
        <v/>
      </c>
      <c r="V140" s="5" t="str">
        <f t="shared" si="36"/>
        <v/>
      </c>
      <c r="W140" s="5" t="str">
        <f t="shared" si="27"/>
        <v/>
      </c>
      <c r="X140" s="5" t="str">
        <f t="shared" si="37"/>
        <v/>
      </c>
      <c r="Y140" s="5" t="str">
        <f t="shared" si="28"/>
        <v/>
      </c>
      <c r="Z140" s="5"/>
      <c r="AA140" s="5">
        <f t="shared" si="38"/>
        <v>0</v>
      </c>
      <c r="AB140" s="3">
        <f t="shared" si="39"/>
        <v>0</v>
      </c>
      <c r="AC140" s="5">
        <f t="shared" si="29"/>
        <v>0</v>
      </c>
      <c r="AE140" s="60" t="e">
        <f t="shared" si="40"/>
        <v>#DIV/0!</v>
      </c>
    </row>
    <row r="141" spans="2:31" x14ac:dyDescent="0.2">
      <c r="B141" s="9">
        <f t="shared" si="41"/>
        <v>47392</v>
      </c>
      <c r="C141" s="10">
        <f t="shared" si="22"/>
        <v>129</v>
      </c>
      <c r="D141" s="5">
        <f t="shared" si="30"/>
        <v>0</v>
      </c>
      <c r="E141" s="5">
        <f t="shared" si="23"/>
        <v>0</v>
      </c>
      <c r="F141" s="5">
        <f t="shared" si="24"/>
        <v>0</v>
      </c>
      <c r="G141" s="3">
        <f t="shared" si="31"/>
        <v>0</v>
      </c>
      <c r="H141" s="35"/>
      <c r="I141" s="5">
        <f>IF($M$12=1,IF(SUM(K$26:K140)&lt;1,$L$5*(1+$G$5)^(INT((B141-$B$27)/365)),0),0)</f>
        <v>0</v>
      </c>
      <c r="J141" s="5"/>
      <c r="K141" s="10">
        <f>IF($M$12=1,IF(AND(AA141/$L$9&gt;(E141*12+$C$9)*4,$L$10&lt;=B141,SUM($K$26:K140)&lt;1,$L$8&lt;AA141/$L$9),1,0),IF(SUM(K$26:K140)=1,0,1))</f>
        <v>0</v>
      </c>
      <c r="L141" s="5">
        <f>IF($M$12=1,IF(K140=1,$L$8*(1-$L$9),IF(SUM($K$26:K140)=1,MAX(L140*(1+$H$10)-P140,0),0)),IF(K141=1,$O$8,MAX(L140*(1+$H$10)-P140,0)))</f>
        <v>0</v>
      </c>
      <c r="M141" s="5">
        <f t="shared" si="32"/>
        <v>0</v>
      </c>
      <c r="N141" s="5">
        <f>IF($M$12=1,IF(SUM(K$26:K140)=1,P141-(L141-L142),0),P141-(L141-L142))</f>
        <v>0</v>
      </c>
      <c r="O141" s="5">
        <f t="shared" si="33"/>
        <v>0</v>
      </c>
      <c r="P141" s="5">
        <f>IF(OR(SUM($K$26:K140)=1,$M$12=2),IF($M$19=1,MIN($L$16+F141*$L$17,L141*(1+$H$10)),MIN(MAX(D141+E141+F141-G141-H141-I141-M141-SUM(S141,U141,W141,Y141)-$O$16*E141,$O$15),L141*(1+$H$10))),0)</f>
        <v>0</v>
      </c>
      <c r="Q141" s="5"/>
      <c r="R141" s="50" t="str">
        <f t="shared" si="34"/>
        <v/>
      </c>
      <c r="S141" s="5" t="str">
        <f t="shared" si="25"/>
        <v/>
      </c>
      <c r="T141" s="5" t="str">
        <f t="shared" si="35"/>
        <v/>
      </c>
      <c r="U141" s="5" t="str">
        <f t="shared" si="26"/>
        <v/>
      </c>
      <c r="V141" s="5" t="str">
        <f t="shared" si="36"/>
        <v/>
      </c>
      <c r="W141" s="5" t="str">
        <f t="shared" si="27"/>
        <v/>
      </c>
      <c r="X141" s="5" t="str">
        <f t="shared" si="37"/>
        <v/>
      </c>
      <c r="Y141" s="5" t="str">
        <f t="shared" si="28"/>
        <v/>
      </c>
      <c r="Z141" s="5"/>
      <c r="AA141" s="5">
        <f t="shared" si="38"/>
        <v>0</v>
      </c>
      <c r="AB141" s="3">
        <f t="shared" si="39"/>
        <v>0</v>
      </c>
      <c r="AC141" s="5">
        <f t="shared" si="29"/>
        <v>0</v>
      </c>
      <c r="AE141" s="60" t="e">
        <f t="shared" si="40"/>
        <v>#DIV/0!</v>
      </c>
    </row>
    <row r="142" spans="2:31" x14ac:dyDescent="0.2">
      <c r="B142" s="9">
        <f t="shared" si="41"/>
        <v>47423</v>
      </c>
      <c r="C142" s="10">
        <f t="shared" si="22"/>
        <v>129</v>
      </c>
      <c r="D142" s="5">
        <f t="shared" si="30"/>
        <v>0</v>
      </c>
      <c r="E142" s="5">
        <f t="shared" si="23"/>
        <v>0</v>
      </c>
      <c r="F142" s="5">
        <f t="shared" si="24"/>
        <v>0</v>
      </c>
      <c r="G142" s="3">
        <f t="shared" si="31"/>
        <v>0</v>
      </c>
      <c r="H142" s="35"/>
      <c r="I142" s="5">
        <f>IF($M$12=1,IF(SUM(K$26:K141)&lt;1,$L$5*(1+$G$5)^(INT((B142-$B$27)/365)),0),0)</f>
        <v>0</v>
      </c>
      <c r="J142" s="5"/>
      <c r="K142" s="10">
        <f>IF($M$12=1,IF(AND(AA142/$L$9&gt;(E142*12+$C$9)*4,$L$10&lt;=B142,SUM($K$26:K141)&lt;1,$L$8&lt;AA142/$L$9),1,0),IF(SUM(K$26:K141)=1,0,1))</f>
        <v>0</v>
      </c>
      <c r="L142" s="5">
        <f>IF($M$12=1,IF(K141=1,$L$8*(1-$L$9),IF(SUM($K$26:K141)=1,MAX(L141*(1+$H$10)-P141,0),0)),IF(K142=1,$O$8,MAX(L141*(1+$H$10)-P141,0)))</f>
        <v>0</v>
      </c>
      <c r="M142" s="5">
        <f t="shared" si="32"/>
        <v>0</v>
      </c>
      <c r="N142" s="5">
        <f>IF($M$12=1,IF(SUM(K$26:K141)=1,P142-(L142-L143),0),P142-(L142-L143))</f>
        <v>0</v>
      </c>
      <c r="O142" s="5">
        <f t="shared" si="33"/>
        <v>0</v>
      </c>
      <c r="P142" s="5">
        <f>IF(OR(SUM($K$26:K141)=1,$M$12=2),IF($M$19=1,MIN($L$16+F142*$L$17,L142*(1+$H$10)),MIN(MAX(D142+E142+F142-G142-H142-I142-M142-SUM(S142,U142,W142,Y142)-$O$16*E142,$O$15),L142*(1+$H$10))),0)</f>
        <v>0</v>
      </c>
      <c r="Q142" s="5"/>
      <c r="R142" s="50" t="str">
        <f t="shared" si="34"/>
        <v/>
      </c>
      <c r="S142" s="5" t="str">
        <f t="shared" si="25"/>
        <v/>
      </c>
      <c r="T142" s="5" t="str">
        <f t="shared" si="35"/>
        <v/>
      </c>
      <c r="U142" s="5" t="str">
        <f t="shared" si="26"/>
        <v/>
      </c>
      <c r="V142" s="5" t="str">
        <f t="shared" si="36"/>
        <v/>
      </c>
      <c r="W142" s="5" t="str">
        <f t="shared" si="27"/>
        <v/>
      </c>
      <c r="X142" s="5" t="str">
        <f t="shared" si="37"/>
        <v/>
      </c>
      <c r="Y142" s="5" t="str">
        <f t="shared" si="28"/>
        <v/>
      </c>
      <c r="Z142" s="5"/>
      <c r="AA142" s="5">
        <f t="shared" si="38"/>
        <v>0</v>
      </c>
      <c r="AB142" s="3">
        <f t="shared" si="39"/>
        <v>0</v>
      </c>
      <c r="AC142" s="5">
        <f t="shared" si="29"/>
        <v>0</v>
      </c>
      <c r="AE142" s="60" t="e">
        <f t="shared" si="40"/>
        <v>#DIV/0!</v>
      </c>
    </row>
    <row r="143" spans="2:31" x14ac:dyDescent="0.2">
      <c r="B143" s="9">
        <f t="shared" si="41"/>
        <v>47453</v>
      </c>
      <c r="C143" s="10">
        <f t="shared" si="22"/>
        <v>130</v>
      </c>
      <c r="D143" s="5">
        <f t="shared" si="30"/>
        <v>0</v>
      </c>
      <c r="E143" s="5">
        <f t="shared" si="23"/>
        <v>0</v>
      </c>
      <c r="F143" s="5">
        <f t="shared" si="24"/>
        <v>0</v>
      </c>
      <c r="G143" s="3">
        <f t="shared" si="31"/>
        <v>0</v>
      </c>
      <c r="H143" s="35"/>
      <c r="I143" s="5">
        <f>IF($M$12=1,IF(SUM(K$26:K142)&lt;1,$L$5*(1+$G$5)^(INT((B143-$B$27)/365)),0),0)</f>
        <v>0</v>
      </c>
      <c r="J143" s="5"/>
      <c r="K143" s="10">
        <f>IF($M$12=1,IF(AND(AA143/$L$9&gt;(E143*12+$C$9)*4,$L$10&lt;=B143,SUM($K$26:K142)&lt;1,$L$8&lt;AA143/$L$9),1,0),IF(SUM(K$26:K142)=1,0,1))</f>
        <v>0</v>
      </c>
      <c r="L143" s="5">
        <f>IF($M$12=1,IF(K142=1,$L$8*(1-$L$9),IF(SUM($K$26:K142)=1,MAX(L142*(1+$H$10)-P142,0),0)),IF(K143=1,$O$8,MAX(L142*(1+$H$10)-P142,0)))</f>
        <v>0</v>
      </c>
      <c r="M143" s="5">
        <f t="shared" si="32"/>
        <v>0</v>
      </c>
      <c r="N143" s="5">
        <f>IF($M$12=1,IF(SUM(K$26:K142)=1,P143-(L143-L144),0),P143-(L143-L144))</f>
        <v>0</v>
      </c>
      <c r="O143" s="5">
        <f t="shared" si="33"/>
        <v>0</v>
      </c>
      <c r="P143" s="5">
        <f>IF(OR(SUM($K$26:K142)=1,$M$12=2),IF($M$19=1,MIN($L$16+F143*$L$17,L143*(1+$H$10)),MIN(MAX(D143+E143+F143-G143-H143-I143-M143-SUM(S143,U143,W143,Y143)-$O$16*E143,$O$15),L143*(1+$H$10))),0)</f>
        <v>0</v>
      </c>
      <c r="Q143" s="5"/>
      <c r="R143" s="50" t="str">
        <f t="shared" si="34"/>
        <v/>
      </c>
      <c r="S143" s="5" t="str">
        <f t="shared" si="25"/>
        <v/>
      </c>
      <c r="T143" s="5" t="str">
        <f t="shared" si="35"/>
        <v/>
      </c>
      <c r="U143" s="5" t="str">
        <f t="shared" si="26"/>
        <v/>
      </c>
      <c r="V143" s="5" t="str">
        <f t="shared" si="36"/>
        <v/>
      </c>
      <c r="W143" s="5" t="str">
        <f t="shared" si="27"/>
        <v/>
      </c>
      <c r="X143" s="5" t="str">
        <f t="shared" si="37"/>
        <v/>
      </c>
      <c r="Y143" s="5" t="str">
        <f t="shared" si="28"/>
        <v/>
      </c>
      <c r="Z143" s="5"/>
      <c r="AA143" s="5">
        <f t="shared" si="38"/>
        <v>0</v>
      </c>
      <c r="AB143" s="3">
        <f t="shared" si="39"/>
        <v>0</v>
      </c>
      <c r="AC143" s="5">
        <f t="shared" si="29"/>
        <v>0</v>
      </c>
      <c r="AE143" s="60" t="e">
        <f t="shared" si="40"/>
        <v>#DIV/0!</v>
      </c>
    </row>
    <row r="144" spans="2:31" x14ac:dyDescent="0.2">
      <c r="B144" s="9">
        <f t="shared" si="41"/>
        <v>47484</v>
      </c>
      <c r="C144" s="10">
        <f t="shared" si="22"/>
        <v>130</v>
      </c>
      <c r="D144" s="5">
        <f t="shared" si="30"/>
        <v>0</v>
      </c>
      <c r="E144" s="5">
        <f t="shared" si="23"/>
        <v>0</v>
      </c>
      <c r="F144" s="5">
        <f t="shared" si="24"/>
        <v>0</v>
      </c>
      <c r="G144" s="3">
        <f t="shared" si="31"/>
        <v>0</v>
      </c>
      <c r="H144" s="35"/>
      <c r="I144" s="5">
        <f>IF($M$12=1,IF(SUM(K$26:K143)&lt;1,$L$5*(1+$G$5)^(INT((B144-$B$27)/365)),0),0)</f>
        <v>0</v>
      </c>
      <c r="J144" s="5"/>
      <c r="K144" s="10">
        <f>IF($M$12=1,IF(AND(AA144/$L$9&gt;(E144*12+$C$9)*4,$L$10&lt;=B144,SUM($K$26:K143)&lt;1,$L$8&lt;AA144/$L$9),1,0),IF(SUM(K$26:K143)=1,0,1))</f>
        <v>0</v>
      </c>
      <c r="L144" s="5">
        <f>IF($M$12=1,IF(K143=1,$L$8*(1-$L$9),IF(SUM($K$26:K143)=1,MAX(L143*(1+$H$10)-P143,0),0)),IF(K144=1,$O$8,MAX(L143*(1+$H$10)-P143,0)))</f>
        <v>0</v>
      </c>
      <c r="M144" s="5">
        <f t="shared" si="32"/>
        <v>0</v>
      </c>
      <c r="N144" s="5">
        <f>IF($M$12=1,IF(SUM(K$26:K143)=1,P144-(L144-L145),0),P144-(L144-L145))</f>
        <v>0</v>
      </c>
      <c r="O144" s="5">
        <f t="shared" si="33"/>
        <v>0</v>
      </c>
      <c r="P144" s="5">
        <f>IF(OR(SUM($K$26:K143)=1,$M$12=2),IF($M$19=1,MIN($L$16+F144*$L$17,L144*(1+$H$10)),MIN(MAX(D144+E144+F144-G144-H144-I144-M144-SUM(S144,U144,W144,Y144)-$O$16*E144,$O$15),L144*(1+$H$10))),0)</f>
        <v>0</v>
      </c>
      <c r="Q144" s="5"/>
      <c r="R144" s="50" t="str">
        <f t="shared" si="34"/>
        <v/>
      </c>
      <c r="S144" s="5" t="str">
        <f t="shared" si="25"/>
        <v/>
      </c>
      <c r="T144" s="5" t="str">
        <f t="shared" si="35"/>
        <v/>
      </c>
      <c r="U144" s="5" t="str">
        <f t="shared" si="26"/>
        <v/>
      </c>
      <c r="V144" s="5" t="str">
        <f t="shared" si="36"/>
        <v/>
      </c>
      <c r="W144" s="5" t="str">
        <f t="shared" si="27"/>
        <v/>
      </c>
      <c r="X144" s="5" t="str">
        <f t="shared" si="37"/>
        <v/>
      </c>
      <c r="Y144" s="5" t="str">
        <f t="shared" si="28"/>
        <v/>
      </c>
      <c r="Z144" s="5"/>
      <c r="AA144" s="5">
        <f t="shared" si="38"/>
        <v>0</v>
      </c>
      <c r="AB144" s="3">
        <f t="shared" si="39"/>
        <v>0</v>
      </c>
      <c r="AC144" s="5">
        <f t="shared" si="29"/>
        <v>0</v>
      </c>
      <c r="AE144" s="60" t="e">
        <f t="shared" si="40"/>
        <v>#DIV/0!</v>
      </c>
    </row>
    <row r="145" spans="2:31" x14ac:dyDescent="0.2">
      <c r="B145" s="9">
        <f t="shared" si="41"/>
        <v>47515</v>
      </c>
      <c r="C145" s="10">
        <f t="shared" si="22"/>
        <v>130</v>
      </c>
      <c r="D145" s="5">
        <f t="shared" si="30"/>
        <v>0</v>
      </c>
      <c r="E145" s="5">
        <f t="shared" si="23"/>
        <v>0</v>
      </c>
      <c r="F145" s="5">
        <f t="shared" si="24"/>
        <v>0</v>
      </c>
      <c r="G145" s="3">
        <f t="shared" si="31"/>
        <v>0</v>
      </c>
      <c r="H145" s="35"/>
      <c r="I145" s="5">
        <f>IF($M$12=1,IF(SUM(K$26:K144)&lt;1,$L$5*(1+$G$5)^(INT((B145-$B$27)/365)),0),0)</f>
        <v>0</v>
      </c>
      <c r="J145" s="5"/>
      <c r="K145" s="10">
        <f>IF($M$12=1,IF(AND(AA145/$L$9&gt;(E145*12+$C$9)*4,$L$10&lt;=B145,SUM($K$26:K144)&lt;1,$L$8&lt;AA145/$L$9),1,0),IF(SUM(K$26:K144)=1,0,1))</f>
        <v>0</v>
      </c>
      <c r="L145" s="5">
        <f>IF($M$12=1,IF(K144=1,$L$8*(1-$L$9),IF(SUM($K$26:K144)=1,MAX(L144*(1+$H$10)-P144,0),0)),IF(K145=1,$O$8,MAX(L144*(1+$H$10)-P144,0)))</f>
        <v>0</v>
      </c>
      <c r="M145" s="5">
        <f t="shared" si="32"/>
        <v>0</v>
      </c>
      <c r="N145" s="5">
        <f>IF($M$12=1,IF(SUM(K$26:K144)=1,P145-(L145-L146),0),P145-(L145-L146))</f>
        <v>0</v>
      </c>
      <c r="O145" s="5">
        <f t="shared" si="33"/>
        <v>0</v>
      </c>
      <c r="P145" s="5">
        <f>IF(OR(SUM($K$26:K144)=1,$M$12=2),IF($M$19=1,MIN($L$16+F145*$L$17,L145*(1+$H$10)),MIN(MAX(D145+E145+F145-G145-H145-I145-M145-SUM(S145,U145,W145,Y145)-$O$16*E145,$O$15),L145*(1+$H$10))),0)</f>
        <v>0</v>
      </c>
      <c r="Q145" s="5"/>
      <c r="R145" s="50" t="str">
        <f t="shared" si="34"/>
        <v/>
      </c>
      <c r="S145" s="5" t="str">
        <f t="shared" si="25"/>
        <v/>
      </c>
      <c r="T145" s="5" t="str">
        <f t="shared" si="35"/>
        <v/>
      </c>
      <c r="U145" s="5" t="str">
        <f t="shared" si="26"/>
        <v/>
      </c>
      <c r="V145" s="5" t="str">
        <f t="shared" si="36"/>
        <v/>
      </c>
      <c r="W145" s="5" t="str">
        <f t="shared" si="27"/>
        <v/>
      </c>
      <c r="X145" s="5" t="str">
        <f t="shared" si="37"/>
        <v/>
      </c>
      <c r="Y145" s="5" t="str">
        <f t="shared" si="28"/>
        <v/>
      </c>
      <c r="Z145" s="5"/>
      <c r="AA145" s="5">
        <f t="shared" si="38"/>
        <v>0</v>
      </c>
      <c r="AB145" s="3">
        <f t="shared" si="39"/>
        <v>0</v>
      </c>
      <c r="AC145" s="5">
        <f t="shared" si="29"/>
        <v>0</v>
      </c>
      <c r="AE145" s="60" t="e">
        <f t="shared" si="40"/>
        <v>#DIV/0!</v>
      </c>
    </row>
    <row r="146" spans="2:31" x14ac:dyDescent="0.2">
      <c r="B146" s="9">
        <f t="shared" si="41"/>
        <v>47543</v>
      </c>
      <c r="C146" s="10">
        <f t="shared" si="22"/>
        <v>130</v>
      </c>
      <c r="D146" s="5">
        <f t="shared" si="30"/>
        <v>0</v>
      </c>
      <c r="E146" s="5">
        <f t="shared" si="23"/>
        <v>0</v>
      </c>
      <c r="F146" s="5">
        <f t="shared" si="24"/>
        <v>0</v>
      </c>
      <c r="G146" s="3">
        <f t="shared" si="31"/>
        <v>0</v>
      </c>
      <c r="H146" s="35"/>
      <c r="I146" s="5">
        <f>IF($M$12=1,IF(SUM(K$26:K145)&lt;1,$L$5*(1+$G$5)^(INT((B146-$B$27)/365)),0),0)</f>
        <v>0</v>
      </c>
      <c r="J146" s="5"/>
      <c r="K146" s="10">
        <f>IF($M$12=1,IF(AND(AA146/$L$9&gt;(E146*12+$C$9)*4,$L$10&lt;=B146,SUM($K$26:K145)&lt;1,$L$8&lt;AA146/$L$9),1,0),IF(SUM(K$26:K145)=1,0,1))</f>
        <v>0</v>
      </c>
      <c r="L146" s="5">
        <f>IF($M$12=1,IF(K145=1,$L$8*(1-$L$9),IF(SUM($K$26:K145)=1,MAX(L145*(1+$H$10)-P145,0),0)),IF(K146=1,$O$8,MAX(L145*(1+$H$10)-P145,0)))</f>
        <v>0</v>
      </c>
      <c r="M146" s="5">
        <f t="shared" si="32"/>
        <v>0</v>
      </c>
      <c r="N146" s="5">
        <f>IF($M$12=1,IF(SUM(K$26:K145)=1,P146-(L146-L147),0),P146-(L146-L147))</f>
        <v>0</v>
      </c>
      <c r="O146" s="5">
        <f t="shared" si="33"/>
        <v>0</v>
      </c>
      <c r="P146" s="5">
        <f>IF(OR(SUM($K$26:K145)=1,$M$12=2),IF($M$19=1,MIN($L$16+F146*$L$17,L146*(1+$H$10)),MIN(MAX(D146+E146+F146-G146-H146-I146-M146-SUM(S146,U146,W146,Y146)-$O$16*E146,$O$15),L146*(1+$H$10))),0)</f>
        <v>0</v>
      </c>
      <c r="Q146" s="5"/>
      <c r="R146" s="50" t="str">
        <f t="shared" si="34"/>
        <v/>
      </c>
      <c r="S146" s="5" t="str">
        <f t="shared" si="25"/>
        <v/>
      </c>
      <c r="T146" s="5" t="str">
        <f t="shared" si="35"/>
        <v/>
      </c>
      <c r="U146" s="5" t="str">
        <f t="shared" si="26"/>
        <v/>
      </c>
      <c r="V146" s="5" t="str">
        <f t="shared" si="36"/>
        <v/>
      </c>
      <c r="W146" s="5" t="str">
        <f t="shared" si="27"/>
        <v/>
      </c>
      <c r="X146" s="5" t="str">
        <f t="shared" si="37"/>
        <v/>
      </c>
      <c r="Y146" s="5" t="str">
        <f t="shared" si="28"/>
        <v/>
      </c>
      <c r="Z146" s="5"/>
      <c r="AA146" s="5">
        <f t="shared" si="38"/>
        <v>0</v>
      </c>
      <c r="AB146" s="3">
        <f t="shared" si="39"/>
        <v>0</v>
      </c>
      <c r="AC146" s="5">
        <f t="shared" si="29"/>
        <v>0</v>
      </c>
      <c r="AE146" s="60" t="e">
        <f t="shared" si="40"/>
        <v>#DIV/0!</v>
      </c>
    </row>
    <row r="147" spans="2:31" x14ac:dyDescent="0.2">
      <c r="B147" s="9">
        <f t="shared" si="41"/>
        <v>47574</v>
      </c>
      <c r="C147" s="10">
        <f t="shared" si="22"/>
        <v>130</v>
      </c>
      <c r="D147" s="5">
        <f t="shared" si="30"/>
        <v>0</v>
      </c>
      <c r="E147" s="5">
        <f t="shared" si="23"/>
        <v>0</v>
      </c>
      <c r="F147" s="5">
        <f t="shared" si="24"/>
        <v>0</v>
      </c>
      <c r="G147" s="3">
        <f t="shared" si="31"/>
        <v>0</v>
      </c>
      <c r="H147" s="35"/>
      <c r="I147" s="5">
        <f>IF($M$12=1,IF(SUM(K$26:K146)&lt;1,$L$5*(1+$G$5)^(INT((B147-$B$27)/365)),0),0)</f>
        <v>0</v>
      </c>
      <c r="J147" s="5"/>
      <c r="K147" s="10">
        <f>IF($M$12=1,IF(AND(AA147/$L$9&gt;(E147*12+$C$9)*4,$L$10&lt;=B147,SUM($K$26:K146)&lt;1,$L$8&lt;AA147/$L$9),1,0),IF(SUM(K$26:K146)=1,0,1))</f>
        <v>0</v>
      </c>
      <c r="L147" s="5">
        <f>IF($M$12=1,IF(K146=1,$L$8*(1-$L$9),IF(SUM($K$26:K146)=1,MAX(L146*(1+$H$10)-P146,0),0)),IF(K147=1,$O$8,MAX(L146*(1+$H$10)-P146,0)))</f>
        <v>0</v>
      </c>
      <c r="M147" s="5">
        <f t="shared" si="32"/>
        <v>0</v>
      </c>
      <c r="N147" s="5">
        <f>IF($M$12=1,IF(SUM(K$26:K146)=1,P147-(L147-L148),0),P147-(L147-L148))</f>
        <v>0</v>
      </c>
      <c r="O147" s="5">
        <f t="shared" si="33"/>
        <v>0</v>
      </c>
      <c r="P147" s="5">
        <f>IF(OR(SUM($K$26:K146)=1,$M$12=2),IF($M$19=1,MIN($L$16+F147*$L$17,L147*(1+$H$10)),MIN(MAX(D147+E147+F147-G147-H147-I147-M147-SUM(S147,U147,W147,Y147)-$O$16*E147,$O$15),L147*(1+$H$10))),0)</f>
        <v>0</v>
      </c>
      <c r="Q147" s="5"/>
      <c r="R147" s="50" t="str">
        <f t="shared" si="34"/>
        <v/>
      </c>
      <c r="S147" s="5" t="str">
        <f t="shared" si="25"/>
        <v/>
      </c>
      <c r="T147" s="5" t="str">
        <f t="shared" si="35"/>
        <v/>
      </c>
      <c r="U147" s="5" t="str">
        <f t="shared" si="26"/>
        <v/>
      </c>
      <c r="V147" s="5" t="str">
        <f t="shared" si="36"/>
        <v/>
      </c>
      <c r="W147" s="5" t="str">
        <f t="shared" si="27"/>
        <v/>
      </c>
      <c r="X147" s="5" t="str">
        <f t="shared" si="37"/>
        <v/>
      </c>
      <c r="Y147" s="5" t="str">
        <f t="shared" si="28"/>
        <v/>
      </c>
      <c r="Z147" s="5"/>
      <c r="AA147" s="5">
        <f t="shared" si="38"/>
        <v>0</v>
      </c>
      <c r="AB147" s="3">
        <f t="shared" si="39"/>
        <v>0</v>
      </c>
      <c r="AC147" s="5">
        <f t="shared" si="29"/>
        <v>0</v>
      </c>
      <c r="AE147" s="60" t="e">
        <f t="shared" si="40"/>
        <v>#DIV/0!</v>
      </c>
    </row>
    <row r="148" spans="2:31" x14ac:dyDescent="0.2">
      <c r="B148" s="9">
        <f t="shared" si="41"/>
        <v>47604</v>
      </c>
      <c r="C148" s="10">
        <f t="shared" si="22"/>
        <v>130</v>
      </c>
      <c r="D148" s="5">
        <f t="shared" si="30"/>
        <v>0</v>
      </c>
      <c r="E148" s="5">
        <f t="shared" si="23"/>
        <v>0</v>
      </c>
      <c r="F148" s="5">
        <f t="shared" si="24"/>
        <v>0</v>
      </c>
      <c r="G148" s="3">
        <f t="shared" si="31"/>
        <v>0</v>
      </c>
      <c r="H148" s="35"/>
      <c r="I148" s="5">
        <f>IF($M$12=1,IF(SUM(K$26:K147)&lt;1,$L$5*(1+$G$5)^(INT((B148-$B$27)/365)),0),0)</f>
        <v>0</v>
      </c>
      <c r="J148" s="5"/>
      <c r="K148" s="10">
        <f>IF($M$12=1,IF(AND(AA148/$L$9&gt;(E148*12+$C$9)*4,$L$10&lt;=B148,SUM($K$26:K147)&lt;1,$L$8&lt;AA148/$L$9),1,0),IF(SUM(K$26:K147)=1,0,1))</f>
        <v>0</v>
      </c>
      <c r="L148" s="5">
        <f>IF($M$12=1,IF(K147=1,$L$8*(1-$L$9),IF(SUM($K$26:K147)=1,MAX(L147*(1+$H$10)-P147,0),0)),IF(K148=1,$O$8,MAX(L147*(1+$H$10)-P147,0)))</f>
        <v>0</v>
      </c>
      <c r="M148" s="5">
        <f t="shared" si="32"/>
        <v>0</v>
      </c>
      <c r="N148" s="5">
        <f>IF($M$12=1,IF(SUM(K$26:K147)=1,P148-(L148-L149),0),P148-(L148-L149))</f>
        <v>0</v>
      </c>
      <c r="O148" s="5">
        <f t="shared" si="33"/>
        <v>0</v>
      </c>
      <c r="P148" s="5">
        <f>IF(OR(SUM($K$26:K147)=1,$M$12=2),IF($M$19=1,MIN($L$16+F148*$L$17,L148*(1+$H$10)),MIN(MAX(D148+E148+F148-G148-H148-I148-M148-SUM(S148,U148,W148,Y148)-$O$16*E148,$O$15),L148*(1+$H$10))),0)</f>
        <v>0</v>
      </c>
      <c r="Q148" s="5"/>
      <c r="R148" s="50" t="str">
        <f t="shared" si="34"/>
        <v/>
      </c>
      <c r="S148" s="5" t="str">
        <f t="shared" si="25"/>
        <v/>
      </c>
      <c r="T148" s="5" t="str">
        <f t="shared" si="35"/>
        <v/>
      </c>
      <c r="U148" s="5" t="str">
        <f t="shared" si="26"/>
        <v/>
      </c>
      <c r="V148" s="5" t="str">
        <f t="shared" si="36"/>
        <v/>
      </c>
      <c r="W148" s="5" t="str">
        <f t="shared" si="27"/>
        <v/>
      </c>
      <c r="X148" s="5" t="str">
        <f t="shared" si="37"/>
        <v/>
      </c>
      <c r="Y148" s="5" t="str">
        <f t="shared" si="28"/>
        <v/>
      </c>
      <c r="Z148" s="5"/>
      <c r="AA148" s="5">
        <f t="shared" si="38"/>
        <v>0</v>
      </c>
      <c r="AB148" s="3">
        <f t="shared" si="39"/>
        <v>0</v>
      </c>
      <c r="AC148" s="5">
        <f t="shared" si="29"/>
        <v>0</v>
      </c>
      <c r="AE148" s="60" t="e">
        <f t="shared" si="40"/>
        <v>#DIV/0!</v>
      </c>
    </row>
    <row r="149" spans="2:31" x14ac:dyDescent="0.2">
      <c r="B149" s="9">
        <f t="shared" si="41"/>
        <v>47635</v>
      </c>
      <c r="C149" s="10">
        <f t="shared" si="22"/>
        <v>130</v>
      </c>
      <c r="D149" s="5">
        <f t="shared" si="30"/>
        <v>0</v>
      </c>
      <c r="E149" s="5">
        <f t="shared" si="23"/>
        <v>0</v>
      </c>
      <c r="F149" s="5">
        <f t="shared" si="24"/>
        <v>0</v>
      </c>
      <c r="G149" s="3">
        <f t="shared" si="31"/>
        <v>0</v>
      </c>
      <c r="H149" s="35"/>
      <c r="I149" s="5">
        <f>IF($M$12=1,IF(SUM(K$26:K148)&lt;1,$L$5*(1+$G$5)^(INT((B149-$B$27)/365)),0),0)</f>
        <v>0</v>
      </c>
      <c r="J149" s="5"/>
      <c r="K149" s="10">
        <f>IF($M$12=1,IF(AND(AA149/$L$9&gt;(E149*12+$C$9)*4,$L$10&lt;=B149,SUM($K$26:K148)&lt;1,$L$8&lt;AA149/$L$9),1,0),IF(SUM(K$26:K148)=1,0,1))</f>
        <v>0</v>
      </c>
      <c r="L149" s="5">
        <f>IF($M$12=1,IF(K148=1,$L$8*(1-$L$9),IF(SUM($K$26:K148)=1,MAX(L148*(1+$H$10)-P148,0),0)),IF(K149=1,$O$8,MAX(L148*(1+$H$10)-P148,0)))</f>
        <v>0</v>
      </c>
      <c r="M149" s="5">
        <f t="shared" si="32"/>
        <v>0</v>
      </c>
      <c r="N149" s="5">
        <f>IF($M$12=1,IF(SUM(K$26:K148)=1,P149-(L149-L150),0),P149-(L149-L150))</f>
        <v>0</v>
      </c>
      <c r="O149" s="5">
        <f t="shared" si="33"/>
        <v>0</v>
      </c>
      <c r="P149" s="5">
        <f>IF(OR(SUM($K$26:K148)=1,$M$12=2),IF($M$19=1,MIN($L$16+F149*$L$17,L149*(1+$H$10)),MIN(MAX(D149+E149+F149-G149-H149-I149-M149-SUM(S149,U149,W149,Y149)-$O$16*E149,$O$15),L149*(1+$H$10))),0)</f>
        <v>0</v>
      </c>
      <c r="Q149" s="5"/>
      <c r="R149" s="50" t="str">
        <f t="shared" si="34"/>
        <v/>
      </c>
      <c r="S149" s="5" t="str">
        <f t="shared" si="25"/>
        <v/>
      </c>
      <c r="T149" s="5" t="str">
        <f t="shared" si="35"/>
        <v/>
      </c>
      <c r="U149" s="5" t="str">
        <f t="shared" si="26"/>
        <v/>
      </c>
      <c r="V149" s="5" t="str">
        <f t="shared" si="36"/>
        <v/>
      </c>
      <c r="W149" s="5" t="str">
        <f t="shared" si="27"/>
        <v/>
      </c>
      <c r="X149" s="5" t="str">
        <f t="shared" si="37"/>
        <v/>
      </c>
      <c r="Y149" s="5" t="str">
        <f t="shared" si="28"/>
        <v/>
      </c>
      <c r="Z149" s="5"/>
      <c r="AA149" s="5">
        <f t="shared" si="38"/>
        <v>0</v>
      </c>
      <c r="AB149" s="3">
        <f t="shared" si="39"/>
        <v>0</v>
      </c>
      <c r="AC149" s="5">
        <f t="shared" si="29"/>
        <v>0</v>
      </c>
      <c r="AE149" s="60" t="e">
        <f t="shared" si="40"/>
        <v>#DIV/0!</v>
      </c>
    </row>
    <row r="150" spans="2:31" x14ac:dyDescent="0.2">
      <c r="B150" s="9">
        <f t="shared" si="41"/>
        <v>47665</v>
      </c>
      <c r="C150" s="10">
        <f t="shared" si="22"/>
        <v>130</v>
      </c>
      <c r="D150" s="5">
        <f t="shared" si="30"/>
        <v>0</v>
      </c>
      <c r="E150" s="5">
        <f t="shared" si="23"/>
        <v>0</v>
      </c>
      <c r="F150" s="5">
        <f t="shared" si="24"/>
        <v>0</v>
      </c>
      <c r="G150" s="3">
        <f t="shared" si="31"/>
        <v>0</v>
      </c>
      <c r="H150" s="35"/>
      <c r="I150" s="5">
        <f>IF($M$12=1,IF(SUM(K$26:K149)&lt;1,$L$5*(1+$G$5)^(INT((B150-$B$27)/365)),0),0)</f>
        <v>0</v>
      </c>
      <c r="J150" s="5"/>
      <c r="K150" s="10">
        <f>IF($M$12=1,IF(AND(AA150/$L$9&gt;(E150*12+$C$9)*4,$L$10&lt;=B150,SUM($K$26:K149)&lt;1,$L$8&lt;AA150/$L$9),1,0),IF(SUM(K$26:K149)=1,0,1))</f>
        <v>0</v>
      </c>
      <c r="L150" s="5">
        <f>IF($M$12=1,IF(K149=1,$L$8*(1-$L$9),IF(SUM($K$26:K149)=1,MAX(L149*(1+$H$10)-P149,0),0)),IF(K150=1,$O$8,MAX(L149*(1+$H$10)-P149,0)))</f>
        <v>0</v>
      </c>
      <c r="M150" s="5">
        <f t="shared" si="32"/>
        <v>0</v>
      </c>
      <c r="N150" s="5">
        <f>IF($M$12=1,IF(SUM(K$26:K149)=1,P150-(L150-L151),0),P150-(L150-L151))</f>
        <v>0</v>
      </c>
      <c r="O150" s="5">
        <f t="shared" si="33"/>
        <v>0</v>
      </c>
      <c r="P150" s="5">
        <f>IF(OR(SUM($K$26:K149)=1,$M$12=2),IF($M$19=1,MIN($L$16+F150*$L$17,L150*(1+$H$10)),MIN(MAX(D150+E150+F150-G150-H150-I150-M150-SUM(S150,U150,W150,Y150)-$O$16*E150,$O$15),L150*(1+$H$10))),0)</f>
        <v>0</v>
      </c>
      <c r="Q150" s="5"/>
      <c r="R150" s="50" t="str">
        <f t="shared" si="34"/>
        <v/>
      </c>
      <c r="S150" s="5" t="str">
        <f t="shared" si="25"/>
        <v/>
      </c>
      <c r="T150" s="5" t="str">
        <f t="shared" si="35"/>
        <v/>
      </c>
      <c r="U150" s="5" t="str">
        <f t="shared" si="26"/>
        <v/>
      </c>
      <c r="V150" s="5" t="str">
        <f t="shared" si="36"/>
        <v/>
      </c>
      <c r="W150" s="5" t="str">
        <f t="shared" si="27"/>
        <v/>
      </c>
      <c r="X150" s="5" t="str">
        <f t="shared" si="37"/>
        <v/>
      </c>
      <c r="Y150" s="5" t="str">
        <f t="shared" si="28"/>
        <v/>
      </c>
      <c r="Z150" s="5"/>
      <c r="AA150" s="5">
        <f t="shared" si="38"/>
        <v>0</v>
      </c>
      <c r="AB150" s="3">
        <f t="shared" si="39"/>
        <v>0</v>
      </c>
      <c r="AC150" s="5">
        <f t="shared" si="29"/>
        <v>0</v>
      </c>
      <c r="AE150" s="60" t="e">
        <f t="shared" si="40"/>
        <v>#DIV/0!</v>
      </c>
    </row>
    <row r="151" spans="2:31" x14ac:dyDescent="0.2">
      <c r="B151" s="9">
        <f t="shared" si="41"/>
        <v>47696</v>
      </c>
      <c r="C151" s="10">
        <f t="shared" si="22"/>
        <v>130</v>
      </c>
      <c r="D151" s="5">
        <f t="shared" si="30"/>
        <v>0</v>
      </c>
      <c r="E151" s="5">
        <f t="shared" si="23"/>
        <v>0</v>
      </c>
      <c r="F151" s="5">
        <f t="shared" si="24"/>
        <v>0</v>
      </c>
      <c r="G151" s="3">
        <f t="shared" si="31"/>
        <v>0</v>
      </c>
      <c r="H151" s="35"/>
      <c r="I151" s="5">
        <f>IF($M$12=1,IF(SUM(K$26:K150)&lt;1,$L$5*(1+$G$5)^(INT((B151-$B$27)/365)),0),0)</f>
        <v>0</v>
      </c>
      <c r="J151" s="5"/>
      <c r="K151" s="10">
        <f>IF($M$12=1,IF(AND(AA151/$L$9&gt;(E151*12+$C$9)*4,$L$10&lt;=B151,SUM($K$26:K150)&lt;1,$L$8&lt;AA151/$L$9),1,0),IF(SUM(K$26:K150)=1,0,1))</f>
        <v>0</v>
      </c>
      <c r="L151" s="5">
        <f>IF($M$12=1,IF(K150=1,$L$8*(1-$L$9),IF(SUM($K$26:K150)=1,MAX(L150*(1+$H$10)-P150,0),0)),IF(K151=1,$O$8,MAX(L150*(1+$H$10)-P150,0)))</f>
        <v>0</v>
      </c>
      <c r="M151" s="5">
        <f t="shared" si="32"/>
        <v>0</v>
      </c>
      <c r="N151" s="5">
        <f>IF($M$12=1,IF(SUM(K$26:K150)=1,P151-(L151-L152),0),P151-(L151-L152))</f>
        <v>0</v>
      </c>
      <c r="O151" s="5">
        <f t="shared" si="33"/>
        <v>0</v>
      </c>
      <c r="P151" s="5">
        <f>IF(OR(SUM($K$26:K150)=1,$M$12=2),IF($M$19=1,MIN($L$16+F151*$L$17,L151*(1+$H$10)),MIN(MAX(D151+E151+F151-G151-H151-I151-M151-SUM(S151,U151,W151,Y151)-$O$16*E151,$O$15),L151*(1+$H$10))),0)</f>
        <v>0</v>
      </c>
      <c r="Q151" s="5"/>
      <c r="R151" s="50" t="str">
        <f t="shared" si="34"/>
        <v/>
      </c>
      <c r="S151" s="5" t="str">
        <f t="shared" si="25"/>
        <v/>
      </c>
      <c r="T151" s="5" t="str">
        <f t="shared" si="35"/>
        <v/>
      </c>
      <c r="U151" s="5" t="str">
        <f t="shared" si="26"/>
        <v/>
      </c>
      <c r="V151" s="5" t="str">
        <f t="shared" si="36"/>
        <v/>
      </c>
      <c r="W151" s="5" t="str">
        <f t="shared" si="27"/>
        <v/>
      </c>
      <c r="X151" s="5" t="str">
        <f t="shared" si="37"/>
        <v/>
      </c>
      <c r="Y151" s="5" t="str">
        <f t="shared" si="28"/>
        <v/>
      </c>
      <c r="Z151" s="5"/>
      <c r="AA151" s="5">
        <f t="shared" si="38"/>
        <v>0</v>
      </c>
      <c r="AB151" s="3">
        <f t="shared" si="39"/>
        <v>0</v>
      </c>
      <c r="AC151" s="5">
        <f t="shared" si="29"/>
        <v>0</v>
      </c>
      <c r="AE151" s="60" t="e">
        <f t="shared" si="40"/>
        <v>#DIV/0!</v>
      </c>
    </row>
    <row r="152" spans="2:31" x14ac:dyDescent="0.2">
      <c r="B152" s="9">
        <f t="shared" si="41"/>
        <v>47727</v>
      </c>
      <c r="C152" s="10">
        <f t="shared" si="22"/>
        <v>130</v>
      </c>
      <c r="D152" s="5">
        <f t="shared" si="30"/>
        <v>0</v>
      </c>
      <c r="E152" s="5">
        <f t="shared" si="23"/>
        <v>0</v>
      </c>
      <c r="F152" s="5">
        <f t="shared" si="24"/>
        <v>0</v>
      </c>
      <c r="G152" s="3">
        <f t="shared" si="31"/>
        <v>0</v>
      </c>
      <c r="H152" s="35"/>
      <c r="I152" s="5">
        <f>IF($M$12=1,IF(SUM(K$26:K151)&lt;1,$L$5*(1+$G$5)^(INT((B152-$B$27)/365)),0),0)</f>
        <v>0</v>
      </c>
      <c r="J152" s="5"/>
      <c r="K152" s="10">
        <f>IF($M$12=1,IF(AND(AA152/$L$9&gt;(E152*12+$C$9)*4,$L$10&lt;=B152,SUM($K$26:K151)&lt;1,$L$8&lt;AA152/$L$9),1,0),IF(SUM(K$26:K151)=1,0,1))</f>
        <v>0</v>
      </c>
      <c r="L152" s="5">
        <f>IF($M$12=1,IF(K151=1,$L$8*(1-$L$9),IF(SUM($K$26:K151)=1,MAX(L151*(1+$H$10)-P151,0),0)),IF(K152=1,$O$8,MAX(L151*(1+$H$10)-P151,0)))</f>
        <v>0</v>
      </c>
      <c r="M152" s="5">
        <f t="shared" si="32"/>
        <v>0</v>
      </c>
      <c r="N152" s="5">
        <f>IF($M$12=1,IF(SUM(K$26:K151)=1,P152-(L152-L153),0),P152-(L152-L153))</f>
        <v>0</v>
      </c>
      <c r="O152" s="5">
        <f t="shared" si="33"/>
        <v>0</v>
      </c>
      <c r="P152" s="5">
        <f>IF(OR(SUM($K$26:K151)=1,$M$12=2),IF($M$19=1,MIN($L$16+F152*$L$17,L152*(1+$H$10)),MIN(MAX(D152+E152+F152-G152-H152-I152-M152-SUM(S152,U152,W152,Y152)-$O$16*E152,$O$15),L152*(1+$H$10))),0)</f>
        <v>0</v>
      </c>
      <c r="Q152" s="5"/>
      <c r="R152" s="50" t="str">
        <f t="shared" si="34"/>
        <v/>
      </c>
      <c r="S152" s="5" t="str">
        <f t="shared" si="25"/>
        <v/>
      </c>
      <c r="T152" s="5" t="str">
        <f t="shared" si="35"/>
        <v/>
      </c>
      <c r="U152" s="5" t="str">
        <f t="shared" si="26"/>
        <v/>
      </c>
      <c r="V152" s="5" t="str">
        <f t="shared" si="36"/>
        <v/>
      </c>
      <c r="W152" s="5" t="str">
        <f t="shared" si="27"/>
        <v/>
      </c>
      <c r="X152" s="5" t="str">
        <f t="shared" si="37"/>
        <v/>
      </c>
      <c r="Y152" s="5" t="str">
        <f t="shared" si="28"/>
        <v/>
      </c>
      <c r="Z152" s="5"/>
      <c r="AA152" s="5">
        <f t="shared" si="38"/>
        <v>0</v>
      </c>
      <c r="AB152" s="3">
        <f t="shared" si="39"/>
        <v>0</v>
      </c>
      <c r="AC152" s="5">
        <f t="shared" si="29"/>
        <v>0</v>
      </c>
      <c r="AE152" s="60" t="e">
        <f t="shared" si="40"/>
        <v>#DIV/0!</v>
      </c>
    </row>
    <row r="153" spans="2:31" x14ac:dyDescent="0.2">
      <c r="B153" s="9">
        <f t="shared" si="41"/>
        <v>47757</v>
      </c>
      <c r="C153" s="10">
        <f t="shared" si="22"/>
        <v>130</v>
      </c>
      <c r="D153" s="5">
        <f t="shared" si="30"/>
        <v>0</v>
      </c>
      <c r="E153" s="5">
        <f t="shared" si="23"/>
        <v>0</v>
      </c>
      <c r="F153" s="5">
        <f t="shared" si="24"/>
        <v>0</v>
      </c>
      <c r="G153" s="3">
        <f t="shared" si="31"/>
        <v>0</v>
      </c>
      <c r="H153" s="35"/>
      <c r="I153" s="5">
        <f>IF($M$12=1,IF(SUM(K$26:K152)&lt;1,$L$5*(1+$G$5)^(INT((B153-$B$27)/365)),0),0)</f>
        <v>0</v>
      </c>
      <c r="J153" s="5"/>
      <c r="K153" s="10">
        <f>IF($M$12=1,IF(AND(AA153/$L$9&gt;(E153*12+$C$9)*4,$L$10&lt;=B153,SUM($K$26:K152)&lt;1,$L$8&lt;AA153/$L$9),1,0),IF(SUM(K$26:K152)=1,0,1))</f>
        <v>0</v>
      </c>
      <c r="L153" s="5">
        <f>IF($M$12=1,IF(K152=1,$L$8*(1-$L$9),IF(SUM($K$26:K152)=1,MAX(L152*(1+$H$10)-P152,0),0)),IF(K153=1,$O$8,MAX(L152*(1+$H$10)-P152,0)))</f>
        <v>0</v>
      </c>
      <c r="M153" s="5">
        <f t="shared" si="32"/>
        <v>0</v>
      </c>
      <c r="N153" s="5">
        <f>IF($M$12=1,IF(SUM(K$26:K152)=1,P153-(L153-L154),0),P153-(L153-L154))</f>
        <v>0</v>
      </c>
      <c r="O153" s="5">
        <f t="shared" si="33"/>
        <v>0</v>
      </c>
      <c r="P153" s="5">
        <f>IF(OR(SUM($K$26:K152)=1,$M$12=2),IF($M$19=1,MIN($L$16+F153*$L$17,L153*(1+$H$10)),MIN(MAX(D153+E153+F153-G153-H153-I153-M153-SUM(S153,U153,W153,Y153)-$O$16*E153,$O$15),L153*(1+$H$10))),0)</f>
        <v>0</v>
      </c>
      <c r="Q153" s="5"/>
      <c r="R153" s="50" t="str">
        <f t="shared" si="34"/>
        <v/>
      </c>
      <c r="S153" s="5" t="str">
        <f t="shared" si="25"/>
        <v/>
      </c>
      <c r="T153" s="5" t="str">
        <f t="shared" si="35"/>
        <v/>
      </c>
      <c r="U153" s="5" t="str">
        <f t="shared" si="26"/>
        <v/>
      </c>
      <c r="V153" s="5" t="str">
        <f t="shared" si="36"/>
        <v/>
      </c>
      <c r="W153" s="5" t="str">
        <f t="shared" si="27"/>
        <v/>
      </c>
      <c r="X153" s="5" t="str">
        <f t="shared" si="37"/>
        <v/>
      </c>
      <c r="Y153" s="5" t="str">
        <f t="shared" si="28"/>
        <v/>
      </c>
      <c r="Z153" s="5"/>
      <c r="AA153" s="5">
        <f t="shared" si="38"/>
        <v>0</v>
      </c>
      <c r="AB153" s="3">
        <f t="shared" si="39"/>
        <v>0</v>
      </c>
      <c r="AC153" s="5">
        <f t="shared" si="29"/>
        <v>0</v>
      </c>
      <c r="AE153" s="60" t="e">
        <f t="shared" si="40"/>
        <v>#DIV/0!</v>
      </c>
    </row>
    <row r="154" spans="2:31" x14ac:dyDescent="0.2">
      <c r="B154" s="9">
        <f t="shared" si="41"/>
        <v>47788</v>
      </c>
      <c r="C154" s="10">
        <f t="shared" si="22"/>
        <v>130</v>
      </c>
      <c r="D154" s="5">
        <f t="shared" si="30"/>
        <v>0</v>
      </c>
      <c r="E154" s="5">
        <f t="shared" si="23"/>
        <v>0</v>
      </c>
      <c r="F154" s="5">
        <f t="shared" si="24"/>
        <v>0</v>
      </c>
      <c r="G154" s="3">
        <f t="shared" si="31"/>
        <v>0</v>
      </c>
      <c r="H154" s="35"/>
      <c r="I154" s="5">
        <f>IF($M$12=1,IF(SUM(K$26:K153)&lt;1,$L$5*(1+$G$5)^(INT((B154-$B$27)/365)),0),0)</f>
        <v>0</v>
      </c>
      <c r="J154" s="5"/>
      <c r="K154" s="10">
        <f>IF($M$12=1,IF(AND(AA154/$L$9&gt;(E154*12+$C$9)*4,$L$10&lt;=B154,SUM($K$26:K153)&lt;1,$L$8&lt;AA154/$L$9),1,0),IF(SUM(K$26:K153)=1,0,1))</f>
        <v>0</v>
      </c>
      <c r="L154" s="5">
        <f>IF($M$12=1,IF(K153=1,$L$8*(1-$L$9),IF(SUM($K$26:K153)=1,MAX(L153*(1+$H$10)-P153,0),0)),IF(K154=1,$O$8,MAX(L153*(1+$H$10)-P153,0)))</f>
        <v>0</v>
      </c>
      <c r="M154" s="5">
        <f t="shared" si="32"/>
        <v>0</v>
      </c>
      <c r="N154" s="5">
        <f>IF($M$12=1,IF(SUM(K$26:K153)=1,P154-(L154-L155),0),P154-(L154-L155))</f>
        <v>0</v>
      </c>
      <c r="O154" s="5">
        <f t="shared" si="33"/>
        <v>0</v>
      </c>
      <c r="P154" s="5">
        <f>IF(OR(SUM($K$26:K153)=1,$M$12=2),IF($M$19=1,MIN($L$16+F154*$L$17,L154*(1+$H$10)),MIN(MAX(D154+E154+F154-G154-H154-I154-M154-SUM(S154,U154,W154,Y154)-$O$16*E154,$O$15),L154*(1+$H$10))),0)</f>
        <v>0</v>
      </c>
      <c r="Q154" s="5"/>
      <c r="R154" s="50" t="str">
        <f t="shared" si="34"/>
        <v/>
      </c>
      <c r="S154" s="5" t="str">
        <f t="shared" si="25"/>
        <v/>
      </c>
      <c r="T154" s="5" t="str">
        <f t="shared" si="35"/>
        <v/>
      </c>
      <c r="U154" s="5" t="str">
        <f t="shared" si="26"/>
        <v/>
      </c>
      <c r="V154" s="5" t="str">
        <f t="shared" si="36"/>
        <v/>
      </c>
      <c r="W154" s="5" t="str">
        <f t="shared" si="27"/>
        <v/>
      </c>
      <c r="X154" s="5" t="str">
        <f t="shared" si="37"/>
        <v/>
      </c>
      <c r="Y154" s="5" t="str">
        <f t="shared" si="28"/>
        <v/>
      </c>
      <c r="Z154" s="5"/>
      <c r="AA154" s="5">
        <f t="shared" si="38"/>
        <v>0</v>
      </c>
      <c r="AB154" s="3">
        <f t="shared" si="39"/>
        <v>0</v>
      </c>
      <c r="AC154" s="5">
        <f t="shared" si="29"/>
        <v>0</v>
      </c>
      <c r="AE154" s="60" t="e">
        <f t="shared" si="40"/>
        <v>#DIV/0!</v>
      </c>
    </row>
    <row r="155" spans="2:31" x14ac:dyDescent="0.2">
      <c r="B155" s="9">
        <f t="shared" si="41"/>
        <v>47818</v>
      </c>
      <c r="C155" s="10">
        <f t="shared" ref="C155:C218" si="42">INT(((DATE(YEAR(B155),MONTH(B155)+1,1)-1)-$C$4)/365.25)</f>
        <v>131</v>
      </c>
      <c r="D155" s="5">
        <f t="shared" si="30"/>
        <v>0</v>
      </c>
      <c r="E155" s="5">
        <f t="shared" ref="E155:E218" si="43">IF(MONTH(B155)=$C$11,$C$8*(1+$G$4)^(INT((B155-$B$27)/365)+1),IF(B155=$B$27,$C$8,E154))</f>
        <v>0</v>
      </c>
      <c r="F155" s="5">
        <f t="shared" ref="F155:F218" si="44">IF(MONTH(B155)&lt;&gt;$C$12,0,$C$9*(1+$G$4)^(INT((B155-$B$27)/365)+1))</f>
        <v>0</v>
      </c>
      <c r="G155" s="3">
        <f t="shared" si="31"/>
        <v>0</v>
      </c>
      <c r="H155" s="35"/>
      <c r="I155" s="5">
        <f>IF($M$12=1,IF(SUM(K$26:K154)&lt;1,$L$5*(1+$G$5)^(INT((B155-$B$27)/365)),0),0)</f>
        <v>0</v>
      </c>
      <c r="J155" s="5"/>
      <c r="K155" s="10">
        <f>IF($M$12=1,IF(AND(AA155/$L$9&gt;(E155*12+$C$9)*4,$L$10&lt;=B155,SUM($K$26:K154)&lt;1,$L$8&lt;AA155/$L$9),1,0),IF(SUM(K$26:K154)=1,0,1))</f>
        <v>0</v>
      </c>
      <c r="L155" s="5">
        <f>IF($M$12=1,IF(K154=1,$L$8*(1-$L$9),IF(SUM($K$26:K154)=1,MAX(L154*(1+$H$10)-P154,0),0)),IF(K155=1,$O$8,MAX(L154*(1+$H$10)-P154,0)))</f>
        <v>0</v>
      </c>
      <c r="M155" s="5">
        <f t="shared" si="32"/>
        <v>0</v>
      </c>
      <c r="N155" s="5">
        <f>IF($M$12=1,IF(SUM(K$26:K154)=1,P155-(L155-L156),0),P155-(L155-L156))</f>
        <v>0</v>
      </c>
      <c r="O155" s="5">
        <f t="shared" si="33"/>
        <v>0</v>
      </c>
      <c r="P155" s="5">
        <f>IF(OR(SUM($K$26:K154)=1,$M$12=2),IF($M$19=1,MIN($L$16+F155*$L$17,L155*(1+$H$10)),MIN(MAX(D155+E155+F155-G155-H155-I155-M155-SUM(S155,U155,W155,Y155)-$O$16*E155,$O$15),L155*(1+$H$10))),0)</f>
        <v>0</v>
      </c>
      <c r="Q155" s="5"/>
      <c r="R155" s="50" t="str">
        <f t="shared" si="34"/>
        <v/>
      </c>
      <c r="S155" s="5" t="str">
        <f t="shared" ref="S155:S218" si="45">IFERROR(VLOOKUP(R155,$W$6:$Y$23,3,0)*(1+$H$5)^(INT((B155-$B$27)/365*12)+1),"")</f>
        <v/>
      </c>
      <c r="T155" s="5" t="str">
        <f t="shared" si="35"/>
        <v/>
      </c>
      <c r="U155" s="5" t="str">
        <f t="shared" ref="U155:U218" si="46">IFERROR(VLOOKUP(T155,$W$6:$Y$23,3,0)*(1+$H$5)^(INT((B155-$B$27)/365*12)+1),"")</f>
        <v/>
      </c>
      <c r="V155" s="5" t="str">
        <f t="shared" si="36"/>
        <v/>
      </c>
      <c r="W155" s="5" t="str">
        <f t="shared" ref="W155:W218" si="47">IFERROR(VLOOKUP(V155,$W$6:$Y$23,3,0)*(1+$H$5)^(INT((B155-$B$27)/365*12)+1),"")</f>
        <v/>
      </c>
      <c r="X155" s="5" t="str">
        <f t="shared" si="37"/>
        <v/>
      </c>
      <c r="Y155" s="5" t="str">
        <f t="shared" ref="Y155:Y218" si="48">IFERROR(VLOOKUP(X155,$W$6:$Y$23,3,0)*(1+$H$5)^(INT((B155-$B$27)/365*12)+1),"")</f>
        <v/>
      </c>
      <c r="Z155" s="5"/>
      <c r="AA155" s="5">
        <f t="shared" si="38"/>
        <v>0</v>
      </c>
      <c r="AB155" s="3">
        <f t="shared" si="39"/>
        <v>0</v>
      </c>
      <c r="AC155" s="5">
        <f t="shared" ref="AC155:AC218" si="49">AA155+AB155</f>
        <v>0</v>
      </c>
      <c r="AE155" s="60" t="e">
        <f t="shared" si="40"/>
        <v>#DIV/0!</v>
      </c>
    </row>
    <row r="156" spans="2:31" x14ac:dyDescent="0.2">
      <c r="B156" s="9">
        <f t="shared" si="41"/>
        <v>47849</v>
      </c>
      <c r="C156" s="10">
        <f t="shared" si="42"/>
        <v>131</v>
      </c>
      <c r="D156" s="5">
        <f t="shared" ref="D156:D219" si="50">AC155</f>
        <v>0</v>
      </c>
      <c r="E156" s="5">
        <f t="shared" si="43"/>
        <v>0</v>
      </c>
      <c r="F156" s="5">
        <f t="shared" si="44"/>
        <v>0</v>
      </c>
      <c r="G156" s="3">
        <f t="shared" ref="G156:G219" si="51">G155*(1+$H$5)</f>
        <v>0</v>
      </c>
      <c r="H156" s="35"/>
      <c r="I156" s="5">
        <f>IF($M$12=1,IF(SUM(K$26:K155)&lt;1,$L$5*(1+$G$5)^(INT((B156-$B$27)/365)),0),0)</f>
        <v>0</v>
      </c>
      <c r="J156" s="5"/>
      <c r="K156" s="10">
        <f>IF($M$12=1,IF(AND(AA156/$L$9&gt;(E156*12+$C$9)*4,$L$10&lt;=B156,SUM($K$26:K155)&lt;1,$L$8&lt;AA156/$L$9),1,0),IF(SUM(K$26:K155)=1,0,1))</f>
        <v>0</v>
      </c>
      <c r="L156" s="5">
        <f>IF($M$12=1,IF(K155=1,$L$8*(1-$L$9),IF(SUM($K$26:K155)=1,MAX(L155*(1+$H$10)-P155,0),0)),IF(K156=1,$O$8,MAX(L155*(1+$H$10)-P155,0)))</f>
        <v>0</v>
      </c>
      <c r="M156" s="5">
        <f t="shared" ref="M156:M219" si="52">IF($M$12=1,IF(K155=1,$L$8*$L$9,0),0)</f>
        <v>0</v>
      </c>
      <c r="N156" s="5">
        <f>IF($M$12=1,IF(SUM(K$26:K155)=1,P156-(L156-L157),0),P156-(L156-L157))</f>
        <v>0</v>
      </c>
      <c r="O156" s="5">
        <f t="shared" ref="O156:O219" si="53">P156-N156</f>
        <v>0</v>
      </c>
      <c r="P156" s="5">
        <f>IF(OR(SUM($K$26:K155)=1,$M$12=2),IF($M$19=1,MIN($L$16+F156*$L$17,L156*(1+$H$10)),MIN(MAX(D156+E156+F156-G156-H156-I156-M156-SUM(S156,U156,W156,Y156)-$O$16*E156,$O$15),L156*(1+$H$10))),0)</f>
        <v>0</v>
      </c>
      <c r="Q156" s="5"/>
      <c r="R156" s="50" t="str">
        <f t="shared" ref="R156:R219" si="54">IF($R$6&lt;&gt;"",IF(INT(((DATE(YEAR(B156),MONTH(B156)+1,1)-1)-$R$6)/365.25)&lt;0,"",INT(((DATE(YEAR(B156),MONTH(B156)+1,1)-1)-$R$6)/365.25)),"")</f>
        <v/>
      </c>
      <c r="S156" s="5" t="str">
        <f t="shared" si="45"/>
        <v/>
      </c>
      <c r="T156" s="5" t="str">
        <f t="shared" ref="T156:T219" si="55">IF($S$6&lt;&gt;"",IF(INT(((DATE(YEAR(B156),MONTH(B156)+1,1)-1)-$S$6)/365.25)&lt;0,"",INT(((DATE(YEAR(B156),MONTH(B156)+1,1)-1)-$S$6)/365.25)),"")</f>
        <v/>
      </c>
      <c r="U156" s="5" t="str">
        <f t="shared" si="46"/>
        <v/>
      </c>
      <c r="V156" s="5" t="str">
        <f t="shared" ref="V156:V219" si="56">IF($T$6&lt;&gt;"",IF(INT(((DATE(YEAR(B156),MONTH(B156)+1,1)-1)-$T$6)/365.25)&lt;0,"",INT(((DATE(YEAR(B156),MONTH(B156)+1,1)-1)-$T$6)/365.25)),"")</f>
        <v/>
      </c>
      <c r="W156" s="5" t="str">
        <f t="shared" si="47"/>
        <v/>
      </c>
      <c r="X156" s="5" t="str">
        <f t="shared" ref="X156:X219" si="57">IF($U$6&lt;&gt;"",IF(INT(((DATE(YEAR(B156),MONTH(B156)+1,1)-1)-$U$6)/365.25)&lt;0,"",INT(((DATE(YEAR(B156),MONTH(B156)+1,1)-1)-$U$6)/365.25)),"")</f>
        <v/>
      </c>
      <c r="Y156" s="5" t="str">
        <f t="shared" si="48"/>
        <v/>
      </c>
      <c r="Z156" s="5"/>
      <c r="AA156" s="5">
        <f t="shared" ref="AA156:AA219" si="58">D156+E156+F156-G156-H156-I156-M156-P156-SUM(S156,U156,W156,Y156)</f>
        <v>0</v>
      </c>
      <c r="AB156" s="3">
        <f t="shared" ref="AB156:AB219" si="59">IF((AA156-E156-F156)&gt;0,(AA156-E156-F156)*$H$7,(AA156-E156-F156)*$H$8)</f>
        <v>0</v>
      </c>
      <c r="AC156" s="5">
        <f t="shared" si="49"/>
        <v>0</v>
      </c>
      <c r="AE156" s="60" t="e">
        <f t="shared" ref="AE156:AE219" si="60">(AC156-D156-F156+O156+M156)/E156</f>
        <v>#DIV/0!</v>
      </c>
    </row>
    <row r="157" spans="2:31" x14ac:dyDescent="0.2">
      <c r="B157" s="9">
        <f t="shared" ref="B157:B220" si="61">DATE(YEAR(B156),MONTH(B156)+1,DAY(B156))</f>
        <v>47880</v>
      </c>
      <c r="C157" s="10">
        <f t="shared" si="42"/>
        <v>131</v>
      </c>
      <c r="D157" s="5">
        <f t="shared" si="50"/>
        <v>0</v>
      </c>
      <c r="E157" s="5">
        <f t="shared" si="43"/>
        <v>0</v>
      </c>
      <c r="F157" s="5">
        <f t="shared" si="44"/>
        <v>0</v>
      </c>
      <c r="G157" s="3">
        <f t="shared" si="51"/>
        <v>0</v>
      </c>
      <c r="H157" s="35"/>
      <c r="I157" s="5">
        <f>IF($M$12=1,IF(SUM(K$26:K156)&lt;1,$L$5*(1+$G$5)^(INT((B157-$B$27)/365)),0),0)</f>
        <v>0</v>
      </c>
      <c r="J157" s="5"/>
      <c r="K157" s="10">
        <f>IF($M$12=1,IF(AND(AA157/$L$9&gt;(E157*12+$C$9)*4,$L$10&lt;=B157,SUM($K$26:K156)&lt;1,$L$8&lt;AA157/$L$9),1,0),IF(SUM(K$26:K156)=1,0,1))</f>
        <v>0</v>
      </c>
      <c r="L157" s="5">
        <f>IF($M$12=1,IF(K156=1,$L$8*(1-$L$9),IF(SUM($K$26:K156)=1,MAX(L156*(1+$H$10)-P156,0),0)),IF(K157=1,$O$8,MAX(L156*(1+$H$10)-P156,0)))</f>
        <v>0</v>
      </c>
      <c r="M157" s="5">
        <f t="shared" si="52"/>
        <v>0</v>
      </c>
      <c r="N157" s="5">
        <f>IF($M$12=1,IF(SUM(K$26:K156)=1,P157-(L157-L158),0),P157-(L157-L158))</f>
        <v>0</v>
      </c>
      <c r="O157" s="5">
        <f t="shared" si="53"/>
        <v>0</v>
      </c>
      <c r="P157" s="5">
        <f>IF(OR(SUM($K$26:K156)=1,$M$12=2),IF($M$19=1,MIN($L$16+F157*$L$17,L157*(1+$H$10)),MIN(MAX(D157+E157+F157-G157-H157-I157-M157-SUM(S157,U157,W157,Y157)-$O$16*E157,$O$15),L157*(1+$H$10))),0)</f>
        <v>0</v>
      </c>
      <c r="Q157" s="5"/>
      <c r="R157" s="50" t="str">
        <f t="shared" si="54"/>
        <v/>
      </c>
      <c r="S157" s="5" t="str">
        <f t="shared" si="45"/>
        <v/>
      </c>
      <c r="T157" s="5" t="str">
        <f t="shared" si="55"/>
        <v/>
      </c>
      <c r="U157" s="5" t="str">
        <f t="shared" si="46"/>
        <v/>
      </c>
      <c r="V157" s="5" t="str">
        <f t="shared" si="56"/>
        <v/>
      </c>
      <c r="W157" s="5" t="str">
        <f t="shared" si="47"/>
        <v/>
      </c>
      <c r="X157" s="5" t="str">
        <f t="shared" si="57"/>
        <v/>
      </c>
      <c r="Y157" s="5" t="str">
        <f t="shared" si="48"/>
        <v/>
      </c>
      <c r="Z157" s="5"/>
      <c r="AA157" s="5">
        <f t="shared" si="58"/>
        <v>0</v>
      </c>
      <c r="AB157" s="3">
        <f t="shared" si="59"/>
        <v>0</v>
      </c>
      <c r="AC157" s="5">
        <f t="shared" si="49"/>
        <v>0</v>
      </c>
      <c r="AE157" s="60" t="e">
        <f t="shared" si="60"/>
        <v>#DIV/0!</v>
      </c>
    </row>
    <row r="158" spans="2:31" x14ac:dyDescent="0.2">
      <c r="B158" s="9">
        <f t="shared" si="61"/>
        <v>47908</v>
      </c>
      <c r="C158" s="10">
        <f t="shared" si="42"/>
        <v>131</v>
      </c>
      <c r="D158" s="5">
        <f t="shared" si="50"/>
        <v>0</v>
      </c>
      <c r="E158" s="5">
        <f t="shared" si="43"/>
        <v>0</v>
      </c>
      <c r="F158" s="5">
        <f t="shared" si="44"/>
        <v>0</v>
      </c>
      <c r="G158" s="3">
        <f t="shared" si="51"/>
        <v>0</v>
      </c>
      <c r="H158" s="35"/>
      <c r="I158" s="5">
        <f>IF($M$12=1,IF(SUM(K$26:K157)&lt;1,$L$5*(1+$G$5)^(INT((B158-$B$27)/365)),0),0)</f>
        <v>0</v>
      </c>
      <c r="J158" s="5"/>
      <c r="K158" s="10">
        <f>IF($M$12=1,IF(AND(AA158/$L$9&gt;(E158*12+$C$9)*4,$L$10&lt;=B158,SUM($K$26:K157)&lt;1,$L$8&lt;AA158/$L$9),1,0),IF(SUM(K$26:K157)=1,0,1))</f>
        <v>0</v>
      </c>
      <c r="L158" s="5">
        <f>IF($M$12=1,IF(K157=1,$L$8*(1-$L$9),IF(SUM($K$26:K157)=1,MAX(L157*(1+$H$10)-P157,0),0)),IF(K158=1,$O$8,MAX(L157*(1+$H$10)-P157,0)))</f>
        <v>0</v>
      </c>
      <c r="M158" s="5">
        <f t="shared" si="52"/>
        <v>0</v>
      </c>
      <c r="N158" s="5">
        <f>IF($M$12=1,IF(SUM(K$26:K157)=1,P158-(L158-L159),0),P158-(L158-L159))</f>
        <v>0</v>
      </c>
      <c r="O158" s="5">
        <f t="shared" si="53"/>
        <v>0</v>
      </c>
      <c r="P158" s="5">
        <f>IF(OR(SUM($K$26:K157)=1,$M$12=2),IF($M$19=1,MIN($L$16+F158*$L$17,L158*(1+$H$10)),MIN(MAX(D158+E158+F158-G158-H158-I158-M158-SUM(S158,U158,W158,Y158)-$O$16*E158,$O$15),L158*(1+$H$10))),0)</f>
        <v>0</v>
      </c>
      <c r="Q158" s="5"/>
      <c r="R158" s="50" t="str">
        <f t="shared" si="54"/>
        <v/>
      </c>
      <c r="S158" s="5" t="str">
        <f t="shared" si="45"/>
        <v/>
      </c>
      <c r="T158" s="5" t="str">
        <f t="shared" si="55"/>
        <v/>
      </c>
      <c r="U158" s="5" t="str">
        <f t="shared" si="46"/>
        <v/>
      </c>
      <c r="V158" s="5" t="str">
        <f t="shared" si="56"/>
        <v/>
      </c>
      <c r="W158" s="5" t="str">
        <f t="shared" si="47"/>
        <v/>
      </c>
      <c r="X158" s="5" t="str">
        <f t="shared" si="57"/>
        <v/>
      </c>
      <c r="Y158" s="5" t="str">
        <f t="shared" si="48"/>
        <v/>
      </c>
      <c r="Z158" s="5"/>
      <c r="AA158" s="5">
        <f t="shared" si="58"/>
        <v>0</v>
      </c>
      <c r="AB158" s="3">
        <f t="shared" si="59"/>
        <v>0</v>
      </c>
      <c r="AC158" s="5">
        <f t="shared" si="49"/>
        <v>0</v>
      </c>
      <c r="AE158" s="60" t="e">
        <f t="shared" si="60"/>
        <v>#DIV/0!</v>
      </c>
    </row>
    <row r="159" spans="2:31" x14ac:dyDescent="0.2">
      <c r="B159" s="9">
        <f t="shared" si="61"/>
        <v>47939</v>
      </c>
      <c r="C159" s="10">
        <f t="shared" si="42"/>
        <v>131</v>
      </c>
      <c r="D159" s="5">
        <f t="shared" si="50"/>
        <v>0</v>
      </c>
      <c r="E159" s="5">
        <f t="shared" si="43"/>
        <v>0</v>
      </c>
      <c r="F159" s="5">
        <f t="shared" si="44"/>
        <v>0</v>
      </c>
      <c r="G159" s="3">
        <f t="shared" si="51"/>
        <v>0</v>
      </c>
      <c r="H159" s="35"/>
      <c r="I159" s="5">
        <f>IF($M$12=1,IF(SUM(K$26:K158)&lt;1,$L$5*(1+$G$5)^(INT((B159-$B$27)/365)),0),0)</f>
        <v>0</v>
      </c>
      <c r="J159" s="5"/>
      <c r="K159" s="10">
        <f>IF($M$12=1,IF(AND(AA159/$L$9&gt;(E159*12+$C$9)*4,$L$10&lt;=B159,SUM($K$26:K158)&lt;1,$L$8&lt;AA159/$L$9),1,0),IF(SUM(K$26:K158)=1,0,1))</f>
        <v>0</v>
      </c>
      <c r="L159" s="5">
        <f>IF($M$12=1,IF(K158=1,$L$8*(1-$L$9),IF(SUM($K$26:K158)=1,MAX(L158*(1+$H$10)-P158,0),0)),IF(K159=1,$O$8,MAX(L158*(1+$H$10)-P158,0)))</f>
        <v>0</v>
      </c>
      <c r="M159" s="5">
        <f t="shared" si="52"/>
        <v>0</v>
      </c>
      <c r="N159" s="5">
        <f>IF($M$12=1,IF(SUM(K$26:K158)=1,P159-(L159-L160),0),P159-(L159-L160))</f>
        <v>0</v>
      </c>
      <c r="O159" s="5">
        <f t="shared" si="53"/>
        <v>0</v>
      </c>
      <c r="P159" s="5">
        <f>IF(OR(SUM($K$26:K158)=1,$M$12=2),IF($M$19=1,MIN($L$16+F159*$L$17,L159*(1+$H$10)),MIN(MAX(D159+E159+F159-G159-H159-I159-M159-SUM(S159,U159,W159,Y159)-$O$16*E159,$O$15),L159*(1+$H$10))),0)</f>
        <v>0</v>
      </c>
      <c r="Q159" s="5"/>
      <c r="R159" s="50" t="str">
        <f t="shared" si="54"/>
        <v/>
      </c>
      <c r="S159" s="5" t="str">
        <f t="shared" si="45"/>
        <v/>
      </c>
      <c r="T159" s="5" t="str">
        <f t="shared" si="55"/>
        <v/>
      </c>
      <c r="U159" s="5" t="str">
        <f t="shared" si="46"/>
        <v/>
      </c>
      <c r="V159" s="5" t="str">
        <f t="shared" si="56"/>
        <v/>
      </c>
      <c r="W159" s="5" t="str">
        <f t="shared" si="47"/>
        <v/>
      </c>
      <c r="X159" s="5" t="str">
        <f t="shared" si="57"/>
        <v/>
      </c>
      <c r="Y159" s="5" t="str">
        <f t="shared" si="48"/>
        <v/>
      </c>
      <c r="Z159" s="5"/>
      <c r="AA159" s="5">
        <f t="shared" si="58"/>
        <v>0</v>
      </c>
      <c r="AB159" s="3">
        <f t="shared" si="59"/>
        <v>0</v>
      </c>
      <c r="AC159" s="5">
        <f t="shared" si="49"/>
        <v>0</v>
      </c>
      <c r="AE159" s="60" t="e">
        <f t="shared" si="60"/>
        <v>#DIV/0!</v>
      </c>
    </row>
    <row r="160" spans="2:31" x14ac:dyDescent="0.2">
      <c r="B160" s="9">
        <f t="shared" si="61"/>
        <v>47969</v>
      </c>
      <c r="C160" s="10">
        <f t="shared" si="42"/>
        <v>131</v>
      </c>
      <c r="D160" s="5">
        <f t="shared" si="50"/>
        <v>0</v>
      </c>
      <c r="E160" s="5">
        <f t="shared" si="43"/>
        <v>0</v>
      </c>
      <c r="F160" s="5">
        <f t="shared" si="44"/>
        <v>0</v>
      </c>
      <c r="G160" s="3">
        <f t="shared" si="51"/>
        <v>0</v>
      </c>
      <c r="H160" s="35"/>
      <c r="I160" s="5">
        <f>IF($M$12=1,IF(SUM(K$26:K159)&lt;1,$L$5*(1+$G$5)^(INT((B160-$B$27)/365)),0),0)</f>
        <v>0</v>
      </c>
      <c r="J160" s="5"/>
      <c r="K160" s="10">
        <f>IF($M$12=1,IF(AND(AA160/$L$9&gt;(E160*12+$C$9)*4,$L$10&lt;=B160,SUM($K$26:K159)&lt;1,$L$8&lt;AA160/$L$9),1,0),IF(SUM(K$26:K159)=1,0,1))</f>
        <v>0</v>
      </c>
      <c r="L160" s="5">
        <f>IF($M$12=1,IF(K159=1,$L$8*(1-$L$9),IF(SUM($K$26:K159)=1,MAX(L159*(1+$H$10)-P159,0),0)),IF(K160=1,$O$8,MAX(L159*(1+$H$10)-P159,0)))</f>
        <v>0</v>
      </c>
      <c r="M160" s="5">
        <f t="shared" si="52"/>
        <v>0</v>
      </c>
      <c r="N160" s="5">
        <f>IF($M$12=1,IF(SUM(K$26:K159)=1,P160-(L160-L161),0),P160-(L160-L161))</f>
        <v>0</v>
      </c>
      <c r="O160" s="5">
        <f t="shared" si="53"/>
        <v>0</v>
      </c>
      <c r="P160" s="5">
        <f>IF(OR(SUM($K$26:K159)=1,$M$12=2),IF($M$19=1,MIN($L$16+F160*$L$17,L160*(1+$H$10)),MIN(MAX(D160+E160+F160-G160-H160-I160-M160-SUM(S160,U160,W160,Y160)-$O$16*E160,$O$15),L160*(1+$H$10))),0)</f>
        <v>0</v>
      </c>
      <c r="Q160" s="5"/>
      <c r="R160" s="50" t="str">
        <f t="shared" si="54"/>
        <v/>
      </c>
      <c r="S160" s="5" t="str">
        <f t="shared" si="45"/>
        <v/>
      </c>
      <c r="T160" s="5" t="str">
        <f t="shared" si="55"/>
        <v/>
      </c>
      <c r="U160" s="5" t="str">
        <f t="shared" si="46"/>
        <v/>
      </c>
      <c r="V160" s="5" t="str">
        <f t="shared" si="56"/>
        <v/>
      </c>
      <c r="W160" s="5" t="str">
        <f t="shared" si="47"/>
        <v/>
      </c>
      <c r="X160" s="5" t="str">
        <f t="shared" si="57"/>
        <v/>
      </c>
      <c r="Y160" s="5" t="str">
        <f t="shared" si="48"/>
        <v/>
      </c>
      <c r="Z160" s="5"/>
      <c r="AA160" s="5">
        <f t="shared" si="58"/>
        <v>0</v>
      </c>
      <c r="AB160" s="3">
        <f t="shared" si="59"/>
        <v>0</v>
      </c>
      <c r="AC160" s="5">
        <f t="shared" si="49"/>
        <v>0</v>
      </c>
      <c r="AE160" s="60" t="e">
        <f t="shared" si="60"/>
        <v>#DIV/0!</v>
      </c>
    </row>
    <row r="161" spans="2:31" x14ac:dyDescent="0.2">
      <c r="B161" s="9">
        <f t="shared" si="61"/>
        <v>48000</v>
      </c>
      <c r="C161" s="10">
        <f t="shared" si="42"/>
        <v>131</v>
      </c>
      <c r="D161" s="5">
        <f t="shared" si="50"/>
        <v>0</v>
      </c>
      <c r="E161" s="5">
        <f t="shared" si="43"/>
        <v>0</v>
      </c>
      <c r="F161" s="5">
        <f t="shared" si="44"/>
        <v>0</v>
      </c>
      <c r="G161" s="3">
        <f t="shared" si="51"/>
        <v>0</v>
      </c>
      <c r="H161" s="35"/>
      <c r="I161" s="5">
        <f>IF($M$12=1,IF(SUM(K$26:K160)&lt;1,$L$5*(1+$G$5)^(INT((B161-$B$27)/365)),0),0)</f>
        <v>0</v>
      </c>
      <c r="J161" s="5"/>
      <c r="K161" s="10">
        <f>IF($M$12=1,IF(AND(AA161/$L$9&gt;(E161*12+$C$9)*4,$L$10&lt;=B161,SUM($K$26:K160)&lt;1,$L$8&lt;AA161/$L$9),1,0),IF(SUM(K$26:K160)=1,0,1))</f>
        <v>0</v>
      </c>
      <c r="L161" s="5">
        <f>IF($M$12=1,IF(K160=1,$L$8*(1-$L$9),IF(SUM($K$26:K160)=1,MAX(L160*(1+$H$10)-P160,0),0)),IF(K161=1,$O$8,MAX(L160*(1+$H$10)-P160,0)))</f>
        <v>0</v>
      </c>
      <c r="M161" s="5">
        <f t="shared" si="52"/>
        <v>0</v>
      </c>
      <c r="N161" s="5">
        <f>IF($M$12=1,IF(SUM(K$26:K160)=1,P161-(L161-L162),0),P161-(L161-L162))</f>
        <v>0</v>
      </c>
      <c r="O161" s="5">
        <f t="shared" si="53"/>
        <v>0</v>
      </c>
      <c r="P161" s="5">
        <f>IF(OR(SUM($K$26:K160)=1,$M$12=2),IF($M$19=1,MIN($L$16+F161*$L$17,L161*(1+$H$10)),MIN(MAX(D161+E161+F161-G161-H161-I161-M161-SUM(S161,U161,W161,Y161)-$O$16*E161,$O$15),L161*(1+$H$10))),0)</f>
        <v>0</v>
      </c>
      <c r="Q161" s="5"/>
      <c r="R161" s="50" t="str">
        <f t="shared" si="54"/>
        <v/>
      </c>
      <c r="S161" s="5" t="str">
        <f t="shared" si="45"/>
        <v/>
      </c>
      <c r="T161" s="5" t="str">
        <f t="shared" si="55"/>
        <v/>
      </c>
      <c r="U161" s="5" t="str">
        <f t="shared" si="46"/>
        <v/>
      </c>
      <c r="V161" s="5" t="str">
        <f t="shared" si="56"/>
        <v/>
      </c>
      <c r="W161" s="5" t="str">
        <f t="shared" si="47"/>
        <v/>
      </c>
      <c r="X161" s="5" t="str">
        <f t="shared" si="57"/>
        <v/>
      </c>
      <c r="Y161" s="5" t="str">
        <f t="shared" si="48"/>
        <v/>
      </c>
      <c r="Z161" s="5"/>
      <c r="AA161" s="5">
        <f t="shared" si="58"/>
        <v>0</v>
      </c>
      <c r="AB161" s="3">
        <f t="shared" si="59"/>
        <v>0</v>
      </c>
      <c r="AC161" s="5">
        <f t="shared" si="49"/>
        <v>0</v>
      </c>
      <c r="AE161" s="60" t="e">
        <f t="shared" si="60"/>
        <v>#DIV/0!</v>
      </c>
    </row>
    <row r="162" spans="2:31" x14ac:dyDescent="0.2">
      <c r="B162" s="9">
        <f t="shared" si="61"/>
        <v>48030</v>
      </c>
      <c r="C162" s="10">
        <f t="shared" si="42"/>
        <v>131</v>
      </c>
      <c r="D162" s="5">
        <f t="shared" si="50"/>
        <v>0</v>
      </c>
      <c r="E162" s="5">
        <f t="shared" si="43"/>
        <v>0</v>
      </c>
      <c r="F162" s="5">
        <f t="shared" si="44"/>
        <v>0</v>
      </c>
      <c r="G162" s="3">
        <f t="shared" si="51"/>
        <v>0</v>
      </c>
      <c r="H162" s="35"/>
      <c r="I162" s="5">
        <f>IF($M$12=1,IF(SUM(K$26:K161)&lt;1,$L$5*(1+$G$5)^(INT((B162-$B$27)/365)),0),0)</f>
        <v>0</v>
      </c>
      <c r="J162" s="5"/>
      <c r="K162" s="10">
        <f>IF($M$12=1,IF(AND(AA162/$L$9&gt;(E162*12+$C$9)*4,$L$10&lt;=B162,SUM($K$26:K161)&lt;1,$L$8&lt;AA162/$L$9),1,0),IF(SUM(K$26:K161)=1,0,1))</f>
        <v>0</v>
      </c>
      <c r="L162" s="5">
        <f>IF($M$12=1,IF(K161=1,$L$8*(1-$L$9),IF(SUM($K$26:K161)=1,MAX(L161*(1+$H$10)-P161,0),0)),IF(K162=1,$O$8,MAX(L161*(1+$H$10)-P161,0)))</f>
        <v>0</v>
      </c>
      <c r="M162" s="5">
        <f t="shared" si="52"/>
        <v>0</v>
      </c>
      <c r="N162" s="5">
        <f>IF($M$12=1,IF(SUM(K$26:K161)=1,P162-(L162-L163),0),P162-(L162-L163))</f>
        <v>0</v>
      </c>
      <c r="O162" s="5">
        <f t="shared" si="53"/>
        <v>0</v>
      </c>
      <c r="P162" s="5">
        <f>IF(OR(SUM($K$26:K161)=1,$M$12=2),IF($M$19=1,MIN($L$16+F162*$L$17,L162*(1+$H$10)),MIN(MAX(D162+E162+F162-G162-H162-I162-M162-SUM(S162,U162,W162,Y162)-$O$16*E162,$O$15),L162*(1+$H$10))),0)</f>
        <v>0</v>
      </c>
      <c r="Q162" s="5"/>
      <c r="R162" s="50" t="str">
        <f t="shared" si="54"/>
        <v/>
      </c>
      <c r="S162" s="5" t="str">
        <f t="shared" si="45"/>
        <v/>
      </c>
      <c r="T162" s="5" t="str">
        <f t="shared" si="55"/>
        <v/>
      </c>
      <c r="U162" s="5" t="str">
        <f t="shared" si="46"/>
        <v/>
      </c>
      <c r="V162" s="5" t="str">
        <f t="shared" si="56"/>
        <v/>
      </c>
      <c r="W162" s="5" t="str">
        <f t="shared" si="47"/>
        <v/>
      </c>
      <c r="X162" s="5" t="str">
        <f t="shared" si="57"/>
        <v/>
      </c>
      <c r="Y162" s="5" t="str">
        <f t="shared" si="48"/>
        <v/>
      </c>
      <c r="Z162" s="5"/>
      <c r="AA162" s="5">
        <f t="shared" si="58"/>
        <v>0</v>
      </c>
      <c r="AB162" s="3">
        <f t="shared" si="59"/>
        <v>0</v>
      </c>
      <c r="AC162" s="5">
        <f t="shared" si="49"/>
        <v>0</v>
      </c>
      <c r="AE162" s="60" t="e">
        <f t="shared" si="60"/>
        <v>#DIV/0!</v>
      </c>
    </row>
    <row r="163" spans="2:31" x14ac:dyDescent="0.2">
      <c r="B163" s="9">
        <f t="shared" si="61"/>
        <v>48061</v>
      </c>
      <c r="C163" s="10">
        <f t="shared" si="42"/>
        <v>131</v>
      </c>
      <c r="D163" s="5">
        <f t="shared" si="50"/>
        <v>0</v>
      </c>
      <c r="E163" s="5">
        <f t="shared" si="43"/>
        <v>0</v>
      </c>
      <c r="F163" s="5">
        <f t="shared" si="44"/>
        <v>0</v>
      </c>
      <c r="G163" s="3">
        <f t="shared" si="51"/>
        <v>0</v>
      </c>
      <c r="H163" s="35"/>
      <c r="I163" s="5">
        <f>IF($M$12=1,IF(SUM(K$26:K162)&lt;1,$L$5*(1+$G$5)^(INT((B163-$B$27)/365)),0),0)</f>
        <v>0</v>
      </c>
      <c r="J163" s="5"/>
      <c r="K163" s="10">
        <f>IF($M$12=1,IF(AND(AA163/$L$9&gt;(E163*12+$C$9)*4,$L$10&lt;=B163,SUM($K$26:K162)&lt;1,$L$8&lt;AA163/$L$9),1,0),IF(SUM(K$26:K162)=1,0,1))</f>
        <v>0</v>
      </c>
      <c r="L163" s="5">
        <f>IF($M$12=1,IF(K162=1,$L$8*(1-$L$9),IF(SUM($K$26:K162)=1,MAX(L162*(1+$H$10)-P162,0),0)),IF(K163=1,$O$8,MAX(L162*(1+$H$10)-P162,0)))</f>
        <v>0</v>
      </c>
      <c r="M163" s="5">
        <f t="shared" si="52"/>
        <v>0</v>
      </c>
      <c r="N163" s="5">
        <f>IF($M$12=1,IF(SUM(K$26:K162)=1,P163-(L163-L164),0),P163-(L163-L164))</f>
        <v>0</v>
      </c>
      <c r="O163" s="5">
        <f t="shared" si="53"/>
        <v>0</v>
      </c>
      <c r="P163" s="5">
        <f>IF(OR(SUM($K$26:K162)=1,$M$12=2),IF($M$19=1,MIN($L$16+F163*$L$17,L163*(1+$H$10)),MIN(MAX(D163+E163+F163-G163-H163-I163-M163-SUM(S163,U163,W163,Y163)-$O$16*E163,$O$15),L163*(1+$H$10))),0)</f>
        <v>0</v>
      </c>
      <c r="Q163" s="5"/>
      <c r="R163" s="50" t="str">
        <f t="shared" si="54"/>
        <v/>
      </c>
      <c r="S163" s="5" t="str">
        <f t="shared" si="45"/>
        <v/>
      </c>
      <c r="T163" s="5" t="str">
        <f t="shared" si="55"/>
        <v/>
      </c>
      <c r="U163" s="5" t="str">
        <f t="shared" si="46"/>
        <v/>
      </c>
      <c r="V163" s="5" t="str">
        <f t="shared" si="56"/>
        <v/>
      </c>
      <c r="W163" s="5" t="str">
        <f t="shared" si="47"/>
        <v/>
      </c>
      <c r="X163" s="5" t="str">
        <f t="shared" si="57"/>
        <v/>
      </c>
      <c r="Y163" s="5" t="str">
        <f t="shared" si="48"/>
        <v/>
      </c>
      <c r="Z163" s="5"/>
      <c r="AA163" s="5">
        <f t="shared" si="58"/>
        <v>0</v>
      </c>
      <c r="AB163" s="3">
        <f t="shared" si="59"/>
        <v>0</v>
      </c>
      <c r="AC163" s="5">
        <f t="shared" si="49"/>
        <v>0</v>
      </c>
      <c r="AE163" s="60" t="e">
        <f t="shared" si="60"/>
        <v>#DIV/0!</v>
      </c>
    </row>
    <row r="164" spans="2:31" x14ac:dyDescent="0.2">
      <c r="B164" s="9">
        <f t="shared" si="61"/>
        <v>48092</v>
      </c>
      <c r="C164" s="10">
        <f t="shared" si="42"/>
        <v>131</v>
      </c>
      <c r="D164" s="5">
        <f t="shared" si="50"/>
        <v>0</v>
      </c>
      <c r="E164" s="5">
        <f t="shared" si="43"/>
        <v>0</v>
      </c>
      <c r="F164" s="5">
        <f t="shared" si="44"/>
        <v>0</v>
      </c>
      <c r="G164" s="3">
        <f t="shared" si="51"/>
        <v>0</v>
      </c>
      <c r="H164" s="35"/>
      <c r="I164" s="5">
        <f>IF($M$12=1,IF(SUM(K$26:K163)&lt;1,$L$5*(1+$G$5)^(INT((B164-$B$27)/365)),0),0)</f>
        <v>0</v>
      </c>
      <c r="J164" s="5"/>
      <c r="K164" s="10">
        <f>IF($M$12=1,IF(AND(AA164/$L$9&gt;(E164*12+$C$9)*4,$L$10&lt;=B164,SUM($K$26:K163)&lt;1,$L$8&lt;AA164/$L$9),1,0),IF(SUM(K$26:K163)=1,0,1))</f>
        <v>0</v>
      </c>
      <c r="L164" s="5">
        <f>IF($M$12=1,IF(K163=1,$L$8*(1-$L$9),IF(SUM($K$26:K163)=1,MAX(L163*(1+$H$10)-P163,0),0)),IF(K164=1,$O$8,MAX(L163*(1+$H$10)-P163,0)))</f>
        <v>0</v>
      </c>
      <c r="M164" s="5">
        <f t="shared" si="52"/>
        <v>0</v>
      </c>
      <c r="N164" s="5">
        <f>IF($M$12=1,IF(SUM(K$26:K163)=1,P164-(L164-L165),0),P164-(L164-L165))</f>
        <v>0</v>
      </c>
      <c r="O164" s="5">
        <f t="shared" si="53"/>
        <v>0</v>
      </c>
      <c r="P164" s="5">
        <f>IF(OR(SUM($K$26:K163)=1,$M$12=2),IF($M$19=1,MIN($L$16+F164*$L$17,L164*(1+$H$10)),MIN(MAX(D164+E164+F164-G164-H164-I164-M164-SUM(S164,U164,W164,Y164)-$O$16*E164,$O$15),L164*(1+$H$10))),0)</f>
        <v>0</v>
      </c>
      <c r="Q164" s="5"/>
      <c r="R164" s="50" t="str">
        <f t="shared" si="54"/>
        <v/>
      </c>
      <c r="S164" s="5" t="str">
        <f t="shared" si="45"/>
        <v/>
      </c>
      <c r="T164" s="5" t="str">
        <f t="shared" si="55"/>
        <v/>
      </c>
      <c r="U164" s="5" t="str">
        <f t="shared" si="46"/>
        <v/>
      </c>
      <c r="V164" s="5" t="str">
        <f t="shared" si="56"/>
        <v/>
      </c>
      <c r="W164" s="5" t="str">
        <f t="shared" si="47"/>
        <v/>
      </c>
      <c r="X164" s="5" t="str">
        <f t="shared" si="57"/>
        <v/>
      </c>
      <c r="Y164" s="5" t="str">
        <f t="shared" si="48"/>
        <v/>
      </c>
      <c r="Z164" s="5"/>
      <c r="AA164" s="5">
        <f t="shared" si="58"/>
        <v>0</v>
      </c>
      <c r="AB164" s="3">
        <f t="shared" si="59"/>
        <v>0</v>
      </c>
      <c r="AC164" s="5">
        <f t="shared" si="49"/>
        <v>0</v>
      </c>
      <c r="AE164" s="60" t="e">
        <f t="shared" si="60"/>
        <v>#DIV/0!</v>
      </c>
    </row>
    <row r="165" spans="2:31" x14ac:dyDescent="0.2">
      <c r="B165" s="9">
        <f t="shared" si="61"/>
        <v>48122</v>
      </c>
      <c r="C165" s="10">
        <f t="shared" si="42"/>
        <v>131</v>
      </c>
      <c r="D165" s="5">
        <f t="shared" si="50"/>
        <v>0</v>
      </c>
      <c r="E165" s="5">
        <f t="shared" si="43"/>
        <v>0</v>
      </c>
      <c r="F165" s="5">
        <f t="shared" si="44"/>
        <v>0</v>
      </c>
      <c r="G165" s="3">
        <f t="shared" si="51"/>
        <v>0</v>
      </c>
      <c r="H165" s="35"/>
      <c r="I165" s="5">
        <f>IF($M$12=1,IF(SUM(K$26:K164)&lt;1,$L$5*(1+$G$5)^(INT((B165-$B$27)/365)),0),0)</f>
        <v>0</v>
      </c>
      <c r="J165" s="5"/>
      <c r="K165" s="10">
        <f>IF($M$12=1,IF(AND(AA165/$L$9&gt;(E165*12+$C$9)*4,$L$10&lt;=B165,SUM($K$26:K164)&lt;1,$L$8&lt;AA165/$L$9),1,0),IF(SUM(K$26:K164)=1,0,1))</f>
        <v>0</v>
      </c>
      <c r="L165" s="5">
        <f>IF($M$12=1,IF(K164=1,$L$8*(1-$L$9),IF(SUM($K$26:K164)=1,MAX(L164*(1+$H$10)-P164,0),0)),IF(K165=1,$O$8,MAX(L164*(1+$H$10)-P164,0)))</f>
        <v>0</v>
      </c>
      <c r="M165" s="5">
        <f t="shared" si="52"/>
        <v>0</v>
      </c>
      <c r="N165" s="5">
        <f>IF($M$12=1,IF(SUM(K$26:K164)=1,P165-(L165-L166),0),P165-(L165-L166))</f>
        <v>0</v>
      </c>
      <c r="O165" s="5">
        <f t="shared" si="53"/>
        <v>0</v>
      </c>
      <c r="P165" s="5">
        <f>IF(OR(SUM($K$26:K164)=1,$M$12=2),IF($M$19=1,MIN($L$16+F165*$L$17,L165*(1+$H$10)),MIN(MAX(D165+E165+F165-G165-H165-I165-M165-SUM(S165,U165,W165,Y165)-$O$16*E165,$O$15),L165*(1+$H$10))),0)</f>
        <v>0</v>
      </c>
      <c r="Q165" s="5"/>
      <c r="R165" s="50" t="str">
        <f t="shared" si="54"/>
        <v/>
      </c>
      <c r="S165" s="5" t="str">
        <f t="shared" si="45"/>
        <v/>
      </c>
      <c r="T165" s="5" t="str">
        <f t="shared" si="55"/>
        <v/>
      </c>
      <c r="U165" s="5" t="str">
        <f t="shared" si="46"/>
        <v/>
      </c>
      <c r="V165" s="5" t="str">
        <f t="shared" si="56"/>
        <v/>
      </c>
      <c r="W165" s="5" t="str">
        <f t="shared" si="47"/>
        <v/>
      </c>
      <c r="X165" s="5" t="str">
        <f t="shared" si="57"/>
        <v/>
      </c>
      <c r="Y165" s="5" t="str">
        <f t="shared" si="48"/>
        <v/>
      </c>
      <c r="Z165" s="5"/>
      <c r="AA165" s="5">
        <f t="shared" si="58"/>
        <v>0</v>
      </c>
      <c r="AB165" s="3">
        <f t="shared" si="59"/>
        <v>0</v>
      </c>
      <c r="AC165" s="5">
        <f t="shared" si="49"/>
        <v>0</v>
      </c>
      <c r="AE165" s="60" t="e">
        <f t="shared" si="60"/>
        <v>#DIV/0!</v>
      </c>
    </row>
    <row r="166" spans="2:31" x14ac:dyDescent="0.2">
      <c r="B166" s="9">
        <f t="shared" si="61"/>
        <v>48153</v>
      </c>
      <c r="C166" s="10">
        <f t="shared" si="42"/>
        <v>131</v>
      </c>
      <c r="D166" s="5">
        <f t="shared" si="50"/>
        <v>0</v>
      </c>
      <c r="E166" s="5">
        <f t="shared" si="43"/>
        <v>0</v>
      </c>
      <c r="F166" s="5">
        <f t="shared" si="44"/>
        <v>0</v>
      </c>
      <c r="G166" s="3">
        <f t="shared" si="51"/>
        <v>0</v>
      </c>
      <c r="H166" s="35"/>
      <c r="I166" s="5">
        <f>IF($M$12=1,IF(SUM(K$26:K165)&lt;1,$L$5*(1+$G$5)^(INT((B166-$B$27)/365)),0),0)</f>
        <v>0</v>
      </c>
      <c r="J166" s="5"/>
      <c r="K166" s="10">
        <f>IF($M$12=1,IF(AND(AA166/$L$9&gt;(E166*12+$C$9)*4,$L$10&lt;=B166,SUM($K$26:K165)&lt;1,$L$8&lt;AA166/$L$9),1,0),IF(SUM(K$26:K165)=1,0,1))</f>
        <v>0</v>
      </c>
      <c r="L166" s="5">
        <f>IF($M$12=1,IF(K165=1,$L$8*(1-$L$9),IF(SUM($K$26:K165)=1,MAX(L165*(1+$H$10)-P165,0),0)),IF(K166=1,$O$8,MAX(L165*(1+$H$10)-P165,0)))</f>
        <v>0</v>
      </c>
      <c r="M166" s="5">
        <f t="shared" si="52"/>
        <v>0</v>
      </c>
      <c r="N166" s="5">
        <f>IF($M$12=1,IF(SUM(K$26:K165)=1,P166-(L166-L167),0),P166-(L166-L167))</f>
        <v>0</v>
      </c>
      <c r="O166" s="5">
        <f t="shared" si="53"/>
        <v>0</v>
      </c>
      <c r="P166" s="5">
        <f>IF(OR(SUM($K$26:K165)=1,$M$12=2),IF($M$19=1,MIN($L$16+F166*$L$17,L166*(1+$H$10)),MIN(MAX(D166+E166+F166-G166-H166-I166-M166-SUM(S166,U166,W166,Y166)-$O$16*E166,$O$15),L166*(1+$H$10))),0)</f>
        <v>0</v>
      </c>
      <c r="Q166" s="5"/>
      <c r="R166" s="50" t="str">
        <f t="shared" si="54"/>
        <v/>
      </c>
      <c r="S166" s="5" t="str">
        <f t="shared" si="45"/>
        <v/>
      </c>
      <c r="T166" s="5" t="str">
        <f t="shared" si="55"/>
        <v/>
      </c>
      <c r="U166" s="5" t="str">
        <f t="shared" si="46"/>
        <v/>
      </c>
      <c r="V166" s="5" t="str">
        <f t="shared" si="56"/>
        <v/>
      </c>
      <c r="W166" s="5" t="str">
        <f t="shared" si="47"/>
        <v/>
      </c>
      <c r="X166" s="5" t="str">
        <f t="shared" si="57"/>
        <v/>
      </c>
      <c r="Y166" s="5" t="str">
        <f t="shared" si="48"/>
        <v/>
      </c>
      <c r="Z166" s="5"/>
      <c r="AA166" s="5">
        <f t="shared" si="58"/>
        <v>0</v>
      </c>
      <c r="AB166" s="3">
        <f t="shared" si="59"/>
        <v>0</v>
      </c>
      <c r="AC166" s="5">
        <f t="shared" si="49"/>
        <v>0</v>
      </c>
      <c r="AE166" s="60" t="e">
        <f t="shared" si="60"/>
        <v>#DIV/0!</v>
      </c>
    </row>
    <row r="167" spans="2:31" x14ac:dyDescent="0.2">
      <c r="B167" s="9">
        <f t="shared" si="61"/>
        <v>48183</v>
      </c>
      <c r="C167" s="10">
        <f t="shared" si="42"/>
        <v>132</v>
      </c>
      <c r="D167" s="5">
        <f t="shared" si="50"/>
        <v>0</v>
      </c>
      <c r="E167" s="5">
        <f t="shared" si="43"/>
        <v>0</v>
      </c>
      <c r="F167" s="5">
        <f t="shared" si="44"/>
        <v>0</v>
      </c>
      <c r="G167" s="3">
        <f t="shared" si="51"/>
        <v>0</v>
      </c>
      <c r="H167" s="35"/>
      <c r="I167" s="5">
        <f>IF($M$12=1,IF(SUM(K$26:K166)&lt;1,$L$5*(1+$G$5)^(INT((B167-$B$27)/365)),0),0)</f>
        <v>0</v>
      </c>
      <c r="J167" s="5"/>
      <c r="K167" s="10">
        <f>IF($M$12=1,IF(AND(AA167/$L$9&gt;(E167*12+$C$9)*4,$L$10&lt;=B167,SUM($K$26:K166)&lt;1,$L$8&lt;AA167/$L$9),1,0),IF(SUM(K$26:K166)=1,0,1))</f>
        <v>0</v>
      </c>
      <c r="L167" s="5">
        <f>IF($M$12=1,IF(K166=1,$L$8*(1-$L$9),IF(SUM($K$26:K166)=1,MAX(L166*(1+$H$10)-P166,0),0)),IF(K167=1,$O$8,MAX(L166*(1+$H$10)-P166,0)))</f>
        <v>0</v>
      </c>
      <c r="M167" s="5">
        <f t="shared" si="52"/>
        <v>0</v>
      </c>
      <c r="N167" s="5">
        <f>IF($M$12=1,IF(SUM(K$26:K166)=1,P167-(L167-L168),0),P167-(L167-L168))</f>
        <v>0</v>
      </c>
      <c r="O167" s="5">
        <f t="shared" si="53"/>
        <v>0</v>
      </c>
      <c r="P167" s="5">
        <f>IF(OR(SUM($K$26:K166)=1,$M$12=2),IF($M$19=1,MIN($L$16+F167*$L$17,L167*(1+$H$10)),MIN(MAX(D167+E167+F167-G167-H167-I167-M167-SUM(S167,U167,W167,Y167)-$O$16*E167,$O$15),L167*(1+$H$10))),0)</f>
        <v>0</v>
      </c>
      <c r="Q167" s="5"/>
      <c r="R167" s="50" t="str">
        <f t="shared" si="54"/>
        <v/>
      </c>
      <c r="S167" s="5" t="str">
        <f t="shared" si="45"/>
        <v/>
      </c>
      <c r="T167" s="5" t="str">
        <f t="shared" si="55"/>
        <v/>
      </c>
      <c r="U167" s="5" t="str">
        <f t="shared" si="46"/>
        <v/>
      </c>
      <c r="V167" s="5" t="str">
        <f t="shared" si="56"/>
        <v/>
      </c>
      <c r="W167" s="5" t="str">
        <f t="shared" si="47"/>
        <v/>
      </c>
      <c r="X167" s="5" t="str">
        <f t="shared" si="57"/>
        <v/>
      </c>
      <c r="Y167" s="5" t="str">
        <f t="shared" si="48"/>
        <v/>
      </c>
      <c r="Z167" s="5"/>
      <c r="AA167" s="5">
        <f t="shared" si="58"/>
        <v>0</v>
      </c>
      <c r="AB167" s="3">
        <f t="shared" si="59"/>
        <v>0</v>
      </c>
      <c r="AC167" s="5">
        <f t="shared" si="49"/>
        <v>0</v>
      </c>
      <c r="AE167" s="60" t="e">
        <f t="shared" si="60"/>
        <v>#DIV/0!</v>
      </c>
    </row>
    <row r="168" spans="2:31" x14ac:dyDescent="0.2">
      <c r="B168" s="9">
        <f t="shared" si="61"/>
        <v>48214</v>
      </c>
      <c r="C168" s="10">
        <f t="shared" si="42"/>
        <v>132</v>
      </c>
      <c r="D168" s="5">
        <f t="shared" si="50"/>
        <v>0</v>
      </c>
      <c r="E168" s="5">
        <f t="shared" si="43"/>
        <v>0</v>
      </c>
      <c r="F168" s="5">
        <f t="shared" si="44"/>
        <v>0</v>
      </c>
      <c r="G168" s="3">
        <f t="shared" si="51"/>
        <v>0</v>
      </c>
      <c r="H168" s="35"/>
      <c r="I168" s="5">
        <f>IF($M$12=1,IF(SUM(K$26:K167)&lt;1,$L$5*(1+$G$5)^(INT((B168-$B$27)/365)),0),0)</f>
        <v>0</v>
      </c>
      <c r="J168" s="5"/>
      <c r="K168" s="10">
        <f>IF($M$12=1,IF(AND(AA168/$L$9&gt;(E168*12+$C$9)*4,$L$10&lt;=B168,SUM($K$26:K167)&lt;1,$L$8&lt;AA168/$L$9),1,0),IF(SUM(K$26:K167)=1,0,1))</f>
        <v>0</v>
      </c>
      <c r="L168" s="5">
        <f>IF($M$12=1,IF(K167=1,$L$8*(1-$L$9),IF(SUM($K$26:K167)=1,MAX(L167*(1+$H$10)-P167,0),0)),IF(K168=1,$O$8,MAX(L167*(1+$H$10)-P167,0)))</f>
        <v>0</v>
      </c>
      <c r="M168" s="5">
        <f t="shared" si="52"/>
        <v>0</v>
      </c>
      <c r="N168" s="5">
        <f>IF($M$12=1,IF(SUM(K$26:K167)=1,P168-(L168-L169),0),P168-(L168-L169))</f>
        <v>0</v>
      </c>
      <c r="O168" s="5">
        <f t="shared" si="53"/>
        <v>0</v>
      </c>
      <c r="P168" s="5">
        <f>IF(OR(SUM($K$26:K167)=1,$M$12=2),IF($M$19=1,MIN($L$16+F168*$L$17,L168*(1+$H$10)),MIN(MAX(D168+E168+F168-G168-H168-I168-M168-SUM(S168,U168,W168,Y168)-$O$16*E168,$O$15),L168*(1+$H$10))),0)</f>
        <v>0</v>
      </c>
      <c r="Q168" s="5"/>
      <c r="R168" s="50" t="str">
        <f t="shared" si="54"/>
        <v/>
      </c>
      <c r="S168" s="5" t="str">
        <f t="shared" si="45"/>
        <v/>
      </c>
      <c r="T168" s="5" t="str">
        <f t="shared" si="55"/>
        <v/>
      </c>
      <c r="U168" s="5" t="str">
        <f t="shared" si="46"/>
        <v/>
      </c>
      <c r="V168" s="5" t="str">
        <f t="shared" si="56"/>
        <v/>
      </c>
      <c r="W168" s="5" t="str">
        <f t="shared" si="47"/>
        <v/>
      </c>
      <c r="X168" s="5" t="str">
        <f t="shared" si="57"/>
        <v/>
      </c>
      <c r="Y168" s="5" t="str">
        <f t="shared" si="48"/>
        <v/>
      </c>
      <c r="Z168" s="5"/>
      <c r="AA168" s="5">
        <f t="shared" si="58"/>
        <v>0</v>
      </c>
      <c r="AB168" s="3">
        <f t="shared" si="59"/>
        <v>0</v>
      </c>
      <c r="AC168" s="5">
        <f t="shared" si="49"/>
        <v>0</v>
      </c>
      <c r="AE168" s="60" t="e">
        <f t="shared" si="60"/>
        <v>#DIV/0!</v>
      </c>
    </row>
    <row r="169" spans="2:31" x14ac:dyDescent="0.2">
      <c r="B169" s="9">
        <f t="shared" si="61"/>
        <v>48245</v>
      </c>
      <c r="C169" s="10">
        <f t="shared" si="42"/>
        <v>132</v>
      </c>
      <c r="D169" s="5">
        <f t="shared" si="50"/>
        <v>0</v>
      </c>
      <c r="E169" s="5">
        <f t="shared" si="43"/>
        <v>0</v>
      </c>
      <c r="F169" s="5">
        <f t="shared" si="44"/>
        <v>0</v>
      </c>
      <c r="G169" s="3">
        <f t="shared" si="51"/>
        <v>0</v>
      </c>
      <c r="H169" s="35"/>
      <c r="I169" s="5">
        <f>IF($M$12=1,IF(SUM(K$26:K168)&lt;1,$L$5*(1+$G$5)^(INT((B169-$B$27)/365)),0),0)</f>
        <v>0</v>
      </c>
      <c r="J169" s="5"/>
      <c r="K169" s="10">
        <f>IF($M$12=1,IF(AND(AA169/$L$9&gt;(E169*12+$C$9)*4,$L$10&lt;=B169,SUM($K$26:K168)&lt;1,$L$8&lt;AA169/$L$9),1,0),IF(SUM(K$26:K168)=1,0,1))</f>
        <v>0</v>
      </c>
      <c r="L169" s="5">
        <f>IF($M$12=1,IF(K168=1,$L$8*(1-$L$9),IF(SUM($K$26:K168)=1,MAX(L168*(1+$H$10)-P168,0),0)),IF(K169=1,$O$8,MAX(L168*(1+$H$10)-P168,0)))</f>
        <v>0</v>
      </c>
      <c r="M169" s="5">
        <f t="shared" si="52"/>
        <v>0</v>
      </c>
      <c r="N169" s="5">
        <f>IF($M$12=1,IF(SUM(K$26:K168)=1,P169-(L169-L170),0),P169-(L169-L170))</f>
        <v>0</v>
      </c>
      <c r="O169" s="5">
        <f t="shared" si="53"/>
        <v>0</v>
      </c>
      <c r="P169" s="5">
        <f>IF(OR(SUM($K$26:K168)=1,$M$12=2),IF($M$19=1,MIN($L$16+F169*$L$17,L169*(1+$H$10)),MIN(MAX(D169+E169+F169-G169-H169-I169-M169-SUM(S169,U169,W169,Y169)-$O$16*E169,$O$15),L169*(1+$H$10))),0)</f>
        <v>0</v>
      </c>
      <c r="Q169" s="5"/>
      <c r="R169" s="50" t="str">
        <f t="shared" si="54"/>
        <v/>
      </c>
      <c r="S169" s="5" t="str">
        <f t="shared" si="45"/>
        <v/>
      </c>
      <c r="T169" s="5" t="str">
        <f t="shared" si="55"/>
        <v/>
      </c>
      <c r="U169" s="5" t="str">
        <f t="shared" si="46"/>
        <v/>
      </c>
      <c r="V169" s="5" t="str">
        <f t="shared" si="56"/>
        <v/>
      </c>
      <c r="W169" s="5" t="str">
        <f t="shared" si="47"/>
        <v/>
      </c>
      <c r="X169" s="5" t="str">
        <f t="shared" si="57"/>
        <v/>
      </c>
      <c r="Y169" s="5" t="str">
        <f t="shared" si="48"/>
        <v/>
      </c>
      <c r="Z169" s="5"/>
      <c r="AA169" s="5">
        <f t="shared" si="58"/>
        <v>0</v>
      </c>
      <c r="AB169" s="3">
        <f t="shared" si="59"/>
        <v>0</v>
      </c>
      <c r="AC169" s="5">
        <f t="shared" si="49"/>
        <v>0</v>
      </c>
      <c r="AE169" s="60" t="e">
        <f t="shared" si="60"/>
        <v>#DIV/0!</v>
      </c>
    </row>
    <row r="170" spans="2:31" x14ac:dyDescent="0.2">
      <c r="B170" s="9">
        <f t="shared" si="61"/>
        <v>48274</v>
      </c>
      <c r="C170" s="10">
        <f t="shared" si="42"/>
        <v>132</v>
      </c>
      <c r="D170" s="5">
        <f t="shared" si="50"/>
        <v>0</v>
      </c>
      <c r="E170" s="5">
        <f t="shared" si="43"/>
        <v>0</v>
      </c>
      <c r="F170" s="5">
        <f t="shared" si="44"/>
        <v>0</v>
      </c>
      <c r="G170" s="3">
        <f t="shared" si="51"/>
        <v>0</v>
      </c>
      <c r="H170" s="35"/>
      <c r="I170" s="5">
        <f>IF($M$12=1,IF(SUM(K$26:K169)&lt;1,$L$5*(1+$G$5)^(INT((B170-$B$27)/365)),0),0)</f>
        <v>0</v>
      </c>
      <c r="J170" s="5"/>
      <c r="K170" s="10">
        <f>IF($M$12=1,IF(AND(AA170/$L$9&gt;(E170*12+$C$9)*4,$L$10&lt;=B170,SUM($K$26:K169)&lt;1,$L$8&lt;AA170/$L$9),1,0),IF(SUM(K$26:K169)=1,0,1))</f>
        <v>0</v>
      </c>
      <c r="L170" s="5">
        <f>IF($M$12=1,IF(K169=1,$L$8*(1-$L$9),IF(SUM($K$26:K169)=1,MAX(L169*(1+$H$10)-P169,0),0)),IF(K170=1,$O$8,MAX(L169*(1+$H$10)-P169,0)))</f>
        <v>0</v>
      </c>
      <c r="M170" s="5">
        <f t="shared" si="52"/>
        <v>0</v>
      </c>
      <c r="N170" s="5">
        <f>IF($M$12=1,IF(SUM(K$26:K169)=1,P170-(L170-L171),0),P170-(L170-L171))</f>
        <v>0</v>
      </c>
      <c r="O170" s="5">
        <f t="shared" si="53"/>
        <v>0</v>
      </c>
      <c r="P170" s="5">
        <f>IF(OR(SUM($K$26:K169)=1,$M$12=2),IF($M$19=1,MIN($L$16+F170*$L$17,L170*(1+$H$10)),MIN(MAX(D170+E170+F170-G170-H170-I170-M170-SUM(S170,U170,W170,Y170)-$O$16*E170,$O$15),L170*(1+$H$10))),0)</f>
        <v>0</v>
      </c>
      <c r="Q170" s="5"/>
      <c r="R170" s="50" t="str">
        <f t="shared" si="54"/>
        <v/>
      </c>
      <c r="S170" s="5" t="str">
        <f t="shared" si="45"/>
        <v/>
      </c>
      <c r="T170" s="5" t="str">
        <f t="shared" si="55"/>
        <v/>
      </c>
      <c r="U170" s="5" t="str">
        <f t="shared" si="46"/>
        <v/>
      </c>
      <c r="V170" s="5" t="str">
        <f t="shared" si="56"/>
        <v/>
      </c>
      <c r="W170" s="5" t="str">
        <f t="shared" si="47"/>
        <v/>
      </c>
      <c r="X170" s="5" t="str">
        <f t="shared" si="57"/>
        <v/>
      </c>
      <c r="Y170" s="5" t="str">
        <f t="shared" si="48"/>
        <v/>
      </c>
      <c r="Z170" s="5"/>
      <c r="AA170" s="5">
        <f t="shared" si="58"/>
        <v>0</v>
      </c>
      <c r="AB170" s="3">
        <f t="shared" si="59"/>
        <v>0</v>
      </c>
      <c r="AC170" s="5">
        <f t="shared" si="49"/>
        <v>0</v>
      </c>
      <c r="AE170" s="60" t="e">
        <f t="shared" si="60"/>
        <v>#DIV/0!</v>
      </c>
    </row>
    <row r="171" spans="2:31" x14ac:dyDescent="0.2">
      <c r="B171" s="9">
        <f t="shared" si="61"/>
        <v>48305</v>
      </c>
      <c r="C171" s="10">
        <f t="shared" si="42"/>
        <v>132</v>
      </c>
      <c r="D171" s="5">
        <f t="shared" si="50"/>
        <v>0</v>
      </c>
      <c r="E171" s="5">
        <f t="shared" si="43"/>
        <v>0</v>
      </c>
      <c r="F171" s="5">
        <f t="shared" si="44"/>
        <v>0</v>
      </c>
      <c r="G171" s="3">
        <f t="shared" si="51"/>
        <v>0</v>
      </c>
      <c r="H171" s="35"/>
      <c r="I171" s="5">
        <f>IF($M$12=1,IF(SUM(K$26:K170)&lt;1,$L$5*(1+$G$5)^(INT((B171-$B$27)/365)),0),0)</f>
        <v>0</v>
      </c>
      <c r="J171" s="5"/>
      <c r="K171" s="10">
        <f>IF($M$12=1,IF(AND(AA171/$L$9&gt;(E171*12+$C$9)*4,$L$10&lt;=B171,SUM($K$26:K170)&lt;1,$L$8&lt;AA171/$L$9),1,0),IF(SUM(K$26:K170)=1,0,1))</f>
        <v>0</v>
      </c>
      <c r="L171" s="5">
        <f>IF($M$12=1,IF(K170=1,$L$8*(1-$L$9),IF(SUM($K$26:K170)=1,MAX(L170*(1+$H$10)-P170,0),0)),IF(K171=1,$O$8,MAX(L170*(1+$H$10)-P170,0)))</f>
        <v>0</v>
      </c>
      <c r="M171" s="5">
        <f t="shared" si="52"/>
        <v>0</v>
      </c>
      <c r="N171" s="5">
        <f>IF($M$12=1,IF(SUM(K$26:K170)=1,P171-(L171-L172),0),P171-(L171-L172))</f>
        <v>0</v>
      </c>
      <c r="O171" s="5">
        <f t="shared" si="53"/>
        <v>0</v>
      </c>
      <c r="P171" s="5">
        <f>IF(OR(SUM($K$26:K170)=1,$M$12=2),IF($M$19=1,MIN($L$16+F171*$L$17,L171*(1+$H$10)),MIN(MAX(D171+E171+F171-G171-H171-I171-M171-SUM(S171,U171,W171,Y171)-$O$16*E171,$O$15),L171*(1+$H$10))),0)</f>
        <v>0</v>
      </c>
      <c r="Q171" s="5"/>
      <c r="R171" s="50" t="str">
        <f t="shared" si="54"/>
        <v/>
      </c>
      <c r="S171" s="5" t="str">
        <f t="shared" si="45"/>
        <v/>
      </c>
      <c r="T171" s="5" t="str">
        <f t="shared" si="55"/>
        <v/>
      </c>
      <c r="U171" s="5" t="str">
        <f t="shared" si="46"/>
        <v/>
      </c>
      <c r="V171" s="5" t="str">
        <f t="shared" si="56"/>
        <v/>
      </c>
      <c r="W171" s="5" t="str">
        <f t="shared" si="47"/>
        <v/>
      </c>
      <c r="X171" s="5" t="str">
        <f t="shared" si="57"/>
        <v/>
      </c>
      <c r="Y171" s="5" t="str">
        <f t="shared" si="48"/>
        <v/>
      </c>
      <c r="Z171" s="5"/>
      <c r="AA171" s="5">
        <f t="shared" si="58"/>
        <v>0</v>
      </c>
      <c r="AB171" s="3">
        <f t="shared" si="59"/>
        <v>0</v>
      </c>
      <c r="AC171" s="5">
        <f t="shared" si="49"/>
        <v>0</v>
      </c>
      <c r="AE171" s="60" t="e">
        <f t="shared" si="60"/>
        <v>#DIV/0!</v>
      </c>
    </row>
    <row r="172" spans="2:31" x14ac:dyDescent="0.2">
      <c r="B172" s="9">
        <f t="shared" si="61"/>
        <v>48335</v>
      </c>
      <c r="C172" s="10">
        <f t="shared" si="42"/>
        <v>132</v>
      </c>
      <c r="D172" s="5">
        <f t="shared" si="50"/>
        <v>0</v>
      </c>
      <c r="E172" s="5">
        <f t="shared" si="43"/>
        <v>0</v>
      </c>
      <c r="F172" s="5">
        <f t="shared" si="44"/>
        <v>0</v>
      </c>
      <c r="G172" s="3">
        <f t="shared" si="51"/>
        <v>0</v>
      </c>
      <c r="H172" s="35"/>
      <c r="I172" s="5">
        <f>IF($M$12=1,IF(SUM(K$26:K171)&lt;1,$L$5*(1+$G$5)^(INT((B172-$B$27)/365)),0),0)</f>
        <v>0</v>
      </c>
      <c r="J172" s="5"/>
      <c r="K172" s="10">
        <f>IF($M$12=1,IF(AND(AA172/$L$9&gt;(E172*12+$C$9)*4,$L$10&lt;=B172,SUM($K$26:K171)&lt;1,$L$8&lt;AA172/$L$9),1,0),IF(SUM(K$26:K171)=1,0,1))</f>
        <v>0</v>
      </c>
      <c r="L172" s="5">
        <f>IF($M$12=1,IF(K171=1,$L$8*(1-$L$9),IF(SUM($K$26:K171)=1,MAX(L171*(1+$H$10)-P171,0),0)),IF(K172=1,$O$8,MAX(L171*(1+$H$10)-P171,0)))</f>
        <v>0</v>
      </c>
      <c r="M172" s="5">
        <f t="shared" si="52"/>
        <v>0</v>
      </c>
      <c r="N172" s="5">
        <f>IF($M$12=1,IF(SUM(K$26:K171)=1,P172-(L172-L173),0),P172-(L172-L173))</f>
        <v>0</v>
      </c>
      <c r="O172" s="5">
        <f t="shared" si="53"/>
        <v>0</v>
      </c>
      <c r="P172" s="5">
        <f>IF(OR(SUM($K$26:K171)=1,$M$12=2),IF($M$19=1,MIN($L$16+F172*$L$17,L172*(1+$H$10)),MIN(MAX(D172+E172+F172-G172-H172-I172-M172-SUM(S172,U172,W172,Y172)-$O$16*E172,$O$15),L172*(1+$H$10))),0)</f>
        <v>0</v>
      </c>
      <c r="Q172" s="5"/>
      <c r="R172" s="50" t="str">
        <f t="shared" si="54"/>
        <v/>
      </c>
      <c r="S172" s="5" t="str">
        <f t="shared" si="45"/>
        <v/>
      </c>
      <c r="T172" s="5" t="str">
        <f t="shared" si="55"/>
        <v/>
      </c>
      <c r="U172" s="5" t="str">
        <f t="shared" si="46"/>
        <v/>
      </c>
      <c r="V172" s="5" t="str">
        <f t="shared" si="56"/>
        <v/>
      </c>
      <c r="W172" s="5" t="str">
        <f t="shared" si="47"/>
        <v/>
      </c>
      <c r="X172" s="5" t="str">
        <f t="shared" si="57"/>
        <v/>
      </c>
      <c r="Y172" s="5" t="str">
        <f t="shared" si="48"/>
        <v/>
      </c>
      <c r="Z172" s="5"/>
      <c r="AA172" s="5">
        <f t="shared" si="58"/>
        <v>0</v>
      </c>
      <c r="AB172" s="3">
        <f t="shared" si="59"/>
        <v>0</v>
      </c>
      <c r="AC172" s="5">
        <f t="shared" si="49"/>
        <v>0</v>
      </c>
      <c r="AE172" s="60" t="e">
        <f t="shared" si="60"/>
        <v>#DIV/0!</v>
      </c>
    </row>
    <row r="173" spans="2:31" x14ac:dyDescent="0.2">
      <c r="B173" s="9">
        <f t="shared" si="61"/>
        <v>48366</v>
      </c>
      <c r="C173" s="10">
        <f t="shared" si="42"/>
        <v>132</v>
      </c>
      <c r="D173" s="5">
        <f t="shared" si="50"/>
        <v>0</v>
      </c>
      <c r="E173" s="5">
        <f t="shared" si="43"/>
        <v>0</v>
      </c>
      <c r="F173" s="5">
        <f t="shared" si="44"/>
        <v>0</v>
      </c>
      <c r="G173" s="3">
        <f t="shared" si="51"/>
        <v>0</v>
      </c>
      <c r="H173" s="35"/>
      <c r="I173" s="5">
        <f>IF($M$12=1,IF(SUM(K$26:K172)&lt;1,$L$5*(1+$G$5)^(INT((B173-$B$27)/365)),0),0)</f>
        <v>0</v>
      </c>
      <c r="J173" s="5"/>
      <c r="K173" s="10">
        <f>IF($M$12=1,IF(AND(AA173/$L$9&gt;(E173*12+$C$9)*4,$L$10&lt;=B173,SUM($K$26:K172)&lt;1,$L$8&lt;AA173/$L$9),1,0),IF(SUM(K$26:K172)=1,0,1))</f>
        <v>0</v>
      </c>
      <c r="L173" s="5">
        <f>IF($M$12=1,IF(K172=1,$L$8*(1-$L$9),IF(SUM($K$26:K172)=1,MAX(L172*(1+$H$10)-P172,0),0)),IF(K173=1,$O$8,MAX(L172*(1+$H$10)-P172,0)))</f>
        <v>0</v>
      </c>
      <c r="M173" s="5">
        <f t="shared" si="52"/>
        <v>0</v>
      </c>
      <c r="N173" s="5">
        <f>IF($M$12=1,IF(SUM(K$26:K172)=1,P173-(L173-L174),0),P173-(L173-L174))</f>
        <v>0</v>
      </c>
      <c r="O173" s="5">
        <f t="shared" si="53"/>
        <v>0</v>
      </c>
      <c r="P173" s="5">
        <f>IF(OR(SUM($K$26:K172)=1,$M$12=2),IF($M$19=1,MIN($L$16+F173*$L$17,L173*(1+$H$10)),MIN(MAX(D173+E173+F173-G173-H173-I173-M173-SUM(S173,U173,W173,Y173)-$O$16*E173,$O$15),L173*(1+$H$10))),0)</f>
        <v>0</v>
      </c>
      <c r="Q173" s="5"/>
      <c r="R173" s="50" t="str">
        <f t="shared" si="54"/>
        <v/>
      </c>
      <c r="S173" s="5" t="str">
        <f t="shared" si="45"/>
        <v/>
      </c>
      <c r="T173" s="5" t="str">
        <f t="shared" si="55"/>
        <v/>
      </c>
      <c r="U173" s="5" t="str">
        <f t="shared" si="46"/>
        <v/>
      </c>
      <c r="V173" s="5" t="str">
        <f t="shared" si="56"/>
        <v/>
      </c>
      <c r="W173" s="5" t="str">
        <f t="shared" si="47"/>
        <v/>
      </c>
      <c r="X173" s="5" t="str">
        <f t="shared" si="57"/>
        <v/>
      </c>
      <c r="Y173" s="5" t="str">
        <f t="shared" si="48"/>
        <v/>
      </c>
      <c r="Z173" s="5"/>
      <c r="AA173" s="5">
        <f t="shared" si="58"/>
        <v>0</v>
      </c>
      <c r="AB173" s="3">
        <f t="shared" si="59"/>
        <v>0</v>
      </c>
      <c r="AC173" s="5">
        <f t="shared" si="49"/>
        <v>0</v>
      </c>
      <c r="AE173" s="60" t="e">
        <f t="shared" si="60"/>
        <v>#DIV/0!</v>
      </c>
    </row>
    <row r="174" spans="2:31" x14ac:dyDescent="0.2">
      <c r="B174" s="9">
        <f t="shared" si="61"/>
        <v>48396</v>
      </c>
      <c r="C174" s="10">
        <f t="shared" si="42"/>
        <v>132</v>
      </c>
      <c r="D174" s="5">
        <f t="shared" si="50"/>
        <v>0</v>
      </c>
      <c r="E174" s="5">
        <f t="shared" si="43"/>
        <v>0</v>
      </c>
      <c r="F174" s="5">
        <f t="shared" si="44"/>
        <v>0</v>
      </c>
      <c r="G174" s="3">
        <f t="shared" si="51"/>
        <v>0</v>
      </c>
      <c r="H174" s="35"/>
      <c r="I174" s="5">
        <f>IF($M$12=1,IF(SUM(K$26:K173)&lt;1,$L$5*(1+$G$5)^(INT((B174-$B$27)/365)),0),0)</f>
        <v>0</v>
      </c>
      <c r="J174" s="5"/>
      <c r="K174" s="10">
        <f>IF($M$12=1,IF(AND(AA174/$L$9&gt;(E174*12+$C$9)*4,$L$10&lt;=B174,SUM($K$26:K173)&lt;1,$L$8&lt;AA174/$L$9),1,0),IF(SUM(K$26:K173)=1,0,1))</f>
        <v>0</v>
      </c>
      <c r="L174" s="5">
        <f>IF($M$12=1,IF(K173=1,$L$8*(1-$L$9),IF(SUM($K$26:K173)=1,MAX(L173*(1+$H$10)-P173,0),0)),IF(K174=1,$O$8,MAX(L173*(1+$H$10)-P173,0)))</f>
        <v>0</v>
      </c>
      <c r="M174" s="5">
        <f t="shared" si="52"/>
        <v>0</v>
      </c>
      <c r="N174" s="5">
        <f>IF($M$12=1,IF(SUM(K$26:K173)=1,P174-(L174-L175),0),P174-(L174-L175))</f>
        <v>0</v>
      </c>
      <c r="O174" s="5">
        <f t="shared" si="53"/>
        <v>0</v>
      </c>
      <c r="P174" s="5">
        <f>IF(OR(SUM($K$26:K173)=1,$M$12=2),IF($M$19=1,MIN($L$16+F174*$L$17,L174*(1+$H$10)),MIN(MAX(D174+E174+F174-G174-H174-I174-M174-SUM(S174,U174,W174,Y174)-$O$16*E174,$O$15),L174*(1+$H$10))),0)</f>
        <v>0</v>
      </c>
      <c r="Q174" s="5"/>
      <c r="R174" s="50" t="str">
        <f t="shared" si="54"/>
        <v/>
      </c>
      <c r="S174" s="5" t="str">
        <f t="shared" si="45"/>
        <v/>
      </c>
      <c r="T174" s="5" t="str">
        <f t="shared" si="55"/>
        <v/>
      </c>
      <c r="U174" s="5" t="str">
        <f t="shared" si="46"/>
        <v/>
      </c>
      <c r="V174" s="5" t="str">
        <f t="shared" si="56"/>
        <v/>
      </c>
      <c r="W174" s="5" t="str">
        <f t="shared" si="47"/>
        <v/>
      </c>
      <c r="X174" s="5" t="str">
        <f t="shared" si="57"/>
        <v/>
      </c>
      <c r="Y174" s="5" t="str">
        <f t="shared" si="48"/>
        <v/>
      </c>
      <c r="Z174" s="5"/>
      <c r="AA174" s="5">
        <f t="shared" si="58"/>
        <v>0</v>
      </c>
      <c r="AB174" s="3">
        <f t="shared" si="59"/>
        <v>0</v>
      </c>
      <c r="AC174" s="5">
        <f t="shared" si="49"/>
        <v>0</v>
      </c>
      <c r="AE174" s="60" t="e">
        <f t="shared" si="60"/>
        <v>#DIV/0!</v>
      </c>
    </row>
    <row r="175" spans="2:31" x14ac:dyDescent="0.2">
      <c r="B175" s="9">
        <f t="shared" si="61"/>
        <v>48427</v>
      </c>
      <c r="C175" s="10">
        <f t="shared" si="42"/>
        <v>132</v>
      </c>
      <c r="D175" s="5">
        <f t="shared" si="50"/>
        <v>0</v>
      </c>
      <c r="E175" s="5">
        <f t="shared" si="43"/>
        <v>0</v>
      </c>
      <c r="F175" s="5">
        <f t="shared" si="44"/>
        <v>0</v>
      </c>
      <c r="G175" s="3">
        <f t="shared" si="51"/>
        <v>0</v>
      </c>
      <c r="H175" s="35"/>
      <c r="I175" s="5">
        <f>IF($M$12=1,IF(SUM(K$26:K174)&lt;1,$L$5*(1+$G$5)^(INT((B175-$B$27)/365)),0),0)</f>
        <v>0</v>
      </c>
      <c r="J175" s="5"/>
      <c r="K175" s="10">
        <f>IF($M$12=1,IF(AND(AA175/$L$9&gt;(E175*12+$C$9)*4,$L$10&lt;=B175,SUM($K$26:K174)&lt;1,$L$8&lt;AA175/$L$9),1,0),IF(SUM(K$26:K174)=1,0,1))</f>
        <v>0</v>
      </c>
      <c r="L175" s="5">
        <f>IF($M$12=1,IF(K174=1,$L$8*(1-$L$9),IF(SUM($K$26:K174)=1,MAX(L174*(1+$H$10)-P174,0),0)),IF(K175=1,$O$8,MAX(L174*(1+$H$10)-P174,0)))</f>
        <v>0</v>
      </c>
      <c r="M175" s="5">
        <f t="shared" si="52"/>
        <v>0</v>
      </c>
      <c r="N175" s="5">
        <f>IF($M$12=1,IF(SUM(K$26:K174)=1,P175-(L175-L176),0),P175-(L175-L176))</f>
        <v>0</v>
      </c>
      <c r="O175" s="5">
        <f t="shared" si="53"/>
        <v>0</v>
      </c>
      <c r="P175" s="5">
        <f>IF(OR(SUM($K$26:K174)=1,$M$12=2),IF($M$19=1,MIN($L$16+F175*$L$17,L175*(1+$H$10)),MIN(MAX(D175+E175+F175-G175-H175-I175-M175-SUM(S175,U175,W175,Y175)-$O$16*E175,$O$15),L175*(1+$H$10))),0)</f>
        <v>0</v>
      </c>
      <c r="Q175" s="5"/>
      <c r="R175" s="50" t="str">
        <f t="shared" si="54"/>
        <v/>
      </c>
      <c r="S175" s="5" t="str">
        <f t="shared" si="45"/>
        <v/>
      </c>
      <c r="T175" s="5" t="str">
        <f t="shared" si="55"/>
        <v/>
      </c>
      <c r="U175" s="5" t="str">
        <f t="shared" si="46"/>
        <v/>
      </c>
      <c r="V175" s="5" t="str">
        <f t="shared" si="56"/>
        <v/>
      </c>
      <c r="W175" s="5" t="str">
        <f t="shared" si="47"/>
        <v/>
      </c>
      <c r="X175" s="5" t="str">
        <f t="shared" si="57"/>
        <v/>
      </c>
      <c r="Y175" s="5" t="str">
        <f t="shared" si="48"/>
        <v/>
      </c>
      <c r="Z175" s="5"/>
      <c r="AA175" s="5">
        <f t="shared" si="58"/>
        <v>0</v>
      </c>
      <c r="AB175" s="3">
        <f t="shared" si="59"/>
        <v>0</v>
      </c>
      <c r="AC175" s="5">
        <f t="shared" si="49"/>
        <v>0</v>
      </c>
      <c r="AE175" s="60" t="e">
        <f t="shared" si="60"/>
        <v>#DIV/0!</v>
      </c>
    </row>
    <row r="176" spans="2:31" x14ac:dyDescent="0.2">
      <c r="B176" s="9">
        <f t="shared" si="61"/>
        <v>48458</v>
      </c>
      <c r="C176" s="10">
        <f t="shared" si="42"/>
        <v>132</v>
      </c>
      <c r="D176" s="5">
        <f t="shared" si="50"/>
        <v>0</v>
      </c>
      <c r="E176" s="5">
        <f t="shared" si="43"/>
        <v>0</v>
      </c>
      <c r="F176" s="5">
        <f t="shared" si="44"/>
        <v>0</v>
      </c>
      <c r="G176" s="3">
        <f t="shared" si="51"/>
        <v>0</v>
      </c>
      <c r="H176" s="35"/>
      <c r="I176" s="5">
        <f>IF($M$12=1,IF(SUM(K$26:K175)&lt;1,$L$5*(1+$G$5)^(INT((B176-$B$27)/365)),0),0)</f>
        <v>0</v>
      </c>
      <c r="J176" s="5"/>
      <c r="K176" s="10">
        <f>IF($M$12=1,IF(AND(AA176/$L$9&gt;(E176*12+$C$9)*4,$L$10&lt;=B176,SUM($K$26:K175)&lt;1,$L$8&lt;AA176/$L$9),1,0),IF(SUM(K$26:K175)=1,0,1))</f>
        <v>0</v>
      </c>
      <c r="L176" s="5">
        <f>IF($M$12=1,IF(K175=1,$L$8*(1-$L$9),IF(SUM($K$26:K175)=1,MAX(L175*(1+$H$10)-P175,0),0)),IF(K176=1,$O$8,MAX(L175*(1+$H$10)-P175,0)))</f>
        <v>0</v>
      </c>
      <c r="M176" s="5">
        <f t="shared" si="52"/>
        <v>0</v>
      </c>
      <c r="N176" s="5">
        <f>IF($M$12=1,IF(SUM(K$26:K175)=1,P176-(L176-L177),0),P176-(L176-L177))</f>
        <v>0</v>
      </c>
      <c r="O176" s="5">
        <f t="shared" si="53"/>
        <v>0</v>
      </c>
      <c r="P176" s="5">
        <f>IF(OR(SUM($K$26:K175)=1,$M$12=2),IF($M$19=1,MIN($L$16+F176*$L$17,L176*(1+$H$10)),MIN(MAX(D176+E176+F176-G176-H176-I176-M176-SUM(S176,U176,W176,Y176)-$O$16*E176,$O$15),L176*(1+$H$10))),0)</f>
        <v>0</v>
      </c>
      <c r="Q176" s="5"/>
      <c r="R176" s="50" t="str">
        <f t="shared" si="54"/>
        <v/>
      </c>
      <c r="S176" s="5" t="str">
        <f t="shared" si="45"/>
        <v/>
      </c>
      <c r="T176" s="5" t="str">
        <f t="shared" si="55"/>
        <v/>
      </c>
      <c r="U176" s="5" t="str">
        <f t="shared" si="46"/>
        <v/>
      </c>
      <c r="V176" s="5" t="str">
        <f t="shared" si="56"/>
        <v/>
      </c>
      <c r="W176" s="5" t="str">
        <f t="shared" si="47"/>
        <v/>
      </c>
      <c r="X176" s="5" t="str">
        <f t="shared" si="57"/>
        <v/>
      </c>
      <c r="Y176" s="5" t="str">
        <f t="shared" si="48"/>
        <v/>
      </c>
      <c r="Z176" s="5"/>
      <c r="AA176" s="5">
        <f t="shared" si="58"/>
        <v>0</v>
      </c>
      <c r="AB176" s="3">
        <f t="shared" si="59"/>
        <v>0</v>
      </c>
      <c r="AC176" s="5">
        <f t="shared" si="49"/>
        <v>0</v>
      </c>
      <c r="AE176" s="60" t="e">
        <f t="shared" si="60"/>
        <v>#DIV/0!</v>
      </c>
    </row>
    <row r="177" spans="2:31" x14ac:dyDescent="0.2">
      <c r="B177" s="9">
        <f t="shared" si="61"/>
        <v>48488</v>
      </c>
      <c r="C177" s="10">
        <f t="shared" si="42"/>
        <v>132</v>
      </c>
      <c r="D177" s="5">
        <f t="shared" si="50"/>
        <v>0</v>
      </c>
      <c r="E177" s="5">
        <f t="shared" si="43"/>
        <v>0</v>
      </c>
      <c r="F177" s="5">
        <f t="shared" si="44"/>
        <v>0</v>
      </c>
      <c r="G177" s="3">
        <f t="shared" si="51"/>
        <v>0</v>
      </c>
      <c r="H177" s="35"/>
      <c r="I177" s="5">
        <f>IF($M$12=1,IF(SUM(K$26:K176)&lt;1,$L$5*(1+$G$5)^(INT((B177-$B$27)/365)),0),0)</f>
        <v>0</v>
      </c>
      <c r="J177" s="5"/>
      <c r="K177" s="10">
        <f>IF($M$12=1,IF(AND(AA177/$L$9&gt;(E177*12+$C$9)*4,$L$10&lt;=B177,SUM($K$26:K176)&lt;1,$L$8&lt;AA177/$L$9),1,0),IF(SUM(K$26:K176)=1,0,1))</f>
        <v>0</v>
      </c>
      <c r="L177" s="5">
        <f>IF($M$12=1,IF(K176=1,$L$8*(1-$L$9),IF(SUM($K$26:K176)=1,MAX(L176*(1+$H$10)-P176,0),0)),IF(K177=1,$O$8,MAX(L176*(1+$H$10)-P176,0)))</f>
        <v>0</v>
      </c>
      <c r="M177" s="5">
        <f t="shared" si="52"/>
        <v>0</v>
      </c>
      <c r="N177" s="5">
        <f>IF($M$12=1,IF(SUM(K$26:K176)=1,P177-(L177-L178),0),P177-(L177-L178))</f>
        <v>0</v>
      </c>
      <c r="O177" s="5">
        <f t="shared" si="53"/>
        <v>0</v>
      </c>
      <c r="P177" s="5">
        <f>IF(OR(SUM($K$26:K176)=1,$M$12=2),IF($M$19=1,MIN($L$16+F177*$L$17,L177*(1+$H$10)),MIN(MAX(D177+E177+F177-G177-H177-I177-M177-SUM(S177,U177,W177,Y177)-$O$16*E177,$O$15),L177*(1+$H$10))),0)</f>
        <v>0</v>
      </c>
      <c r="Q177" s="5"/>
      <c r="R177" s="50" t="str">
        <f t="shared" si="54"/>
        <v/>
      </c>
      <c r="S177" s="5" t="str">
        <f t="shared" si="45"/>
        <v/>
      </c>
      <c r="T177" s="5" t="str">
        <f t="shared" si="55"/>
        <v/>
      </c>
      <c r="U177" s="5" t="str">
        <f t="shared" si="46"/>
        <v/>
      </c>
      <c r="V177" s="5" t="str">
        <f t="shared" si="56"/>
        <v/>
      </c>
      <c r="W177" s="5" t="str">
        <f t="shared" si="47"/>
        <v/>
      </c>
      <c r="X177" s="5" t="str">
        <f t="shared" si="57"/>
        <v/>
      </c>
      <c r="Y177" s="5" t="str">
        <f t="shared" si="48"/>
        <v/>
      </c>
      <c r="Z177" s="5"/>
      <c r="AA177" s="5">
        <f t="shared" si="58"/>
        <v>0</v>
      </c>
      <c r="AB177" s="3">
        <f t="shared" si="59"/>
        <v>0</v>
      </c>
      <c r="AC177" s="5">
        <f t="shared" si="49"/>
        <v>0</v>
      </c>
      <c r="AE177" s="60" t="e">
        <f t="shared" si="60"/>
        <v>#DIV/0!</v>
      </c>
    </row>
    <row r="178" spans="2:31" x14ac:dyDescent="0.2">
      <c r="B178" s="9">
        <f t="shared" si="61"/>
        <v>48519</v>
      </c>
      <c r="C178" s="10">
        <f t="shared" si="42"/>
        <v>132</v>
      </c>
      <c r="D178" s="5">
        <f t="shared" si="50"/>
        <v>0</v>
      </c>
      <c r="E178" s="5">
        <f t="shared" si="43"/>
        <v>0</v>
      </c>
      <c r="F178" s="5">
        <f t="shared" si="44"/>
        <v>0</v>
      </c>
      <c r="G178" s="3">
        <f t="shared" si="51"/>
        <v>0</v>
      </c>
      <c r="H178" s="35"/>
      <c r="I178" s="5">
        <f>IF($M$12=1,IF(SUM(K$26:K177)&lt;1,$L$5*(1+$G$5)^(INT((B178-$B$27)/365)),0),0)</f>
        <v>0</v>
      </c>
      <c r="J178" s="5"/>
      <c r="K178" s="10">
        <f>IF($M$12=1,IF(AND(AA178/$L$9&gt;(E178*12+$C$9)*4,$L$10&lt;=B178,SUM($K$26:K177)&lt;1,$L$8&lt;AA178/$L$9),1,0),IF(SUM(K$26:K177)=1,0,1))</f>
        <v>0</v>
      </c>
      <c r="L178" s="5">
        <f>IF($M$12=1,IF(K177=1,$L$8*(1-$L$9),IF(SUM($K$26:K177)=1,MAX(L177*(1+$H$10)-P177,0),0)),IF(K178=1,$O$8,MAX(L177*(1+$H$10)-P177,0)))</f>
        <v>0</v>
      </c>
      <c r="M178" s="5">
        <f t="shared" si="52"/>
        <v>0</v>
      </c>
      <c r="N178" s="5">
        <f>IF($M$12=1,IF(SUM(K$26:K177)=1,P178-(L178-L179),0),P178-(L178-L179))</f>
        <v>0</v>
      </c>
      <c r="O178" s="5">
        <f t="shared" si="53"/>
        <v>0</v>
      </c>
      <c r="P178" s="5">
        <f>IF(OR(SUM($K$26:K177)=1,$M$12=2),IF($M$19=1,MIN($L$16+F178*$L$17,L178*(1+$H$10)),MIN(MAX(D178+E178+F178-G178-H178-I178-M178-SUM(S178,U178,W178,Y178)-$O$16*E178,$O$15),L178*(1+$H$10))),0)</f>
        <v>0</v>
      </c>
      <c r="Q178" s="5"/>
      <c r="R178" s="50" t="str">
        <f t="shared" si="54"/>
        <v/>
      </c>
      <c r="S178" s="5" t="str">
        <f t="shared" si="45"/>
        <v/>
      </c>
      <c r="T178" s="5" t="str">
        <f t="shared" si="55"/>
        <v/>
      </c>
      <c r="U178" s="5" t="str">
        <f t="shared" si="46"/>
        <v/>
      </c>
      <c r="V178" s="5" t="str">
        <f t="shared" si="56"/>
        <v/>
      </c>
      <c r="W178" s="5" t="str">
        <f t="shared" si="47"/>
        <v/>
      </c>
      <c r="X178" s="5" t="str">
        <f t="shared" si="57"/>
        <v/>
      </c>
      <c r="Y178" s="5" t="str">
        <f t="shared" si="48"/>
        <v/>
      </c>
      <c r="Z178" s="5"/>
      <c r="AA178" s="5">
        <f t="shared" si="58"/>
        <v>0</v>
      </c>
      <c r="AB178" s="3">
        <f t="shared" si="59"/>
        <v>0</v>
      </c>
      <c r="AC178" s="5">
        <f t="shared" si="49"/>
        <v>0</v>
      </c>
      <c r="AE178" s="60" t="e">
        <f t="shared" si="60"/>
        <v>#DIV/0!</v>
      </c>
    </row>
    <row r="179" spans="2:31" x14ac:dyDescent="0.2">
      <c r="B179" s="9">
        <f t="shared" si="61"/>
        <v>48549</v>
      </c>
      <c r="C179" s="10">
        <f t="shared" si="42"/>
        <v>133</v>
      </c>
      <c r="D179" s="5">
        <f t="shared" si="50"/>
        <v>0</v>
      </c>
      <c r="E179" s="5">
        <f t="shared" si="43"/>
        <v>0</v>
      </c>
      <c r="F179" s="5">
        <f t="shared" si="44"/>
        <v>0</v>
      </c>
      <c r="G179" s="3">
        <f t="shared" si="51"/>
        <v>0</v>
      </c>
      <c r="H179" s="35"/>
      <c r="I179" s="5">
        <f>IF($M$12=1,IF(SUM(K$26:K178)&lt;1,$L$5*(1+$G$5)^(INT((B179-$B$27)/365)),0),0)</f>
        <v>0</v>
      </c>
      <c r="J179" s="5"/>
      <c r="K179" s="10">
        <f>IF($M$12=1,IF(AND(AA179/$L$9&gt;(E179*12+$C$9)*4,$L$10&lt;=B179,SUM($K$26:K178)&lt;1,$L$8&lt;AA179/$L$9),1,0),IF(SUM(K$26:K178)=1,0,1))</f>
        <v>0</v>
      </c>
      <c r="L179" s="5">
        <f>IF($M$12=1,IF(K178=1,$L$8*(1-$L$9),IF(SUM($K$26:K178)=1,MAX(L178*(1+$H$10)-P178,0),0)),IF(K179=1,$O$8,MAX(L178*(1+$H$10)-P178,0)))</f>
        <v>0</v>
      </c>
      <c r="M179" s="5">
        <f t="shared" si="52"/>
        <v>0</v>
      </c>
      <c r="N179" s="5">
        <f>IF($M$12=1,IF(SUM(K$26:K178)=1,P179-(L179-L180),0),P179-(L179-L180))</f>
        <v>0</v>
      </c>
      <c r="O179" s="5">
        <f t="shared" si="53"/>
        <v>0</v>
      </c>
      <c r="P179" s="5">
        <f>IF(OR(SUM($K$26:K178)=1,$M$12=2),IF($M$19=1,MIN($L$16+F179*$L$17,L179*(1+$H$10)),MIN(MAX(D179+E179+F179-G179-H179-I179-M179-SUM(S179,U179,W179,Y179)-$O$16*E179,$O$15),L179*(1+$H$10))),0)</f>
        <v>0</v>
      </c>
      <c r="Q179" s="5"/>
      <c r="R179" s="50" t="str">
        <f t="shared" si="54"/>
        <v/>
      </c>
      <c r="S179" s="5" t="str">
        <f t="shared" si="45"/>
        <v/>
      </c>
      <c r="T179" s="5" t="str">
        <f t="shared" si="55"/>
        <v/>
      </c>
      <c r="U179" s="5" t="str">
        <f t="shared" si="46"/>
        <v/>
      </c>
      <c r="V179" s="5" t="str">
        <f t="shared" si="56"/>
        <v/>
      </c>
      <c r="W179" s="5" t="str">
        <f t="shared" si="47"/>
        <v/>
      </c>
      <c r="X179" s="5" t="str">
        <f t="shared" si="57"/>
        <v/>
      </c>
      <c r="Y179" s="5" t="str">
        <f t="shared" si="48"/>
        <v/>
      </c>
      <c r="Z179" s="5"/>
      <c r="AA179" s="5">
        <f t="shared" si="58"/>
        <v>0</v>
      </c>
      <c r="AB179" s="3">
        <f t="shared" si="59"/>
        <v>0</v>
      </c>
      <c r="AC179" s="5">
        <f t="shared" si="49"/>
        <v>0</v>
      </c>
      <c r="AE179" s="60" t="e">
        <f t="shared" si="60"/>
        <v>#DIV/0!</v>
      </c>
    </row>
    <row r="180" spans="2:31" x14ac:dyDescent="0.2">
      <c r="B180" s="9">
        <f t="shared" si="61"/>
        <v>48580</v>
      </c>
      <c r="C180" s="10">
        <f t="shared" si="42"/>
        <v>133</v>
      </c>
      <c r="D180" s="5">
        <f t="shared" si="50"/>
        <v>0</v>
      </c>
      <c r="E180" s="5">
        <f t="shared" si="43"/>
        <v>0</v>
      </c>
      <c r="F180" s="5">
        <f t="shared" si="44"/>
        <v>0</v>
      </c>
      <c r="G180" s="3">
        <f t="shared" si="51"/>
        <v>0</v>
      </c>
      <c r="H180" s="35"/>
      <c r="I180" s="5">
        <f>IF($M$12=1,IF(SUM(K$26:K179)&lt;1,$L$5*(1+$G$5)^(INT((B180-$B$27)/365)),0),0)</f>
        <v>0</v>
      </c>
      <c r="J180" s="5"/>
      <c r="K180" s="10">
        <f>IF($M$12=1,IF(AND(AA180/$L$9&gt;(E180*12+$C$9)*4,$L$10&lt;=B180,SUM($K$26:K179)&lt;1,$L$8&lt;AA180/$L$9),1,0),IF(SUM(K$26:K179)=1,0,1))</f>
        <v>0</v>
      </c>
      <c r="L180" s="5">
        <f>IF($M$12=1,IF(K179=1,$L$8*(1-$L$9),IF(SUM($K$26:K179)=1,MAX(L179*(1+$H$10)-P179,0),0)),IF(K180=1,$O$8,MAX(L179*(1+$H$10)-P179,0)))</f>
        <v>0</v>
      </c>
      <c r="M180" s="5">
        <f t="shared" si="52"/>
        <v>0</v>
      </c>
      <c r="N180" s="5">
        <f>IF($M$12=1,IF(SUM(K$26:K179)=1,P180-(L180-L181),0),P180-(L180-L181))</f>
        <v>0</v>
      </c>
      <c r="O180" s="5">
        <f t="shared" si="53"/>
        <v>0</v>
      </c>
      <c r="P180" s="5">
        <f>IF(OR(SUM($K$26:K179)=1,$M$12=2),IF($M$19=1,MIN($L$16+F180*$L$17,L180*(1+$H$10)),MIN(MAX(D180+E180+F180-G180-H180-I180-M180-SUM(S180,U180,W180,Y180)-$O$16*E180,$O$15),L180*(1+$H$10))),0)</f>
        <v>0</v>
      </c>
      <c r="Q180" s="5"/>
      <c r="R180" s="50" t="str">
        <f t="shared" si="54"/>
        <v/>
      </c>
      <c r="S180" s="5" t="str">
        <f t="shared" si="45"/>
        <v/>
      </c>
      <c r="T180" s="5" t="str">
        <f t="shared" si="55"/>
        <v/>
      </c>
      <c r="U180" s="5" t="str">
        <f t="shared" si="46"/>
        <v/>
      </c>
      <c r="V180" s="5" t="str">
        <f t="shared" si="56"/>
        <v/>
      </c>
      <c r="W180" s="5" t="str">
        <f t="shared" si="47"/>
        <v/>
      </c>
      <c r="X180" s="5" t="str">
        <f t="shared" si="57"/>
        <v/>
      </c>
      <c r="Y180" s="5" t="str">
        <f t="shared" si="48"/>
        <v/>
      </c>
      <c r="Z180" s="5"/>
      <c r="AA180" s="5">
        <f t="shared" si="58"/>
        <v>0</v>
      </c>
      <c r="AB180" s="3">
        <f t="shared" si="59"/>
        <v>0</v>
      </c>
      <c r="AC180" s="5">
        <f t="shared" si="49"/>
        <v>0</v>
      </c>
      <c r="AE180" s="60" t="e">
        <f t="shared" si="60"/>
        <v>#DIV/0!</v>
      </c>
    </row>
    <row r="181" spans="2:31" x14ac:dyDescent="0.2">
      <c r="B181" s="9">
        <f t="shared" si="61"/>
        <v>48611</v>
      </c>
      <c r="C181" s="10">
        <f t="shared" si="42"/>
        <v>133</v>
      </c>
      <c r="D181" s="5">
        <f t="shared" si="50"/>
        <v>0</v>
      </c>
      <c r="E181" s="5">
        <f t="shared" si="43"/>
        <v>0</v>
      </c>
      <c r="F181" s="5">
        <f t="shared" si="44"/>
        <v>0</v>
      </c>
      <c r="G181" s="3">
        <f t="shared" si="51"/>
        <v>0</v>
      </c>
      <c r="H181" s="35"/>
      <c r="I181" s="5">
        <f>IF($M$12=1,IF(SUM(K$26:K180)&lt;1,$L$5*(1+$G$5)^(INT((B181-$B$27)/365)),0),0)</f>
        <v>0</v>
      </c>
      <c r="J181" s="5"/>
      <c r="K181" s="10">
        <f>IF($M$12=1,IF(AND(AA181/$L$9&gt;(E181*12+$C$9)*4,$L$10&lt;=B181,SUM($K$26:K180)&lt;1,$L$8&lt;AA181/$L$9),1,0),IF(SUM(K$26:K180)=1,0,1))</f>
        <v>0</v>
      </c>
      <c r="L181" s="5">
        <f>IF($M$12=1,IF(K180=1,$L$8*(1-$L$9),IF(SUM($K$26:K180)=1,MAX(L180*(1+$H$10)-P180,0),0)),IF(K181=1,$O$8,MAX(L180*(1+$H$10)-P180,0)))</f>
        <v>0</v>
      </c>
      <c r="M181" s="5">
        <f t="shared" si="52"/>
        <v>0</v>
      </c>
      <c r="N181" s="5">
        <f>IF($M$12=1,IF(SUM(K$26:K180)=1,P181-(L181-L182),0),P181-(L181-L182))</f>
        <v>0</v>
      </c>
      <c r="O181" s="5">
        <f t="shared" si="53"/>
        <v>0</v>
      </c>
      <c r="P181" s="5">
        <f>IF(OR(SUM($K$26:K180)=1,$M$12=2),IF($M$19=1,MIN($L$16+F181*$L$17,L181*(1+$H$10)),MIN(MAX(D181+E181+F181-G181-H181-I181-M181-SUM(S181,U181,W181,Y181)-$O$16*E181,$O$15),L181*(1+$H$10))),0)</f>
        <v>0</v>
      </c>
      <c r="Q181" s="5"/>
      <c r="R181" s="50" t="str">
        <f t="shared" si="54"/>
        <v/>
      </c>
      <c r="S181" s="5" t="str">
        <f t="shared" si="45"/>
        <v/>
      </c>
      <c r="T181" s="5" t="str">
        <f t="shared" si="55"/>
        <v/>
      </c>
      <c r="U181" s="5" t="str">
        <f t="shared" si="46"/>
        <v/>
      </c>
      <c r="V181" s="5" t="str">
        <f t="shared" si="56"/>
        <v/>
      </c>
      <c r="W181" s="5" t="str">
        <f t="shared" si="47"/>
        <v/>
      </c>
      <c r="X181" s="5" t="str">
        <f t="shared" si="57"/>
        <v/>
      </c>
      <c r="Y181" s="5" t="str">
        <f t="shared" si="48"/>
        <v/>
      </c>
      <c r="Z181" s="5"/>
      <c r="AA181" s="5">
        <f t="shared" si="58"/>
        <v>0</v>
      </c>
      <c r="AB181" s="3">
        <f t="shared" si="59"/>
        <v>0</v>
      </c>
      <c r="AC181" s="5">
        <f t="shared" si="49"/>
        <v>0</v>
      </c>
      <c r="AE181" s="60" t="e">
        <f t="shared" si="60"/>
        <v>#DIV/0!</v>
      </c>
    </row>
    <row r="182" spans="2:31" x14ac:dyDescent="0.2">
      <c r="B182" s="9">
        <f t="shared" si="61"/>
        <v>48639</v>
      </c>
      <c r="C182" s="10">
        <f t="shared" si="42"/>
        <v>133</v>
      </c>
      <c r="D182" s="5">
        <f t="shared" si="50"/>
        <v>0</v>
      </c>
      <c r="E182" s="5">
        <f t="shared" si="43"/>
        <v>0</v>
      </c>
      <c r="F182" s="5">
        <f t="shared" si="44"/>
        <v>0</v>
      </c>
      <c r="G182" s="3">
        <f t="shared" si="51"/>
        <v>0</v>
      </c>
      <c r="H182" s="35"/>
      <c r="I182" s="5">
        <f>IF($M$12=1,IF(SUM(K$26:K181)&lt;1,$L$5*(1+$G$5)^(INT((B182-$B$27)/365)),0),0)</f>
        <v>0</v>
      </c>
      <c r="J182" s="5"/>
      <c r="K182" s="10">
        <f>IF($M$12=1,IF(AND(AA182/$L$9&gt;(E182*12+$C$9)*4,$L$10&lt;=B182,SUM($K$26:K181)&lt;1,$L$8&lt;AA182/$L$9),1,0),IF(SUM(K$26:K181)=1,0,1))</f>
        <v>0</v>
      </c>
      <c r="L182" s="5">
        <f>IF($M$12=1,IF(K181=1,$L$8*(1-$L$9),IF(SUM($K$26:K181)=1,MAX(L181*(1+$H$10)-P181,0),0)),IF(K182=1,$O$8,MAX(L181*(1+$H$10)-P181,0)))</f>
        <v>0</v>
      </c>
      <c r="M182" s="5">
        <f t="shared" si="52"/>
        <v>0</v>
      </c>
      <c r="N182" s="5">
        <f>IF($M$12=1,IF(SUM(K$26:K181)=1,P182-(L182-L183),0),P182-(L182-L183))</f>
        <v>0</v>
      </c>
      <c r="O182" s="5">
        <f t="shared" si="53"/>
        <v>0</v>
      </c>
      <c r="P182" s="5">
        <f>IF(OR(SUM($K$26:K181)=1,$M$12=2),IF($M$19=1,MIN($L$16+F182*$L$17,L182*(1+$H$10)),MIN(MAX(D182+E182+F182-G182-H182-I182-M182-SUM(S182,U182,W182,Y182)-$O$16*E182,$O$15),L182*(1+$H$10))),0)</f>
        <v>0</v>
      </c>
      <c r="Q182" s="5"/>
      <c r="R182" s="50" t="str">
        <f t="shared" si="54"/>
        <v/>
      </c>
      <c r="S182" s="5" t="str">
        <f t="shared" si="45"/>
        <v/>
      </c>
      <c r="T182" s="5" t="str">
        <f t="shared" si="55"/>
        <v/>
      </c>
      <c r="U182" s="5" t="str">
        <f t="shared" si="46"/>
        <v/>
      </c>
      <c r="V182" s="5" t="str">
        <f t="shared" si="56"/>
        <v/>
      </c>
      <c r="W182" s="5" t="str">
        <f t="shared" si="47"/>
        <v/>
      </c>
      <c r="X182" s="5" t="str">
        <f t="shared" si="57"/>
        <v/>
      </c>
      <c r="Y182" s="5" t="str">
        <f t="shared" si="48"/>
        <v/>
      </c>
      <c r="Z182" s="5"/>
      <c r="AA182" s="5">
        <f t="shared" si="58"/>
        <v>0</v>
      </c>
      <c r="AB182" s="3">
        <f t="shared" si="59"/>
        <v>0</v>
      </c>
      <c r="AC182" s="5">
        <f t="shared" si="49"/>
        <v>0</v>
      </c>
      <c r="AE182" s="60" t="e">
        <f t="shared" si="60"/>
        <v>#DIV/0!</v>
      </c>
    </row>
    <row r="183" spans="2:31" x14ac:dyDescent="0.2">
      <c r="B183" s="9">
        <f t="shared" si="61"/>
        <v>48670</v>
      </c>
      <c r="C183" s="10">
        <f t="shared" si="42"/>
        <v>133</v>
      </c>
      <c r="D183" s="5">
        <f t="shared" si="50"/>
        <v>0</v>
      </c>
      <c r="E183" s="5">
        <f t="shared" si="43"/>
        <v>0</v>
      </c>
      <c r="F183" s="5">
        <f t="shared" si="44"/>
        <v>0</v>
      </c>
      <c r="G183" s="3">
        <f t="shared" si="51"/>
        <v>0</v>
      </c>
      <c r="H183" s="35"/>
      <c r="I183" s="5">
        <f>IF($M$12=1,IF(SUM(K$26:K182)&lt;1,$L$5*(1+$G$5)^(INT((B183-$B$27)/365)),0),0)</f>
        <v>0</v>
      </c>
      <c r="J183" s="5"/>
      <c r="K183" s="10">
        <f>IF($M$12=1,IF(AND(AA183/$L$9&gt;(E183*12+$C$9)*4,$L$10&lt;=B183,SUM($K$26:K182)&lt;1,$L$8&lt;AA183/$L$9),1,0),IF(SUM(K$26:K182)=1,0,1))</f>
        <v>0</v>
      </c>
      <c r="L183" s="5">
        <f>IF($M$12=1,IF(K182=1,$L$8*(1-$L$9),IF(SUM($K$26:K182)=1,MAX(L182*(1+$H$10)-P182,0),0)),IF(K183=1,$O$8,MAX(L182*(1+$H$10)-P182,0)))</f>
        <v>0</v>
      </c>
      <c r="M183" s="5">
        <f t="shared" si="52"/>
        <v>0</v>
      </c>
      <c r="N183" s="5">
        <f>IF($M$12=1,IF(SUM(K$26:K182)=1,P183-(L183-L184),0),P183-(L183-L184))</f>
        <v>0</v>
      </c>
      <c r="O183" s="5">
        <f t="shared" si="53"/>
        <v>0</v>
      </c>
      <c r="P183" s="5">
        <f>IF(OR(SUM($K$26:K182)=1,$M$12=2),IF($M$19=1,MIN($L$16+F183*$L$17,L183*(1+$H$10)),MIN(MAX(D183+E183+F183-G183-H183-I183-M183-SUM(S183,U183,W183,Y183)-$O$16*E183,$O$15),L183*(1+$H$10))),0)</f>
        <v>0</v>
      </c>
      <c r="Q183" s="5"/>
      <c r="R183" s="50" t="str">
        <f t="shared" si="54"/>
        <v/>
      </c>
      <c r="S183" s="5" t="str">
        <f t="shared" si="45"/>
        <v/>
      </c>
      <c r="T183" s="5" t="str">
        <f t="shared" si="55"/>
        <v/>
      </c>
      <c r="U183" s="5" t="str">
        <f t="shared" si="46"/>
        <v/>
      </c>
      <c r="V183" s="5" t="str">
        <f t="shared" si="56"/>
        <v/>
      </c>
      <c r="W183" s="5" t="str">
        <f t="shared" si="47"/>
        <v/>
      </c>
      <c r="X183" s="5" t="str">
        <f t="shared" si="57"/>
        <v/>
      </c>
      <c r="Y183" s="5" t="str">
        <f t="shared" si="48"/>
        <v/>
      </c>
      <c r="Z183" s="5"/>
      <c r="AA183" s="5">
        <f t="shared" si="58"/>
        <v>0</v>
      </c>
      <c r="AB183" s="3">
        <f t="shared" si="59"/>
        <v>0</v>
      </c>
      <c r="AC183" s="5">
        <f t="shared" si="49"/>
        <v>0</v>
      </c>
      <c r="AE183" s="60" t="e">
        <f t="shared" si="60"/>
        <v>#DIV/0!</v>
      </c>
    </row>
    <row r="184" spans="2:31" x14ac:dyDescent="0.2">
      <c r="B184" s="9">
        <f t="shared" si="61"/>
        <v>48700</v>
      </c>
      <c r="C184" s="10">
        <f t="shared" si="42"/>
        <v>133</v>
      </c>
      <c r="D184" s="5">
        <f t="shared" si="50"/>
        <v>0</v>
      </c>
      <c r="E184" s="5">
        <f t="shared" si="43"/>
        <v>0</v>
      </c>
      <c r="F184" s="5">
        <f t="shared" si="44"/>
        <v>0</v>
      </c>
      <c r="G184" s="3">
        <f t="shared" si="51"/>
        <v>0</v>
      </c>
      <c r="H184" s="35"/>
      <c r="I184" s="5">
        <f>IF($M$12=1,IF(SUM(K$26:K183)&lt;1,$L$5*(1+$G$5)^(INT((B184-$B$27)/365)),0),0)</f>
        <v>0</v>
      </c>
      <c r="J184" s="5"/>
      <c r="K184" s="10">
        <f>IF($M$12=1,IF(AND(AA184/$L$9&gt;(E184*12+$C$9)*4,$L$10&lt;=B184,SUM($K$26:K183)&lt;1,$L$8&lt;AA184/$L$9),1,0),IF(SUM(K$26:K183)=1,0,1))</f>
        <v>0</v>
      </c>
      <c r="L184" s="5">
        <f>IF($M$12=1,IF(K183=1,$L$8*(1-$L$9),IF(SUM($K$26:K183)=1,MAX(L183*(1+$H$10)-P183,0),0)),IF(K184=1,$O$8,MAX(L183*(1+$H$10)-P183,0)))</f>
        <v>0</v>
      </c>
      <c r="M184" s="5">
        <f t="shared" si="52"/>
        <v>0</v>
      </c>
      <c r="N184" s="5">
        <f>IF($M$12=1,IF(SUM(K$26:K183)=1,P184-(L184-L185),0),P184-(L184-L185))</f>
        <v>0</v>
      </c>
      <c r="O184" s="5">
        <f t="shared" si="53"/>
        <v>0</v>
      </c>
      <c r="P184" s="5">
        <f>IF(OR(SUM($K$26:K183)=1,$M$12=2),IF($M$19=1,MIN($L$16+F184*$L$17,L184*(1+$H$10)),MIN(MAX(D184+E184+F184-G184-H184-I184-M184-SUM(S184,U184,W184,Y184)-$O$16*E184,$O$15),L184*(1+$H$10))),0)</f>
        <v>0</v>
      </c>
      <c r="Q184" s="5"/>
      <c r="R184" s="50" t="str">
        <f t="shared" si="54"/>
        <v/>
      </c>
      <c r="S184" s="5" t="str">
        <f t="shared" si="45"/>
        <v/>
      </c>
      <c r="T184" s="5" t="str">
        <f t="shared" si="55"/>
        <v/>
      </c>
      <c r="U184" s="5" t="str">
        <f t="shared" si="46"/>
        <v/>
      </c>
      <c r="V184" s="5" t="str">
        <f t="shared" si="56"/>
        <v/>
      </c>
      <c r="W184" s="5" t="str">
        <f t="shared" si="47"/>
        <v/>
      </c>
      <c r="X184" s="5" t="str">
        <f t="shared" si="57"/>
        <v/>
      </c>
      <c r="Y184" s="5" t="str">
        <f t="shared" si="48"/>
        <v/>
      </c>
      <c r="Z184" s="5"/>
      <c r="AA184" s="5">
        <f t="shared" si="58"/>
        <v>0</v>
      </c>
      <c r="AB184" s="3">
        <f t="shared" si="59"/>
        <v>0</v>
      </c>
      <c r="AC184" s="5">
        <f t="shared" si="49"/>
        <v>0</v>
      </c>
      <c r="AE184" s="60" t="e">
        <f t="shared" si="60"/>
        <v>#DIV/0!</v>
      </c>
    </row>
    <row r="185" spans="2:31" x14ac:dyDescent="0.2">
      <c r="B185" s="9">
        <f t="shared" si="61"/>
        <v>48731</v>
      </c>
      <c r="C185" s="10">
        <f t="shared" si="42"/>
        <v>133</v>
      </c>
      <c r="D185" s="5">
        <f t="shared" si="50"/>
        <v>0</v>
      </c>
      <c r="E185" s="5">
        <f t="shared" si="43"/>
        <v>0</v>
      </c>
      <c r="F185" s="5">
        <f t="shared" si="44"/>
        <v>0</v>
      </c>
      <c r="G185" s="3">
        <f t="shared" si="51"/>
        <v>0</v>
      </c>
      <c r="H185" s="35"/>
      <c r="I185" s="5">
        <f>IF($M$12=1,IF(SUM(K$26:K184)&lt;1,$L$5*(1+$G$5)^(INT((B185-$B$27)/365)),0),0)</f>
        <v>0</v>
      </c>
      <c r="J185" s="5"/>
      <c r="K185" s="10">
        <f>IF($M$12=1,IF(AND(AA185/$L$9&gt;(E185*12+$C$9)*4,$L$10&lt;=B185,SUM($K$26:K184)&lt;1,$L$8&lt;AA185/$L$9),1,0),IF(SUM(K$26:K184)=1,0,1))</f>
        <v>0</v>
      </c>
      <c r="L185" s="5">
        <f>IF($M$12=1,IF(K184=1,$L$8*(1-$L$9),IF(SUM($K$26:K184)=1,MAX(L184*(1+$H$10)-P184,0),0)),IF(K185=1,$O$8,MAX(L184*(1+$H$10)-P184,0)))</f>
        <v>0</v>
      </c>
      <c r="M185" s="5">
        <f t="shared" si="52"/>
        <v>0</v>
      </c>
      <c r="N185" s="5">
        <f>IF($M$12=1,IF(SUM(K$26:K184)=1,P185-(L185-L186),0),P185-(L185-L186))</f>
        <v>0</v>
      </c>
      <c r="O185" s="5">
        <f t="shared" si="53"/>
        <v>0</v>
      </c>
      <c r="P185" s="5">
        <f>IF(OR(SUM($K$26:K184)=1,$M$12=2),IF($M$19=1,MIN($L$16+F185*$L$17,L185*(1+$H$10)),MIN(MAX(D185+E185+F185-G185-H185-I185-M185-SUM(S185,U185,W185,Y185)-$O$16*E185,$O$15),L185*(1+$H$10))),0)</f>
        <v>0</v>
      </c>
      <c r="Q185" s="5"/>
      <c r="R185" s="50" t="str">
        <f t="shared" si="54"/>
        <v/>
      </c>
      <c r="S185" s="5" t="str">
        <f t="shared" si="45"/>
        <v/>
      </c>
      <c r="T185" s="5" t="str">
        <f t="shared" si="55"/>
        <v/>
      </c>
      <c r="U185" s="5" t="str">
        <f t="shared" si="46"/>
        <v/>
      </c>
      <c r="V185" s="5" t="str">
        <f t="shared" si="56"/>
        <v/>
      </c>
      <c r="W185" s="5" t="str">
        <f t="shared" si="47"/>
        <v/>
      </c>
      <c r="X185" s="5" t="str">
        <f t="shared" si="57"/>
        <v/>
      </c>
      <c r="Y185" s="5" t="str">
        <f t="shared" si="48"/>
        <v/>
      </c>
      <c r="Z185" s="5"/>
      <c r="AA185" s="5">
        <f t="shared" si="58"/>
        <v>0</v>
      </c>
      <c r="AB185" s="3">
        <f t="shared" si="59"/>
        <v>0</v>
      </c>
      <c r="AC185" s="5">
        <f t="shared" si="49"/>
        <v>0</v>
      </c>
      <c r="AE185" s="60" t="e">
        <f t="shared" si="60"/>
        <v>#DIV/0!</v>
      </c>
    </row>
    <row r="186" spans="2:31" x14ac:dyDescent="0.2">
      <c r="B186" s="9">
        <f t="shared" si="61"/>
        <v>48761</v>
      </c>
      <c r="C186" s="10">
        <f t="shared" si="42"/>
        <v>133</v>
      </c>
      <c r="D186" s="5">
        <f t="shared" si="50"/>
        <v>0</v>
      </c>
      <c r="E186" s="5">
        <f t="shared" si="43"/>
        <v>0</v>
      </c>
      <c r="F186" s="5">
        <f t="shared" si="44"/>
        <v>0</v>
      </c>
      <c r="G186" s="3">
        <f t="shared" si="51"/>
        <v>0</v>
      </c>
      <c r="H186" s="35"/>
      <c r="I186" s="5">
        <f>IF($M$12=1,IF(SUM(K$26:K185)&lt;1,$L$5*(1+$G$5)^(INT((B186-$B$27)/365)),0),0)</f>
        <v>0</v>
      </c>
      <c r="J186" s="5"/>
      <c r="K186" s="10">
        <f>IF($M$12=1,IF(AND(AA186/$L$9&gt;(E186*12+$C$9)*4,$L$10&lt;=B186,SUM($K$26:K185)&lt;1,$L$8&lt;AA186/$L$9),1,0),IF(SUM(K$26:K185)=1,0,1))</f>
        <v>0</v>
      </c>
      <c r="L186" s="5">
        <f>IF($M$12=1,IF(K185=1,$L$8*(1-$L$9),IF(SUM($K$26:K185)=1,MAX(L185*(1+$H$10)-P185,0),0)),IF(K186=1,$O$8,MAX(L185*(1+$H$10)-P185,0)))</f>
        <v>0</v>
      </c>
      <c r="M186" s="5">
        <f t="shared" si="52"/>
        <v>0</v>
      </c>
      <c r="N186" s="5">
        <f>IF($M$12=1,IF(SUM(K$26:K185)=1,P186-(L186-L187),0),P186-(L186-L187))</f>
        <v>0</v>
      </c>
      <c r="O186" s="5">
        <f t="shared" si="53"/>
        <v>0</v>
      </c>
      <c r="P186" s="5">
        <f>IF(OR(SUM($K$26:K185)=1,$M$12=2),IF($M$19=1,MIN($L$16+F186*$L$17,L186*(1+$H$10)),MIN(MAX(D186+E186+F186-G186-H186-I186-M186-SUM(S186,U186,W186,Y186)-$O$16*E186,$O$15),L186*(1+$H$10))),0)</f>
        <v>0</v>
      </c>
      <c r="Q186" s="5"/>
      <c r="R186" s="50" t="str">
        <f t="shared" si="54"/>
        <v/>
      </c>
      <c r="S186" s="5" t="str">
        <f t="shared" si="45"/>
        <v/>
      </c>
      <c r="T186" s="5" t="str">
        <f t="shared" si="55"/>
        <v/>
      </c>
      <c r="U186" s="5" t="str">
        <f t="shared" si="46"/>
        <v/>
      </c>
      <c r="V186" s="5" t="str">
        <f t="shared" si="56"/>
        <v/>
      </c>
      <c r="W186" s="5" t="str">
        <f t="shared" si="47"/>
        <v/>
      </c>
      <c r="X186" s="5" t="str">
        <f t="shared" si="57"/>
        <v/>
      </c>
      <c r="Y186" s="5" t="str">
        <f t="shared" si="48"/>
        <v/>
      </c>
      <c r="Z186" s="5"/>
      <c r="AA186" s="5">
        <f t="shared" si="58"/>
        <v>0</v>
      </c>
      <c r="AB186" s="3">
        <f t="shared" si="59"/>
        <v>0</v>
      </c>
      <c r="AC186" s="5">
        <f t="shared" si="49"/>
        <v>0</v>
      </c>
      <c r="AE186" s="60" t="e">
        <f t="shared" si="60"/>
        <v>#DIV/0!</v>
      </c>
    </row>
    <row r="187" spans="2:31" x14ac:dyDescent="0.2">
      <c r="B187" s="9">
        <f t="shared" si="61"/>
        <v>48792</v>
      </c>
      <c r="C187" s="10">
        <f t="shared" si="42"/>
        <v>133</v>
      </c>
      <c r="D187" s="5">
        <f t="shared" si="50"/>
        <v>0</v>
      </c>
      <c r="E187" s="5">
        <f t="shared" si="43"/>
        <v>0</v>
      </c>
      <c r="F187" s="5">
        <f t="shared" si="44"/>
        <v>0</v>
      </c>
      <c r="G187" s="3">
        <f t="shared" si="51"/>
        <v>0</v>
      </c>
      <c r="H187" s="35"/>
      <c r="I187" s="5">
        <f>IF($M$12=1,IF(SUM(K$26:K186)&lt;1,$L$5*(1+$G$5)^(INT((B187-$B$27)/365)),0),0)</f>
        <v>0</v>
      </c>
      <c r="J187" s="5"/>
      <c r="K187" s="10">
        <f>IF($M$12=1,IF(AND(AA187/$L$9&gt;(E187*12+$C$9)*4,$L$10&lt;=B187,SUM($K$26:K186)&lt;1,$L$8&lt;AA187/$L$9),1,0),IF(SUM(K$26:K186)=1,0,1))</f>
        <v>0</v>
      </c>
      <c r="L187" s="5">
        <f>IF($M$12=1,IF(K186=1,$L$8*(1-$L$9),IF(SUM($K$26:K186)=1,MAX(L186*(1+$H$10)-P186,0),0)),IF(K187=1,$O$8,MAX(L186*(1+$H$10)-P186,0)))</f>
        <v>0</v>
      </c>
      <c r="M187" s="5">
        <f t="shared" si="52"/>
        <v>0</v>
      </c>
      <c r="N187" s="5">
        <f>IF($M$12=1,IF(SUM(K$26:K186)=1,P187-(L187-L188),0),P187-(L187-L188))</f>
        <v>0</v>
      </c>
      <c r="O187" s="5">
        <f t="shared" si="53"/>
        <v>0</v>
      </c>
      <c r="P187" s="5">
        <f>IF(OR(SUM($K$26:K186)=1,$M$12=2),IF($M$19=1,MIN($L$16+F187*$L$17,L187*(1+$H$10)),MIN(MAX(D187+E187+F187-G187-H187-I187-M187-SUM(S187,U187,W187,Y187)-$O$16*E187,$O$15),L187*(1+$H$10))),0)</f>
        <v>0</v>
      </c>
      <c r="Q187" s="5"/>
      <c r="R187" s="50" t="str">
        <f t="shared" si="54"/>
        <v/>
      </c>
      <c r="S187" s="5" t="str">
        <f t="shared" si="45"/>
        <v/>
      </c>
      <c r="T187" s="5" t="str">
        <f t="shared" si="55"/>
        <v/>
      </c>
      <c r="U187" s="5" t="str">
        <f t="shared" si="46"/>
        <v/>
      </c>
      <c r="V187" s="5" t="str">
        <f t="shared" si="56"/>
        <v/>
      </c>
      <c r="W187" s="5" t="str">
        <f t="shared" si="47"/>
        <v/>
      </c>
      <c r="X187" s="5" t="str">
        <f t="shared" si="57"/>
        <v/>
      </c>
      <c r="Y187" s="5" t="str">
        <f t="shared" si="48"/>
        <v/>
      </c>
      <c r="Z187" s="5"/>
      <c r="AA187" s="5">
        <f t="shared" si="58"/>
        <v>0</v>
      </c>
      <c r="AB187" s="3">
        <f t="shared" si="59"/>
        <v>0</v>
      </c>
      <c r="AC187" s="5">
        <f t="shared" si="49"/>
        <v>0</v>
      </c>
      <c r="AE187" s="60" t="e">
        <f t="shared" si="60"/>
        <v>#DIV/0!</v>
      </c>
    </row>
    <row r="188" spans="2:31" x14ac:dyDescent="0.2">
      <c r="B188" s="9">
        <f t="shared" si="61"/>
        <v>48823</v>
      </c>
      <c r="C188" s="10">
        <f t="shared" si="42"/>
        <v>133</v>
      </c>
      <c r="D188" s="5">
        <f t="shared" si="50"/>
        <v>0</v>
      </c>
      <c r="E188" s="5">
        <f t="shared" si="43"/>
        <v>0</v>
      </c>
      <c r="F188" s="5">
        <f t="shared" si="44"/>
        <v>0</v>
      </c>
      <c r="G188" s="3">
        <f t="shared" si="51"/>
        <v>0</v>
      </c>
      <c r="H188" s="35"/>
      <c r="I188" s="5">
        <f>IF($M$12=1,IF(SUM(K$26:K187)&lt;1,$L$5*(1+$G$5)^(INT((B188-$B$27)/365)),0),0)</f>
        <v>0</v>
      </c>
      <c r="J188" s="5"/>
      <c r="K188" s="10">
        <f>IF($M$12=1,IF(AND(AA188/$L$9&gt;(E188*12+$C$9)*4,$L$10&lt;=B188,SUM($K$26:K187)&lt;1,$L$8&lt;AA188/$L$9),1,0),IF(SUM(K$26:K187)=1,0,1))</f>
        <v>0</v>
      </c>
      <c r="L188" s="5">
        <f>IF($M$12=1,IF(K187=1,$L$8*(1-$L$9),IF(SUM($K$26:K187)=1,MAX(L187*(1+$H$10)-P187,0),0)),IF(K188=1,$O$8,MAX(L187*(1+$H$10)-P187,0)))</f>
        <v>0</v>
      </c>
      <c r="M188" s="5">
        <f t="shared" si="52"/>
        <v>0</v>
      </c>
      <c r="N188" s="5">
        <f>IF($M$12=1,IF(SUM(K$26:K187)=1,P188-(L188-L189),0),P188-(L188-L189))</f>
        <v>0</v>
      </c>
      <c r="O188" s="5">
        <f t="shared" si="53"/>
        <v>0</v>
      </c>
      <c r="P188" s="5">
        <f>IF(OR(SUM($K$26:K187)=1,$M$12=2),IF($M$19=1,MIN($L$16+F188*$L$17,L188*(1+$H$10)),MIN(MAX(D188+E188+F188-G188-H188-I188-M188-SUM(S188,U188,W188,Y188)-$O$16*E188,$O$15),L188*(1+$H$10))),0)</f>
        <v>0</v>
      </c>
      <c r="Q188" s="5"/>
      <c r="R188" s="50" t="str">
        <f t="shared" si="54"/>
        <v/>
      </c>
      <c r="S188" s="5" t="str">
        <f t="shared" si="45"/>
        <v/>
      </c>
      <c r="T188" s="5" t="str">
        <f t="shared" si="55"/>
        <v/>
      </c>
      <c r="U188" s="5" t="str">
        <f t="shared" si="46"/>
        <v/>
      </c>
      <c r="V188" s="5" t="str">
        <f t="shared" si="56"/>
        <v/>
      </c>
      <c r="W188" s="5" t="str">
        <f t="shared" si="47"/>
        <v/>
      </c>
      <c r="X188" s="5" t="str">
        <f t="shared" si="57"/>
        <v/>
      </c>
      <c r="Y188" s="5" t="str">
        <f t="shared" si="48"/>
        <v/>
      </c>
      <c r="Z188" s="5"/>
      <c r="AA188" s="5">
        <f t="shared" si="58"/>
        <v>0</v>
      </c>
      <c r="AB188" s="3">
        <f t="shared" si="59"/>
        <v>0</v>
      </c>
      <c r="AC188" s="5">
        <f t="shared" si="49"/>
        <v>0</v>
      </c>
      <c r="AE188" s="60" t="e">
        <f t="shared" si="60"/>
        <v>#DIV/0!</v>
      </c>
    </row>
    <row r="189" spans="2:31" x14ac:dyDescent="0.2">
      <c r="B189" s="9">
        <f t="shared" si="61"/>
        <v>48853</v>
      </c>
      <c r="C189" s="10">
        <f t="shared" si="42"/>
        <v>133</v>
      </c>
      <c r="D189" s="5">
        <f t="shared" si="50"/>
        <v>0</v>
      </c>
      <c r="E189" s="5">
        <f t="shared" si="43"/>
        <v>0</v>
      </c>
      <c r="F189" s="5">
        <f t="shared" si="44"/>
        <v>0</v>
      </c>
      <c r="G189" s="3">
        <f t="shared" si="51"/>
        <v>0</v>
      </c>
      <c r="H189" s="35"/>
      <c r="I189" s="5">
        <f>IF($M$12=1,IF(SUM(K$26:K188)&lt;1,$L$5*(1+$G$5)^(INT((B189-$B$27)/365)),0),0)</f>
        <v>0</v>
      </c>
      <c r="J189" s="5"/>
      <c r="K189" s="10">
        <f>IF($M$12=1,IF(AND(AA189/$L$9&gt;(E189*12+$C$9)*4,$L$10&lt;=B189,SUM($K$26:K188)&lt;1,$L$8&lt;AA189/$L$9),1,0),IF(SUM(K$26:K188)=1,0,1))</f>
        <v>0</v>
      </c>
      <c r="L189" s="5">
        <f>IF($M$12=1,IF(K188=1,$L$8*(1-$L$9),IF(SUM($K$26:K188)=1,MAX(L188*(1+$H$10)-P188,0),0)),IF(K189=1,$O$8,MAX(L188*(1+$H$10)-P188,0)))</f>
        <v>0</v>
      </c>
      <c r="M189" s="5">
        <f t="shared" si="52"/>
        <v>0</v>
      </c>
      <c r="N189" s="5">
        <f>IF($M$12=1,IF(SUM(K$26:K188)=1,P189-(L189-L190),0),P189-(L189-L190))</f>
        <v>0</v>
      </c>
      <c r="O189" s="5">
        <f t="shared" si="53"/>
        <v>0</v>
      </c>
      <c r="P189" s="5">
        <f>IF(OR(SUM($K$26:K188)=1,$M$12=2),IF($M$19=1,MIN($L$16+F189*$L$17,L189*(1+$H$10)),MIN(MAX(D189+E189+F189-G189-H189-I189-M189-SUM(S189,U189,W189,Y189)-$O$16*E189,$O$15),L189*(1+$H$10))),0)</f>
        <v>0</v>
      </c>
      <c r="Q189" s="5"/>
      <c r="R189" s="50" t="str">
        <f t="shared" si="54"/>
        <v/>
      </c>
      <c r="S189" s="5" t="str">
        <f t="shared" si="45"/>
        <v/>
      </c>
      <c r="T189" s="5" t="str">
        <f t="shared" si="55"/>
        <v/>
      </c>
      <c r="U189" s="5" t="str">
        <f t="shared" si="46"/>
        <v/>
      </c>
      <c r="V189" s="5" t="str">
        <f t="shared" si="56"/>
        <v/>
      </c>
      <c r="W189" s="5" t="str">
        <f t="shared" si="47"/>
        <v/>
      </c>
      <c r="X189" s="5" t="str">
        <f t="shared" si="57"/>
        <v/>
      </c>
      <c r="Y189" s="5" t="str">
        <f t="shared" si="48"/>
        <v/>
      </c>
      <c r="Z189" s="5"/>
      <c r="AA189" s="5">
        <f t="shared" si="58"/>
        <v>0</v>
      </c>
      <c r="AB189" s="3">
        <f t="shared" si="59"/>
        <v>0</v>
      </c>
      <c r="AC189" s="5">
        <f t="shared" si="49"/>
        <v>0</v>
      </c>
      <c r="AE189" s="60" t="e">
        <f t="shared" si="60"/>
        <v>#DIV/0!</v>
      </c>
    </row>
    <row r="190" spans="2:31" x14ac:dyDescent="0.2">
      <c r="B190" s="9">
        <f t="shared" si="61"/>
        <v>48884</v>
      </c>
      <c r="C190" s="10">
        <f t="shared" si="42"/>
        <v>133</v>
      </c>
      <c r="D190" s="5">
        <f t="shared" si="50"/>
        <v>0</v>
      </c>
      <c r="E190" s="5">
        <f t="shared" si="43"/>
        <v>0</v>
      </c>
      <c r="F190" s="5">
        <f t="shared" si="44"/>
        <v>0</v>
      </c>
      <c r="G190" s="3">
        <f t="shared" si="51"/>
        <v>0</v>
      </c>
      <c r="H190" s="35"/>
      <c r="I190" s="5">
        <f>IF($M$12=1,IF(SUM(K$26:K189)&lt;1,$L$5*(1+$G$5)^(INT((B190-$B$27)/365)),0),0)</f>
        <v>0</v>
      </c>
      <c r="J190" s="5"/>
      <c r="K190" s="10">
        <f>IF($M$12=1,IF(AND(AA190/$L$9&gt;(E190*12+$C$9)*4,$L$10&lt;=B190,SUM($K$26:K189)&lt;1,$L$8&lt;AA190/$L$9),1,0),IF(SUM(K$26:K189)=1,0,1))</f>
        <v>0</v>
      </c>
      <c r="L190" s="5">
        <f>IF($M$12=1,IF(K189=1,$L$8*(1-$L$9),IF(SUM($K$26:K189)=1,MAX(L189*(1+$H$10)-P189,0),0)),IF(K190=1,$O$8,MAX(L189*(1+$H$10)-P189,0)))</f>
        <v>0</v>
      </c>
      <c r="M190" s="5">
        <f t="shared" si="52"/>
        <v>0</v>
      </c>
      <c r="N190" s="5">
        <f>IF($M$12=1,IF(SUM(K$26:K189)=1,P190-(L190-L191),0),P190-(L190-L191))</f>
        <v>0</v>
      </c>
      <c r="O190" s="5">
        <f t="shared" si="53"/>
        <v>0</v>
      </c>
      <c r="P190" s="5">
        <f>IF(OR(SUM($K$26:K189)=1,$M$12=2),IF($M$19=1,MIN($L$16+F190*$L$17,L190*(1+$H$10)),MIN(MAX(D190+E190+F190-G190-H190-I190-M190-SUM(S190,U190,W190,Y190)-$O$16*E190,$O$15),L190*(1+$H$10))),0)</f>
        <v>0</v>
      </c>
      <c r="Q190" s="5"/>
      <c r="R190" s="50" t="str">
        <f t="shared" si="54"/>
        <v/>
      </c>
      <c r="S190" s="5" t="str">
        <f t="shared" si="45"/>
        <v/>
      </c>
      <c r="T190" s="5" t="str">
        <f t="shared" si="55"/>
        <v/>
      </c>
      <c r="U190" s="5" t="str">
        <f t="shared" si="46"/>
        <v/>
      </c>
      <c r="V190" s="5" t="str">
        <f t="shared" si="56"/>
        <v/>
      </c>
      <c r="W190" s="5" t="str">
        <f t="shared" si="47"/>
        <v/>
      </c>
      <c r="X190" s="5" t="str">
        <f t="shared" si="57"/>
        <v/>
      </c>
      <c r="Y190" s="5" t="str">
        <f t="shared" si="48"/>
        <v/>
      </c>
      <c r="Z190" s="5"/>
      <c r="AA190" s="5">
        <f t="shared" si="58"/>
        <v>0</v>
      </c>
      <c r="AB190" s="3">
        <f t="shared" si="59"/>
        <v>0</v>
      </c>
      <c r="AC190" s="5">
        <f t="shared" si="49"/>
        <v>0</v>
      </c>
      <c r="AE190" s="60" t="e">
        <f t="shared" si="60"/>
        <v>#DIV/0!</v>
      </c>
    </row>
    <row r="191" spans="2:31" x14ac:dyDescent="0.2">
      <c r="B191" s="9">
        <f t="shared" si="61"/>
        <v>48914</v>
      </c>
      <c r="C191" s="10">
        <f t="shared" si="42"/>
        <v>134</v>
      </c>
      <c r="D191" s="5">
        <f t="shared" si="50"/>
        <v>0</v>
      </c>
      <c r="E191" s="5">
        <f t="shared" si="43"/>
        <v>0</v>
      </c>
      <c r="F191" s="5">
        <f t="shared" si="44"/>
        <v>0</v>
      </c>
      <c r="G191" s="3">
        <f t="shared" si="51"/>
        <v>0</v>
      </c>
      <c r="H191" s="35"/>
      <c r="I191" s="5">
        <f>IF($M$12=1,IF(SUM(K$26:K190)&lt;1,$L$5*(1+$G$5)^(INT((B191-$B$27)/365)),0),0)</f>
        <v>0</v>
      </c>
      <c r="J191" s="5"/>
      <c r="K191" s="10">
        <f>IF($M$12=1,IF(AND(AA191/$L$9&gt;(E191*12+$C$9)*4,$L$10&lt;=B191,SUM($K$26:K190)&lt;1,$L$8&lt;AA191/$L$9),1,0),IF(SUM(K$26:K190)=1,0,1))</f>
        <v>0</v>
      </c>
      <c r="L191" s="5">
        <f>IF($M$12=1,IF(K190=1,$L$8*(1-$L$9),IF(SUM($K$26:K190)=1,MAX(L190*(1+$H$10)-P190,0),0)),IF(K191=1,$O$8,MAX(L190*(1+$H$10)-P190,0)))</f>
        <v>0</v>
      </c>
      <c r="M191" s="5">
        <f t="shared" si="52"/>
        <v>0</v>
      </c>
      <c r="N191" s="5">
        <f>IF($M$12=1,IF(SUM(K$26:K190)=1,P191-(L191-L192),0),P191-(L191-L192))</f>
        <v>0</v>
      </c>
      <c r="O191" s="5">
        <f t="shared" si="53"/>
        <v>0</v>
      </c>
      <c r="P191" s="5">
        <f>IF(OR(SUM($K$26:K190)=1,$M$12=2),IF($M$19=1,MIN($L$16+F191*$L$17,L191*(1+$H$10)),MIN(MAX(D191+E191+F191-G191-H191-I191-M191-SUM(S191,U191,W191,Y191)-$O$16*E191,$O$15),L191*(1+$H$10))),0)</f>
        <v>0</v>
      </c>
      <c r="Q191" s="5"/>
      <c r="R191" s="50" t="str">
        <f t="shared" si="54"/>
        <v/>
      </c>
      <c r="S191" s="5" t="str">
        <f t="shared" si="45"/>
        <v/>
      </c>
      <c r="T191" s="5" t="str">
        <f t="shared" si="55"/>
        <v/>
      </c>
      <c r="U191" s="5" t="str">
        <f t="shared" si="46"/>
        <v/>
      </c>
      <c r="V191" s="5" t="str">
        <f t="shared" si="56"/>
        <v/>
      </c>
      <c r="W191" s="5" t="str">
        <f t="shared" si="47"/>
        <v/>
      </c>
      <c r="X191" s="5" t="str">
        <f t="shared" si="57"/>
        <v/>
      </c>
      <c r="Y191" s="5" t="str">
        <f t="shared" si="48"/>
        <v/>
      </c>
      <c r="Z191" s="5"/>
      <c r="AA191" s="5">
        <f t="shared" si="58"/>
        <v>0</v>
      </c>
      <c r="AB191" s="3">
        <f t="shared" si="59"/>
        <v>0</v>
      </c>
      <c r="AC191" s="5">
        <f t="shared" si="49"/>
        <v>0</v>
      </c>
      <c r="AE191" s="60" t="e">
        <f t="shared" si="60"/>
        <v>#DIV/0!</v>
      </c>
    </row>
    <row r="192" spans="2:31" x14ac:dyDescent="0.2">
      <c r="B192" s="9">
        <f t="shared" si="61"/>
        <v>48945</v>
      </c>
      <c r="C192" s="10">
        <f t="shared" si="42"/>
        <v>134</v>
      </c>
      <c r="D192" s="5">
        <f t="shared" si="50"/>
        <v>0</v>
      </c>
      <c r="E192" s="5">
        <f t="shared" si="43"/>
        <v>0</v>
      </c>
      <c r="F192" s="5">
        <f t="shared" si="44"/>
        <v>0</v>
      </c>
      <c r="G192" s="3">
        <f t="shared" si="51"/>
        <v>0</v>
      </c>
      <c r="H192" s="35"/>
      <c r="I192" s="5">
        <f>IF($M$12=1,IF(SUM(K$26:K191)&lt;1,$L$5*(1+$G$5)^(INT((B192-$B$27)/365)),0),0)</f>
        <v>0</v>
      </c>
      <c r="J192" s="5"/>
      <c r="K192" s="10">
        <f>IF($M$12=1,IF(AND(AA192/$L$9&gt;(E192*12+$C$9)*4,$L$10&lt;=B192,SUM($K$26:K191)&lt;1,$L$8&lt;AA192/$L$9),1,0),IF(SUM(K$26:K191)=1,0,1))</f>
        <v>0</v>
      </c>
      <c r="L192" s="5">
        <f>IF($M$12=1,IF(K191=1,$L$8*(1-$L$9),IF(SUM($K$26:K191)=1,MAX(L191*(1+$H$10)-P191,0),0)),IF(K192=1,$O$8,MAX(L191*(1+$H$10)-P191,0)))</f>
        <v>0</v>
      </c>
      <c r="M192" s="5">
        <f t="shared" si="52"/>
        <v>0</v>
      </c>
      <c r="N192" s="5">
        <f>IF($M$12=1,IF(SUM(K$26:K191)=1,P192-(L192-L193),0),P192-(L192-L193))</f>
        <v>0</v>
      </c>
      <c r="O192" s="5">
        <f t="shared" si="53"/>
        <v>0</v>
      </c>
      <c r="P192" s="5">
        <f>IF(OR(SUM($K$26:K191)=1,$M$12=2),IF($M$19=1,MIN($L$16+F192*$L$17,L192*(1+$H$10)),MIN(MAX(D192+E192+F192-G192-H192-I192-M192-SUM(S192,U192,W192,Y192)-$O$16*E192,$O$15),L192*(1+$H$10))),0)</f>
        <v>0</v>
      </c>
      <c r="Q192" s="5"/>
      <c r="R192" s="50" t="str">
        <f t="shared" si="54"/>
        <v/>
      </c>
      <c r="S192" s="5" t="str">
        <f t="shared" si="45"/>
        <v/>
      </c>
      <c r="T192" s="5" t="str">
        <f t="shared" si="55"/>
        <v/>
      </c>
      <c r="U192" s="5" t="str">
        <f t="shared" si="46"/>
        <v/>
      </c>
      <c r="V192" s="5" t="str">
        <f t="shared" si="56"/>
        <v/>
      </c>
      <c r="W192" s="5" t="str">
        <f t="shared" si="47"/>
        <v/>
      </c>
      <c r="X192" s="5" t="str">
        <f t="shared" si="57"/>
        <v/>
      </c>
      <c r="Y192" s="5" t="str">
        <f t="shared" si="48"/>
        <v/>
      </c>
      <c r="Z192" s="5"/>
      <c r="AA192" s="5">
        <f t="shared" si="58"/>
        <v>0</v>
      </c>
      <c r="AB192" s="3">
        <f t="shared" si="59"/>
        <v>0</v>
      </c>
      <c r="AC192" s="5">
        <f t="shared" si="49"/>
        <v>0</v>
      </c>
      <c r="AE192" s="60" t="e">
        <f t="shared" si="60"/>
        <v>#DIV/0!</v>
      </c>
    </row>
    <row r="193" spans="2:31" x14ac:dyDescent="0.2">
      <c r="B193" s="9">
        <f t="shared" si="61"/>
        <v>48976</v>
      </c>
      <c r="C193" s="10">
        <f t="shared" si="42"/>
        <v>134</v>
      </c>
      <c r="D193" s="5">
        <f t="shared" si="50"/>
        <v>0</v>
      </c>
      <c r="E193" s="5">
        <f t="shared" si="43"/>
        <v>0</v>
      </c>
      <c r="F193" s="5">
        <f t="shared" si="44"/>
        <v>0</v>
      </c>
      <c r="G193" s="3">
        <f t="shared" si="51"/>
        <v>0</v>
      </c>
      <c r="H193" s="35"/>
      <c r="I193" s="5">
        <f>IF($M$12=1,IF(SUM(K$26:K192)&lt;1,$L$5*(1+$G$5)^(INT((B193-$B$27)/365)),0),0)</f>
        <v>0</v>
      </c>
      <c r="J193" s="5"/>
      <c r="K193" s="10">
        <f>IF($M$12=1,IF(AND(AA193/$L$9&gt;(E193*12+$C$9)*4,$L$10&lt;=B193,SUM($K$26:K192)&lt;1,$L$8&lt;AA193/$L$9),1,0),IF(SUM(K$26:K192)=1,0,1))</f>
        <v>0</v>
      </c>
      <c r="L193" s="5">
        <f>IF($M$12=1,IF(K192=1,$L$8*(1-$L$9),IF(SUM($K$26:K192)=1,MAX(L192*(1+$H$10)-P192,0),0)),IF(K193=1,$O$8,MAX(L192*(1+$H$10)-P192,0)))</f>
        <v>0</v>
      </c>
      <c r="M193" s="5">
        <f t="shared" si="52"/>
        <v>0</v>
      </c>
      <c r="N193" s="5">
        <f>IF($M$12=1,IF(SUM(K$26:K192)=1,P193-(L193-L194),0),P193-(L193-L194))</f>
        <v>0</v>
      </c>
      <c r="O193" s="5">
        <f t="shared" si="53"/>
        <v>0</v>
      </c>
      <c r="P193" s="5">
        <f>IF(OR(SUM($K$26:K192)=1,$M$12=2),IF($M$19=1,MIN($L$16+F193*$L$17,L193*(1+$H$10)),MIN(MAX(D193+E193+F193-G193-H193-I193-M193-SUM(S193,U193,W193,Y193)-$O$16*E193,$O$15),L193*(1+$H$10))),0)</f>
        <v>0</v>
      </c>
      <c r="Q193" s="5"/>
      <c r="R193" s="50" t="str">
        <f t="shared" si="54"/>
        <v/>
      </c>
      <c r="S193" s="5" t="str">
        <f t="shared" si="45"/>
        <v/>
      </c>
      <c r="T193" s="5" t="str">
        <f t="shared" si="55"/>
        <v/>
      </c>
      <c r="U193" s="5" t="str">
        <f t="shared" si="46"/>
        <v/>
      </c>
      <c r="V193" s="5" t="str">
        <f t="shared" si="56"/>
        <v/>
      </c>
      <c r="W193" s="5" t="str">
        <f t="shared" si="47"/>
        <v/>
      </c>
      <c r="X193" s="5" t="str">
        <f t="shared" si="57"/>
        <v/>
      </c>
      <c r="Y193" s="5" t="str">
        <f t="shared" si="48"/>
        <v/>
      </c>
      <c r="Z193" s="5"/>
      <c r="AA193" s="5">
        <f t="shared" si="58"/>
        <v>0</v>
      </c>
      <c r="AB193" s="3">
        <f t="shared" si="59"/>
        <v>0</v>
      </c>
      <c r="AC193" s="5">
        <f t="shared" si="49"/>
        <v>0</v>
      </c>
      <c r="AE193" s="60" t="e">
        <f t="shared" si="60"/>
        <v>#DIV/0!</v>
      </c>
    </row>
    <row r="194" spans="2:31" x14ac:dyDescent="0.2">
      <c r="B194" s="9">
        <f t="shared" si="61"/>
        <v>49004</v>
      </c>
      <c r="C194" s="10">
        <f t="shared" si="42"/>
        <v>134</v>
      </c>
      <c r="D194" s="5">
        <f t="shared" si="50"/>
        <v>0</v>
      </c>
      <c r="E194" s="5">
        <f t="shared" si="43"/>
        <v>0</v>
      </c>
      <c r="F194" s="5">
        <f t="shared" si="44"/>
        <v>0</v>
      </c>
      <c r="G194" s="3">
        <f t="shared" si="51"/>
        <v>0</v>
      </c>
      <c r="H194" s="35"/>
      <c r="I194" s="5">
        <f>IF($M$12=1,IF(SUM(K$26:K193)&lt;1,$L$5*(1+$G$5)^(INT((B194-$B$27)/365)),0),0)</f>
        <v>0</v>
      </c>
      <c r="J194" s="5"/>
      <c r="K194" s="10">
        <f>IF($M$12=1,IF(AND(AA194/$L$9&gt;(E194*12+$C$9)*4,$L$10&lt;=B194,SUM($K$26:K193)&lt;1,$L$8&lt;AA194/$L$9),1,0),IF(SUM(K$26:K193)=1,0,1))</f>
        <v>0</v>
      </c>
      <c r="L194" s="5">
        <f>IF($M$12=1,IF(K193=1,$L$8*(1-$L$9),IF(SUM($K$26:K193)=1,MAX(L193*(1+$H$10)-P193,0),0)),IF(K194=1,$O$8,MAX(L193*(1+$H$10)-P193,0)))</f>
        <v>0</v>
      </c>
      <c r="M194" s="5">
        <f t="shared" si="52"/>
        <v>0</v>
      </c>
      <c r="N194" s="5">
        <f>IF($M$12=1,IF(SUM(K$26:K193)=1,P194-(L194-L195),0),P194-(L194-L195))</f>
        <v>0</v>
      </c>
      <c r="O194" s="5">
        <f t="shared" si="53"/>
        <v>0</v>
      </c>
      <c r="P194" s="5">
        <f>IF(OR(SUM($K$26:K193)=1,$M$12=2),IF($M$19=1,MIN($L$16+F194*$L$17,L194*(1+$H$10)),MIN(MAX(D194+E194+F194-G194-H194-I194-M194-SUM(S194,U194,W194,Y194)-$O$16*E194,$O$15),L194*(1+$H$10))),0)</f>
        <v>0</v>
      </c>
      <c r="Q194" s="5"/>
      <c r="R194" s="50" t="str">
        <f t="shared" si="54"/>
        <v/>
      </c>
      <c r="S194" s="5" t="str">
        <f t="shared" si="45"/>
        <v/>
      </c>
      <c r="T194" s="5" t="str">
        <f t="shared" si="55"/>
        <v/>
      </c>
      <c r="U194" s="5" t="str">
        <f t="shared" si="46"/>
        <v/>
      </c>
      <c r="V194" s="5" t="str">
        <f t="shared" si="56"/>
        <v/>
      </c>
      <c r="W194" s="5" t="str">
        <f t="shared" si="47"/>
        <v/>
      </c>
      <c r="X194" s="5" t="str">
        <f t="shared" si="57"/>
        <v/>
      </c>
      <c r="Y194" s="5" t="str">
        <f t="shared" si="48"/>
        <v/>
      </c>
      <c r="Z194" s="5"/>
      <c r="AA194" s="5">
        <f t="shared" si="58"/>
        <v>0</v>
      </c>
      <c r="AB194" s="3">
        <f t="shared" si="59"/>
        <v>0</v>
      </c>
      <c r="AC194" s="5">
        <f t="shared" si="49"/>
        <v>0</v>
      </c>
      <c r="AE194" s="60" t="e">
        <f t="shared" si="60"/>
        <v>#DIV/0!</v>
      </c>
    </row>
    <row r="195" spans="2:31" x14ac:dyDescent="0.2">
      <c r="B195" s="9">
        <f t="shared" si="61"/>
        <v>49035</v>
      </c>
      <c r="C195" s="10">
        <f t="shared" si="42"/>
        <v>134</v>
      </c>
      <c r="D195" s="5">
        <f t="shared" si="50"/>
        <v>0</v>
      </c>
      <c r="E195" s="5">
        <f t="shared" si="43"/>
        <v>0</v>
      </c>
      <c r="F195" s="5">
        <f t="shared" si="44"/>
        <v>0</v>
      </c>
      <c r="G195" s="3">
        <f t="shared" si="51"/>
        <v>0</v>
      </c>
      <c r="H195" s="35"/>
      <c r="I195" s="5">
        <f>IF($M$12=1,IF(SUM(K$26:K194)&lt;1,$L$5*(1+$G$5)^(INT((B195-$B$27)/365)),0),0)</f>
        <v>0</v>
      </c>
      <c r="J195" s="5"/>
      <c r="K195" s="10">
        <f>IF($M$12=1,IF(AND(AA195/$L$9&gt;(E195*12+$C$9)*4,$L$10&lt;=B195,SUM($K$26:K194)&lt;1,$L$8&lt;AA195/$L$9),1,0),IF(SUM(K$26:K194)=1,0,1))</f>
        <v>0</v>
      </c>
      <c r="L195" s="5">
        <f>IF($M$12=1,IF(K194=1,$L$8*(1-$L$9),IF(SUM($K$26:K194)=1,MAX(L194*(1+$H$10)-P194,0),0)),IF(K195=1,$O$8,MAX(L194*(1+$H$10)-P194,0)))</f>
        <v>0</v>
      </c>
      <c r="M195" s="5">
        <f t="shared" si="52"/>
        <v>0</v>
      </c>
      <c r="N195" s="5">
        <f>IF($M$12=1,IF(SUM(K$26:K194)=1,P195-(L195-L196),0),P195-(L195-L196))</f>
        <v>0</v>
      </c>
      <c r="O195" s="5">
        <f t="shared" si="53"/>
        <v>0</v>
      </c>
      <c r="P195" s="5">
        <f>IF(OR(SUM($K$26:K194)=1,$M$12=2),IF($M$19=1,MIN($L$16+F195*$L$17,L195*(1+$H$10)),MIN(MAX(D195+E195+F195-G195-H195-I195-M195-SUM(S195,U195,W195,Y195)-$O$16*E195,$O$15),L195*(1+$H$10))),0)</f>
        <v>0</v>
      </c>
      <c r="Q195" s="5"/>
      <c r="R195" s="50" t="str">
        <f t="shared" si="54"/>
        <v/>
      </c>
      <c r="S195" s="5" t="str">
        <f t="shared" si="45"/>
        <v/>
      </c>
      <c r="T195" s="5" t="str">
        <f t="shared" si="55"/>
        <v/>
      </c>
      <c r="U195" s="5" t="str">
        <f t="shared" si="46"/>
        <v/>
      </c>
      <c r="V195" s="5" t="str">
        <f t="shared" si="56"/>
        <v/>
      </c>
      <c r="W195" s="5" t="str">
        <f t="shared" si="47"/>
        <v/>
      </c>
      <c r="X195" s="5" t="str">
        <f t="shared" si="57"/>
        <v/>
      </c>
      <c r="Y195" s="5" t="str">
        <f t="shared" si="48"/>
        <v/>
      </c>
      <c r="Z195" s="5"/>
      <c r="AA195" s="5">
        <f t="shared" si="58"/>
        <v>0</v>
      </c>
      <c r="AB195" s="3">
        <f t="shared" si="59"/>
        <v>0</v>
      </c>
      <c r="AC195" s="5">
        <f t="shared" si="49"/>
        <v>0</v>
      </c>
      <c r="AE195" s="60" t="e">
        <f t="shared" si="60"/>
        <v>#DIV/0!</v>
      </c>
    </row>
    <row r="196" spans="2:31" x14ac:dyDescent="0.2">
      <c r="B196" s="9">
        <f t="shared" si="61"/>
        <v>49065</v>
      </c>
      <c r="C196" s="10">
        <f t="shared" si="42"/>
        <v>134</v>
      </c>
      <c r="D196" s="5">
        <f t="shared" si="50"/>
        <v>0</v>
      </c>
      <c r="E196" s="5">
        <f t="shared" si="43"/>
        <v>0</v>
      </c>
      <c r="F196" s="5">
        <f t="shared" si="44"/>
        <v>0</v>
      </c>
      <c r="G196" s="3">
        <f t="shared" si="51"/>
        <v>0</v>
      </c>
      <c r="H196" s="35"/>
      <c r="I196" s="5">
        <f>IF($M$12=1,IF(SUM(K$26:K195)&lt;1,$L$5*(1+$G$5)^(INT((B196-$B$27)/365)),0),0)</f>
        <v>0</v>
      </c>
      <c r="J196" s="5"/>
      <c r="K196" s="10">
        <f>IF($M$12=1,IF(AND(AA196/$L$9&gt;(E196*12+$C$9)*4,$L$10&lt;=B196,SUM($K$26:K195)&lt;1,$L$8&lt;AA196/$L$9),1,0),IF(SUM(K$26:K195)=1,0,1))</f>
        <v>0</v>
      </c>
      <c r="L196" s="5">
        <f>IF($M$12=1,IF(K195=1,$L$8*(1-$L$9),IF(SUM($K$26:K195)=1,MAX(L195*(1+$H$10)-P195,0),0)),IF(K196=1,$O$8,MAX(L195*(1+$H$10)-P195,0)))</f>
        <v>0</v>
      </c>
      <c r="M196" s="5">
        <f t="shared" si="52"/>
        <v>0</v>
      </c>
      <c r="N196" s="5">
        <f>IF($M$12=1,IF(SUM(K$26:K195)=1,P196-(L196-L197),0),P196-(L196-L197))</f>
        <v>0</v>
      </c>
      <c r="O196" s="5">
        <f t="shared" si="53"/>
        <v>0</v>
      </c>
      <c r="P196" s="5">
        <f>IF(OR(SUM($K$26:K195)=1,$M$12=2),IF($M$19=1,MIN($L$16+F196*$L$17,L196*(1+$H$10)),MIN(MAX(D196+E196+F196-G196-H196-I196-M196-SUM(S196,U196,W196,Y196)-$O$16*E196,$O$15),L196*(1+$H$10))),0)</f>
        <v>0</v>
      </c>
      <c r="Q196" s="5"/>
      <c r="R196" s="50" t="str">
        <f t="shared" si="54"/>
        <v/>
      </c>
      <c r="S196" s="5" t="str">
        <f t="shared" si="45"/>
        <v/>
      </c>
      <c r="T196" s="5" t="str">
        <f t="shared" si="55"/>
        <v/>
      </c>
      <c r="U196" s="5" t="str">
        <f t="shared" si="46"/>
        <v/>
      </c>
      <c r="V196" s="5" t="str">
        <f t="shared" si="56"/>
        <v/>
      </c>
      <c r="W196" s="5" t="str">
        <f t="shared" si="47"/>
        <v/>
      </c>
      <c r="X196" s="5" t="str">
        <f t="shared" si="57"/>
        <v/>
      </c>
      <c r="Y196" s="5" t="str">
        <f t="shared" si="48"/>
        <v/>
      </c>
      <c r="Z196" s="5"/>
      <c r="AA196" s="5">
        <f t="shared" si="58"/>
        <v>0</v>
      </c>
      <c r="AB196" s="3">
        <f t="shared" si="59"/>
        <v>0</v>
      </c>
      <c r="AC196" s="5">
        <f t="shared" si="49"/>
        <v>0</v>
      </c>
      <c r="AE196" s="60" t="e">
        <f t="shared" si="60"/>
        <v>#DIV/0!</v>
      </c>
    </row>
    <row r="197" spans="2:31" x14ac:dyDescent="0.2">
      <c r="B197" s="9">
        <f t="shared" si="61"/>
        <v>49096</v>
      </c>
      <c r="C197" s="10">
        <f t="shared" si="42"/>
        <v>134</v>
      </c>
      <c r="D197" s="5">
        <f t="shared" si="50"/>
        <v>0</v>
      </c>
      <c r="E197" s="5">
        <f t="shared" si="43"/>
        <v>0</v>
      </c>
      <c r="F197" s="5">
        <f t="shared" si="44"/>
        <v>0</v>
      </c>
      <c r="G197" s="3">
        <f t="shared" si="51"/>
        <v>0</v>
      </c>
      <c r="H197" s="35"/>
      <c r="I197" s="5">
        <f>IF($M$12=1,IF(SUM(K$26:K196)&lt;1,$L$5*(1+$G$5)^(INT((B197-$B$27)/365)),0),0)</f>
        <v>0</v>
      </c>
      <c r="J197" s="5"/>
      <c r="K197" s="10">
        <f>IF($M$12=1,IF(AND(AA197/$L$9&gt;(E197*12+$C$9)*4,$L$10&lt;=B197,SUM($K$26:K196)&lt;1,$L$8&lt;AA197/$L$9),1,0),IF(SUM(K$26:K196)=1,0,1))</f>
        <v>0</v>
      </c>
      <c r="L197" s="5">
        <f>IF($M$12=1,IF(K196=1,$L$8*(1-$L$9),IF(SUM($K$26:K196)=1,MAX(L196*(1+$H$10)-P196,0),0)),IF(K197=1,$O$8,MAX(L196*(1+$H$10)-P196,0)))</f>
        <v>0</v>
      </c>
      <c r="M197" s="5">
        <f t="shared" si="52"/>
        <v>0</v>
      </c>
      <c r="N197" s="5">
        <f>IF($M$12=1,IF(SUM(K$26:K196)=1,P197-(L197-L198),0),P197-(L197-L198))</f>
        <v>0</v>
      </c>
      <c r="O197" s="5">
        <f t="shared" si="53"/>
        <v>0</v>
      </c>
      <c r="P197" s="5">
        <f>IF(OR(SUM($K$26:K196)=1,$M$12=2),IF($M$19=1,MIN($L$16+F197*$L$17,L197*(1+$H$10)),MIN(MAX(D197+E197+F197-G197-H197-I197-M197-SUM(S197,U197,W197,Y197)-$O$16*E197,$O$15),L197*(1+$H$10))),0)</f>
        <v>0</v>
      </c>
      <c r="Q197" s="5"/>
      <c r="R197" s="50" t="str">
        <f t="shared" si="54"/>
        <v/>
      </c>
      <c r="S197" s="5" t="str">
        <f t="shared" si="45"/>
        <v/>
      </c>
      <c r="T197" s="5" t="str">
        <f t="shared" si="55"/>
        <v/>
      </c>
      <c r="U197" s="5" t="str">
        <f t="shared" si="46"/>
        <v/>
      </c>
      <c r="V197" s="5" t="str">
        <f t="shared" si="56"/>
        <v/>
      </c>
      <c r="W197" s="5" t="str">
        <f t="shared" si="47"/>
        <v/>
      </c>
      <c r="X197" s="5" t="str">
        <f t="shared" si="57"/>
        <v/>
      </c>
      <c r="Y197" s="5" t="str">
        <f t="shared" si="48"/>
        <v/>
      </c>
      <c r="Z197" s="5"/>
      <c r="AA197" s="5">
        <f t="shared" si="58"/>
        <v>0</v>
      </c>
      <c r="AB197" s="3">
        <f t="shared" si="59"/>
        <v>0</v>
      </c>
      <c r="AC197" s="5">
        <f t="shared" si="49"/>
        <v>0</v>
      </c>
      <c r="AE197" s="60" t="e">
        <f t="shared" si="60"/>
        <v>#DIV/0!</v>
      </c>
    </row>
    <row r="198" spans="2:31" x14ac:dyDescent="0.2">
      <c r="B198" s="9">
        <f t="shared" si="61"/>
        <v>49126</v>
      </c>
      <c r="C198" s="10">
        <f t="shared" si="42"/>
        <v>134</v>
      </c>
      <c r="D198" s="5">
        <f t="shared" si="50"/>
        <v>0</v>
      </c>
      <c r="E198" s="5">
        <f t="shared" si="43"/>
        <v>0</v>
      </c>
      <c r="F198" s="5">
        <f t="shared" si="44"/>
        <v>0</v>
      </c>
      <c r="G198" s="3">
        <f t="shared" si="51"/>
        <v>0</v>
      </c>
      <c r="H198" s="35"/>
      <c r="I198" s="5">
        <f>IF($M$12=1,IF(SUM(K$26:K197)&lt;1,$L$5*(1+$G$5)^(INT((B198-$B$27)/365)),0),0)</f>
        <v>0</v>
      </c>
      <c r="J198" s="5"/>
      <c r="K198" s="10">
        <f>IF($M$12=1,IF(AND(AA198/$L$9&gt;(E198*12+$C$9)*4,$L$10&lt;=B198,SUM($K$26:K197)&lt;1,$L$8&lt;AA198/$L$9),1,0),IF(SUM(K$26:K197)=1,0,1))</f>
        <v>0</v>
      </c>
      <c r="L198" s="5">
        <f>IF($M$12=1,IF(K197=1,$L$8*(1-$L$9),IF(SUM($K$26:K197)=1,MAX(L197*(1+$H$10)-P197,0),0)),IF(K198=1,$O$8,MAX(L197*(1+$H$10)-P197,0)))</f>
        <v>0</v>
      </c>
      <c r="M198" s="5">
        <f t="shared" si="52"/>
        <v>0</v>
      </c>
      <c r="N198" s="5">
        <f>IF($M$12=1,IF(SUM(K$26:K197)=1,P198-(L198-L199),0),P198-(L198-L199))</f>
        <v>0</v>
      </c>
      <c r="O198" s="5">
        <f t="shared" si="53"/>
        <v>0</v>
      </c>
      <c r="P198" s="5">
        <f>IF(OR(SUM($K$26:K197)=1,$M$12=2),IF($M$19=1,MIN($L$16+F198*$L$17,L198*(1+$H$10)),MIN(MAX(D198+E198+F198-G198-H198-I198-M198-SUM(S198,U198,W198,Y198)-$O$16*E198,$O$15),L198*(1+$H$10))),0)</f>
        <v>0</v>
      </c>
      <c r="Q198" s="5"/>
      <c r="R198" s="50" t="str">
        <f t="shared" si="54"/>
        <v/>
      </c>
      <c r="S198" s="5" t="str">
        <f t="shared" si="45"/>
        <v/>
      </c>
      <c r="T198" s="5" t="str">
        <f t="shared" si="55"/>
        <v/>
      </c>
      <c r="U198" s="5" t="str">
        <f t="shared" si="46"/>
        <v/>
      </c>
      <c r="V198" s="5" t="str">
        <f t="shared" si="56"/>
        <v/>
      </c>
      <c r="W198" s="5" t="str">
        <f t="shared" si="47"/>
        <v/>
      </c>
      <c r="X198" s="5" t="str">
        <f t="shared" si="57"/>
        <v/>
      </c>
      <c r="Y198" s="5" t="str">
        <f t="shared" si="48"/>
        <v/>
      </c>
      <c r="Z198" s="5"/>
      <c r="AA198" s="5">
        <f t="shared" si="58"/>
        <v>0</v>
      </c>
      <c r="AB198" s="3">
        <f t="shared" si="59"/>
        <v>0</v>
      </c>
      <c r="AC198" s="5">
        <f t="shared" si="49"/>
        <v>0</v>
      </c>
      <c r="AE198" s="60" t="e">
        <f t="shared" si="60"/>
        <v>#DIV/0!</v>
      </c>
    </row>
    <row r="199" spans="2:31" x14ac:dyDescent="0.2">
      <c r="B199" s="9">
        <f t="shared" si="61"/>
        <v>49157</v>
      </c>
      <c r="C199" s="10">
        <f t="shared" si="42"/>
        <v>134</v>
      </c>
      <c r="D199" s="5">
        <f t="shared" si="50"/>
        <v>0</v>
      </c>
      <c r="E199" s="5">
        <f t="shared" si="43"/>
        <v>0</v>
      </c>
      <c r="F199" s="5">
        <f t="shared" si="44"/>
        <v>0</v>
      </c>
      <c r="G199" s="3">
        <f t="shared" si="51"/>
        <v>0</v>
      </c>
      <c r="H199" s="35"/>
      <c r="I199" s="5">
        <f>IF($M$12=1,IF(SUM(K$26:K198)&lt;1,$L$5*(1+$G$5)^(INT((B199-$B$27)/365)),0),0)</f>
        <v>0</v>
      </c>
      <c r="J199" s="5"/>
      <c r="K199" s="10">
        <f>IF($M$12=1,IF(AND(AA199/$L$9&gt;(E199*12+$C$9)*4,$L$10&lt;=B199,SUM($K$26:K198)&lt;1,$L$8&lt;AA199/$L$9),1,0),IF(SUM(K$26:K198)=1,0,1))</f>
        <v>0</v>
      </c>
      <c r="L199" s="5">
        <f>IF($M$12=1,IF(K198=1,$L$8*(1-$L$9),IF(SUM($K$26:K198)=1,MAX(L198*(1+$H$10)-P198,0),0)),IF(K199=1,$O$8,MAX(L198*(1+$H$10)-P198,0)))</f>
        <v>0</v>
      </c>
      <c r="M199" s="5">
        <f t="shared" si="52"/>
        <v>0</v>
      </c>
      <c r="N199" s="5">
        <f>IF($M$12=1,IF(SUM(K$26:K198)=1,P199-(L199-L200),0),P199-(L199-L200))</f>
        <v>0</v>
      </c>
      <c r="O199" s="5">
        <f t="shared" si="53"/>
        <v>0</v>
      </c>
      <c r="P199" s="5">
        <f>IF(OR(SUM($K$26:K198)=1,$M$12=2),IF($M$19=1,MIN($L$16+F199*$L$17,L199*(1+$H$10)),MIN(MAX(D199+E199+F199-G199-H199-I199-M199-SUM(S199,U199,W199,Y199)-$O$16*E199,$O$15),L199*(1+$H$10))),0)</f>
        <v>0</v>
      </c>
      <c r="Q199" s="5"/>
      <c r="R199" s="50" t="str">
        <f t="shared" si="54"/>
        <v/>
      </c>
      <c r="S199" s="5" t="str">
        <f t="shared" si="45"/>
        <v/>
      </c>
      <c r="T199" s="5" t="str">
        <f t="shared" si="55"/>
        <v/>
      </c>
      <c r="U199" s="5" t="str">
        <f t="shared" si="46"/>
        <v/>
      </c>
      <c r="V199" s="5" t="str">
        <f t="shared" si="56"/>
        <v/>
      </c>
      <c r="W199" s="5" t="str">
        <f t="shared" si="47"/>
        <v/>
      </c>
      <c r="X199" s="5" t="str">
        <f t="shared" si="57"/>
        <v/>
      </c>
      <c r="Y199" s="5" t="str">
        <f t="shared" si="48"/>
        <v/>
      </c>
      <c r="Z199" s="5"/>
      <c r="AA199" s="5">
        <f t="shared" si="58"/>
        <v>0</v>
      </c>
      <c r="AB199" s="3">
        <f t="shared" si="59"/>
        <v>0</v>
      </c>
      <c r="AC199" s="5">
        <f t="shared" si="49"/>
        <v>0</v>
      </c>
      <c r="AE199" s="60" t="e">
        <f t="shared" si="60"/>
        <v>#DIV/0!</v>
      </c>
    </row>
    <row r="200" spans="2:31" x14ac:dyDescent="0.2">
      <c r="B200" s="9">
        <f t="shared" si="61"/>
        <v>49188</v>
      </c>
      <c r="C200" s="10">
        <f t="shared" si="42"/>
        <v>134</v>
      </c>
      <c r="D200" s="5">
        <f t="shared" si="50"/>
        <v>0</v>
      </c>
      <c r="E200" s="5">
        <f t="shared" si="43"/>
        <v>0</v>
      </c>
      <c r="F200" s="5">
        <f t="shared" si="44"/>
        <v>0</v>
      </c>
      <c r="G200" s="3">
        <f t="shared" si="51"/>
        <v>0</v>
      </c>
      <c r="H200" s="35"/>
      <c r="I200" s="5">
        <f>IF($M$12=1,IF(SUM(K$26:K199)&lt;1,$L$5*(1+$G$5)^(INT((B200-$B$27)/365)),0),0)</f>
        <v>0</v>
      </c>
      <c r="J200" s="5"/>
      <c r="K200" s="10">
        <f>IF($M$12=1,IF(AND(AA200/$L$9&gt;(E200*12+$C$9)*4,$L$10&lt;=B200,SUM($K$26:K199)&lt;1,$L$8&lt;AA200/$L$9),1,0),IF(SUM(K$26:K199)=1,0,1))</f>
        <v>0</v>
      </c>
      <c r="L200" s="5">
        <f>IF($M$12=1,IF(K199=1,$L$8*(1-$L$9),IF(SUM($K$26:K199)=1,MAX(L199*(1+$H$10)-P199,0),0)),IF(K200=1,$O$8,MAX(L199*(1+$H$10)-P199,0)))</f>
        <v>0</v>
      </c>
      <c r="M200" s="5">
        <f t="shared" si="52"/>
        <v>0</v>
      </c>
      <c r="N200" s="5">
        <f>IF($M$12=1,IF(SUM(K$26:K199)=1,P200-(L200-L201),0),P200-(L200-L201))</f>
        <v>0</v>
      </c>
      <c r="O200" s="5">
        <f t="shared" si="53"/>
        <v>0</v>
      </c>
      <c r="P200" s="5">
        <f>IF(OR(SUM($K$26:K199)=1,$M$12=2),IF($M$19=1,MIN($L$16+F200*$L$17,L200*(1+$H$10)),MIN(MAX(D200+E200+F200-G200-H200-I200-M200-SUM(S200,U200,W200,Y200)-$O$16*E200,$O$15),L200*(1+$H$10))),0)</f>
        <v>0</v>
      </c>
      <c r="Q200" s="5"/>
      <c r="R200" s="50" t="str">
        <f t="shared" si="54"/>
        <v/>
      </c>
      <c r="S200" s="5" t="str">
        <f t="shared" si="45"/>
        <v/>
      </c>
      <c r="T200" s="5" t="str">
        <f t="shared" si="55"/>
        <v/>
      </c>
      <c r="U200" s="5" t="str">
        <f t="shared" si="46"/>
        <v/>
      </c>
      <c r="V200" s="5" t="str">
        <f t="shared" si="56"/>
        <v/>
      </c>
      <c r="W200" s="5" t="str">
        <f t="shared" si="47"/>
        <v/>
      </c>
      <c r="X200" s="5" t="str">
        <f t="shared" si="57"/>
        <v/>
      </c>
      <c r="Y200" s="5" t="str">
        <f t="shared" si="48"/>
        <v/>
      </c>
      <c r="Z200" s="5"/>
      <c r="AA200" s="5">
        <f t="shared" si="58"/>
        <v>0</v>
      </c>
      <c r="AB200" s="3">
        <f t="shared" si="59"/>
        <v>0</v>
      </c>
      <c r="AC200" s="5">
        <f t="shared" si="49"/>
        <v>0</v>
      </c>
      <c r="AE200" s="60" t="e">
        <f t="shared" si="60"/>
        <v>#DIV/0!</v>
      </c>
    </row>
    <row r="201" spans="2:31" x14ac:dyDescent="0.2">
      <c r="B201" s="9">
        <f t="shared" si="61"/>
        <v>49218</v>
      </c>
      <c r="C201" s="10">
        <f t="shared" si="42"/>
        <v>134</v>
      </c>
      <c r="D201" s="5">
        <f t="shared" si="50"/>
        <v>0</v>
      </c>
      <c r="E201" s="5">
        <f t="shared" si="43"/>
        <v>0</v>
      </c>
      <c r="F201" s="5">
        <f t="shared" si="44"/>
        <v>0</v>
      </c>
      <c r="G201" s="3">
        <f t="shared" si="51"/>
        <v>0</v>
      </c>
      <c r="H201" s="35"/>
      <c r="I201" s="5">
        <f>IF($M$12=1,IF(SUM(K$26:K200)&lt;1,$L$5*(1+$G$5)^(INT((B201-$B$27)/365)),0),0)</f>
        <v>0</v>
      </c>
      <c r="J201" s="5"/>
      <c r="K201" s="10">
        <f>IF($M$12=1,IF(AND(AA201/$L$9&gt;(E201*12+$C$9)*4,$L$10&lt;=B201,SUM($K$26:K200)&lt;1,$L$8&lt;AA201/$L$9),1,0),IF(SUM(K$26:K200)=1,0,1))</f>
        <v>0</v>
      </c>
      <c r="L201" s="5">
        <f>IF($M$12=1,IF(K200=1,$L$8*(1-$L$9),IF(SUM($K$26:K200)=1,MAX(L200*(1+$H$10)-P200,0),0)),IF(K201=1,$O$8,MAX(L200*(1+$H$10)-P200,0)))</f>
        <v>0</v>
      </c>
      <c r="M201" s="5">
        <f t="shared" si="52"/>
        <v>0</v>
      </c>
      <c r="N201" s="5">
        <f>IF($M$12=1,IF(SUM(K$26:K200)=1,P201-(L201-L202),0),P201-(L201-L202))</f>
        <v>0</v>
      </c>
      <c r="O201" s="5">
        <f t="shared" si="53"/>
        <v>0</v>
      </c>
      <c r="P201" s="5">
        <f>IF(OR(SUM($K$26:K200)=1,$M$12=2),IF($M$19=1,MIN($L$16+F201*$L$17,L201*(1+$H$10)),MIN(MAX(D201+E201+F201-G201-H201-I201-M201-SUM(S201,U201,W201,Y201)-$O$16*E201,$O$15),L201*(1+$H$10))),0)</f>
        <v>0</v>
      </c>
      <c r="Q201" s="5"/>
      <c r="R201" s="50" t="str">
        <f t="shared" si="54"/>
        <v/>
      </c>
      <c r="S201" s="5" t="str">
        <f t="shared" si="45"/>
        <v/>
      </c>
      <c r="T201" s="5" t="str">
        <f t="shared" si="55"/>
        <v/>
      </c>
      <c r="U201" s="5" t="str">
        <f t="shared" si="46"/>
        <v/>
      </c>
      <c r="V201" s="5" t="str">
        <f t="shared" si="56"/>
        <v/>
      </c>
      <c r="W201" s="5" t="str">
        <f t="shared" si="47"/>
        <v/>
      </c>
      <c r="X201" s="5" t="str">
        <f t="shared" si="57"/>
        <v/>
      </c>
      <c r="Y201" s="5" t="str">
        <f t="shared" si="48"/>
        <v/>
      </c>
      <c r="Z201" s="5"/>
      <c r="AA201" s="5">
        <f t="shared" si="58"/>
        <v>0</v>
      </c>
      <c r="AB201" s="3">
        <f t="shared" si="59"/>
        <v>0</v>
      </c>
      <c r="AC201" s="5">
        <f t="shared" si="49"/>
        <v>0</v>
      </c>
      <c r="AE201" s="60" t="e">
        <f t="shared" si="60"/>
        <v>#DIV/0!</v>
      </c>
    </row>
    <row r="202" spans="2:31" x14ac:dyDescent="0.2">
      <c r="B202" s="9">
        <f t="shared" si="61"/>
        <v>49249</v>
      </c>
      <c r="C202" s="10">
        <f t="shared" si="42"/>
        <v>134</v>
      </c>
      <c r="D202" s="5">
        <f t="shared" si="50"/>
        <v>0</v>
      </c>
      <c r="E202" s="5">
        <f t="shared" si="43"/>
        <v>0</v>
      </c>
      <c r="F202" s="5">
        <f t="shared" si="44"/>
        <v>0</v>
      </c>
      <c r="G202" s="3">
        <f t="shared" si="51"/>
        <v>0</v>
      </c>
      <c r="H202" s="35"/>
      <c r="I202" s="5">
        <f>IF($M$12=1,IF(SUM(K$26:K201)&lt;1,$L$5*(1+$G$5)^(INT((B202-$B$27)/365)),0),0)</f>
        <v>0</v>
      </c>
      <c r="J202" s="5"/>
      <c r="K202" s="10">
        <f>IF($M$12=1,IF(AND(AA202/$L$9&gt;(E202*12+$C$9)*4,$L$10&lt;=B202,SUM($K$26:K201)&lt;1,$L$8&lt;AA202/$L$9),1,0),IF(SUM(K$26:K201)=1,0,1))</f>
        <v>0</v>
      </c>
      <c r="L202" s="5">
        <f>IF($M$12=1,IF(K201=1,$L$8*(1-$L$9),IF(SUM($K$26:K201)=1,MAX(L201*(1+$H$10)-P201,0),0)),IF(K202=1,$O$8,MAX(L201*(1+$H$10)-P201,0)))</f>
        <v>0</v>
      </c>
      <c r="M202" s="5">
        <f t="shared" si="52"/>
        <v>0</v>
      </c>
      <c r="N202" s="5">
        <f>IF($M$12=1,IF(SUM(K$26:K201)=1,P202-(L202-L203),0),P202-(L202-L203))</f>
        <v>0</v>
      </c>
      <c r="O202" s="5">
        <f t="shared" si="53"/>
        <v>0</v>
      </c>
      <c r="P202" s="5">
        <f>IF(OR(SUM($K$26:K201)=1,$M$12=2),IF($M$19=1,MIN($L$16+F202*$L$17,L202*(1+$H$10)),MIN(MAX(D202+E202+F202-G202-H202-I202-M202-SUM(S202,U202,W202,Y202)-$O$16*E202,$O$15),L202*(1+$H$10))),0)</f>
        <v>0</v>
      </c>
      <c r="Q202" s="5"/>
      <c r="R202" s="50" t="str">
        <f t="shared" si="54"/>
        <v/>
      </c>
      <c r="S202" s="5" t="str">
        <f t="shared" si="45"/>
        <v/>
      </c>
      <c r="T202" s="5" t="str">
        <f t="shared" si="55"/>
        <v/>
      </c>
      <c r="U202" s="5" t="str">
        <f t="shared" si="46"/>
        <v/>
      </c>
      <c r="V202" s="5" t="str">
        <f t="shared" si="56"/>
        <v/>
      </c>
      <c r="W202" s="5" t="str">
        <f t="shared" si="47"/>
        <v/>
      </c>
      <c r="X202" s="5" t="str">
        <f t="shared" si="57"/>
        <v/>
      </c>
      <c r="Y202" s="5" t="str">
        <f t="shared" si="48"/>
        <v/>
      </c>
      <c r="Z202" s="5"/>
      <c r="AA202" s="5">
        <f t="shared" si="58"/>
        <v>0</v>
      </c>
      <c r="AB202" s="3">
        <f t="shared" si="59"/>
        <v>0</v>
      </c>
      <c r="AC202" s="5">
        <f t="shared" si="49"/>
        <v>0</v>
      </c>
      <c r="AE202" s="60" t="e">
        <f t="shared" si="60"/>
        <v>#DIV/0!</v>
      </c>
    </row>
    <row r="203" spans="2:31" x14ac:dyDescent="0.2">
      <c r="B203" s="9">
        <f t="shared" si="61"/>
        <v>49279</v>
      </c>
      <c r="C203" s="10">
        <f t="shared" si="42"/>
        <v>135</v>
      </c>
      <c r="D203" s="5">
        <f t="shared" si="50"/>
        <v>0</v>
      </c>
      <c r="E203" s="5">
        <f t="shared" si="43"/>
        <v>0</v>
      </c>
      <c r="F203" s="5">
        <f t="shared" si="44"/>
        <v>0</v>
      </c>
      <c r="G203" s="3">
        <f t="shared" si="51"/>
        <v>0</v>
      </c>
      <c r="H203" s="35"/>
      <c r="I203" s="5">
        <f>IF($M$12=1,IF(SUM(K$26:K202)&lt;1,$L$5*(1+$G$5)^(INT((B203-$B$27)/365)),0),0)</f>
        <v>0</v>
      </c>
      <c r="J203" s="5"/>
      <c r="K203" s="10">
        <f>IF($M$12=1,IF(AND(AA203/$L$9&gt;(E203*12+$C$9)*4,$L$10&lt;=B203,SUM($K$26:K202)&lt;1,$L$8&lt;AA203/$L$9),1,0),IF(SUM(K$26:K202)=1,0,1))</f>
        <v>0</v>
      </c>
      <c r="L203" s="5">
        <f>IF($M$12=1,IF(K202=1,$L$8*(1-$L$9),IF(SUM($K$26:K202)=1,MAX(L202*(1+$H$10)-P202,0),0)),IF(K203=1,$O$8,MAX(L202*(1+$H$10)-P202,0)))</f>
        <v>0</v>
      </c>
      <c r="M203" s="5">
        <f t="shared" si="52"/>
        <v>0</v>
      </c>
      <c r="N203" s="5">
        <f>IF($M$12=1,IF(SUM(K$26:K202)=1,P203-(L203-L204),0),P203-(L203-L204))</f>
        <v>0</v>
      </c>
      <c r="O203" s="5">
        <f t="shared" si="53"/>
        <v>0</v>
      </c>
      <c r="P203" s="5">
        <f>IF(OR(SUM($K$26:K202)=1,$M$12=2),IF($M$19=1,MIN($L$16+F203*$L$17,L203*(1+$H$10)),MIN(MAX(D203+E203+F203-G203-H203-I203-M203-SUM(S203,U203,W203,Y203)-$O$16*E203,$O$15),L203*(1+$H$10))),0)</f>
        <v>0</v>
      </c>
      <c r="Q203" s="5"/>
      <c r="R203" s="50" t="str">
        <f t="shared" si="54"/>
        <v/>
      </c>
      <c r="S203" s="5" t="str">
        <f t="shared" si="45"/>
        <v/>
      </c>
      <c r="T203" s="5" t="str">
        <f t="shared" si="55"/>
        <v/>
      </c>
      <c r="U203" s="5" t="str">
        <f t="shared" si="46"/>
        <v/>
      </c>
      <c r="V203" s="5" t="str">
        <f t="shared" si="56"/>
        <v/>
      </c>
      <c r="W203" s="5" t="str">
        <f t="shared" si="47"/>
        <v/>
      </c>
      <c r="X203" s="5" t="str">
        <f t="shared" si="57"/>
        <v/>
      </c>
      <c r="Y203" s="5" t="str">
        <f t="shared" si="48"/>
        <v/>
      </c>
      <c r="Z203" s="5"/>
      <c r="AA203" s="5">
        <f t="shared" si="58"/>
        <v>0</v>
      </c>
      <c r="AB203" s="3">
        <f t="shared" si="59"/>
        <v>0</v>
      </c>
      <c r="AC203" s="5">
        <f t="shared" si="49"/>
        <v>0</v>
      </c>
      <c r="AE203" s="60" t="e">
        <f t="shared" si="60"/>
        <v>#DIV/0!</v>
      </c>
    </row>
    <row r="204" spans="2:31" x14ac:dyDescent="0.2">
      <c r="B204" s="9">
        <f t="shared" si="61"/>
        <v>49310</v>
      </c>
      <c r="C204" s="10">
        <f t="shared" si="42"/>
        <v>135</v>
      </c>
      <c r="D204" s="5">
        <f t="shared" si="50"/>
        <v>0</v>
      </c>
      <c r="E204" s="5">
        <f t="shared" si="43"/>
        <v>0</v>
      </c>
      <c r="F204" s="5">
        <f t="shared" si="44"/>
        <v>0</v>
      </c>
      <c r="G204" s="3">
        <f t="shared" si="51"/>
        <v>0</v>
      </c>
      <c r="H204" s="35"/>
      <c r="I204" s="5">
        <f>IF($M$12=1,IF(SUM(K$26:K203)&lt;1,$L$5*(1+$G$5)^(INT((B204-$B$27)/365)),0),0)</f>
        <v>0</v>
      </c>
      <c r="J204" s="5"/>
      <c r="K204" s="10">
        <f>IF($M$12=1,IF(AND(AA204/$L$9&gt;(E204*12+$C$9)*4,$L$10&lt;=B204,SUM($K$26:K203)&lt;1,$L$8&lt;AA204/$L$9),1,0),IF(SUM(K$26:K203)=1,0,1))</f>
        <v>0</v>
      </c>
      <c r="L204" s="5">
        <f>IF($M$12=1,IF(K203=1,$L$8*(1-$L$9),IF(SUM($K$26:K203)=1,MAX(L203*(1+$H$10)-P203,0),0)),IF(K204=1,$O$8,MAX(L203*(1+$H$10)-P203,0)))</f>
        <v>0</v>
      </c>
      <c r="M204" s="5">
        <f t="shared" si="52"/>
        <v>0</v>
      </c>
      <c r="N204" s="5">
        <f>IF($M$12=1,IF(SUM(K$26:K203)=1,P204-(L204-L205),0),P204-(L204-L205))</f>
        <v>0</v>
      </c>
      <c r="O204" s="5">
        <f t="shared" si="53"/>
        <v>0</v>
      </c>
      <c r="P204" s="5">
        <f>IF(OR(SUM($K$26:K203)=1,$M$12=2),IF($M$19=1,MIN($L$16+F204*$L$17,L204*(1+$H$10)),MIN(MAX(D204+E204+F204-G204-H204-I204-M204-SUM(S204,U204,W204,Y204)-$O$16*E204,$O$15),L204*(1+$H$10))),0)</f>
        <v>0</v>
      </c>
      <c r="Q204" s="5"/>
      <c r="R204" s="50" t="str">
        <f t="shared" si="54"/>
        <v/>
      </c>
      <c r="S204" s="5" t="str">
        <f t="shared" si="45"/>
        <v/>
      </c>
      <c r="T204" s="5" t="str">
        <f t="shared" si="55"/>
        <v/>
      </c>
      <c r="U204" s="5" t="str">
        <f t="shared" si="46"/>
        <v/>
      </c>
      <c r="V204" s="5" t="str">
        <f t="shared" si="56"/>
        <v/>
      </c>
      <c r="W204" s="5" t="str">
        <f t="shared" si="47"/>
        <v/>
      </c>
      <c r="X204" s="5" t="str">
        <f t="shared" si="57"/>
        <v/>
      </c>
      <c r="Y204" s="5" t="str">
        <f t="shared" si="48"/>
        <v/>
      </c>
      <c r="Z204" s="5"/>
      <c r="AA204" s="5">
        <f t="shared" si="58"/>
        <v>0</v>
      </c>
      <c r="AB204" s="3">
        <f t="shared" si="59"/>
        <v>0</v>
      </c>
      <c r="AC204" s="5">
        <f t="shared" si="49"/>
        <v>0</v>
      </c>
      <c r="AE204" s="60" t="e">
        <f t="shared" si="60"/>
        <v>#DIV/0!</v>
      </c>
    </row>
    <row r="205" spans="2:31" x14ac:dyDescent="0.2">
      <c r="B205" s="9">
        <f t="shared" si="61"/>
        <v>49341</v>
      </c>
      <c r="C205" s="10">
        <f t="shared" si="42"/>
        <v>135</v>
      </c>
      <c r="D205" s="5">
        <f t="shared" si="50"/>
        <v>0</v>
      </c>
      <c r="E205" s="5">
        <f t="shared" si="43"/>
        <v>0</v>
      </c>
      <c r="F205" s="5">
        <f t="shared" si="44"/>
        <v>0</v>
      </c>
      <c r="G205" s="3">
        <f t="shared" si="51"/>
        <v>0</v>
      </c>
      <c r="H205" s="35"/>
      <c r="I205" s="5">
        <f>IF($M$12=1,IF(SUM(K$26:K204)&lt;1,$L$5*(1+$G$5)^(INT((B205-$B$27)/365)),0),0)</f>
        <v>0</v>
      </c>
      <c r="J205" s="5"/>
      <c r="K205" s="10">
        <f>IF($M$12=1,IF(AND(AA205/$L$9&gt;(E205*12+$C$9)*4,$L$10&lt;=B205,SUM($K$26:K204)&lt;1,$L$8&lt;AA205/$L$9),1,0),IF(SUM(K$26:K204)=1,0,1))</f>
        <v>0</v>
      </c>
      <c r="L205" s="5">
        <f>IF($M$12=1,IF(K204=1,$L$8*(1-$L$9),IF(SUM($K$26:K204)=1,MAX(L204*(1+$H$10)-P204,0),0)),IF(K205=1,$O$8,MAX(L204*(1+$H$10)-P204,0)))</f>
        <v>0</v>
      </c>
      <c r="M205" s="5">
        <f t="shared" si="52"/>
        <v>0</v>
      </c>
      <c r="N205" s="5">
        <f>IF($M$12=1,IF(SUM(K$26:K204)=1,P205-(L205-L206),0),P205-(L205-L206))</f>
        <v>0</v>
      </c>
      <c r="O205" s="5">
        <f t="shared" si="53"/>
        <v>0</v>
      </c>
      <c r="P205" s="5">
        <f>IF(OR(SUM($K$26:K204)=1,$M$12=2),IF($M$19=1,MIN($L$16+F205*$L$17,L205*(1+$H$10)),MIN(MAX(D205+E205+F205-G205-H205-I205-M205-SUM(S205,U205,W205,Y205)-$O$16*E205,$O$15),L205*(1+$H$10))),0)</f>
        <v>0</v>
      </c>
      <c r="Q205" s="5"/>
      <c r="R205" s="50" t="str">
        <f t="shared" si="54"/>
        <v/>
      </c>
      <c r="S205" s="5" t="str">
        <f t="shared" si="45"/>
        <v/>
      </c>
      <c r="T205" s="5" t="str">
        <f t="shared" si="55"/>
        <v/>
      </c>
      <c r="U205" s="5" t="str">
        <f t="shared" si="46"/>
        <v/>
      </c>
      <c r="V205" s="5" t="str">
        <f t="shared" si="56"/>
        <v/>
      </c>
      <c r="W205" s="5" t="str">
        <f t="shared" si="47"/>
        <v/>
      </c>
      <c r="X205" s="5" t="str">
        <f t="shared" si="57"/>
        <v/>
      </c>
      <c r="Y205" s="5" t="str">
        <f t="shared" si="48"/>
        <v/>
      </c>
      <c r="Z205" s="5"/>
      <c r="AA205" s="5">
        <f t="shared" si="58"/>
        <v>0</v>
      </c>
      <c r="AB205" s="3">
        <f t="shared" si="59"/>
        <v>0</v>
      </c>
      <c r="AC205" s="5">
        <f t="shared" si="49"/>
        <v>0</v>
      </c>
      <c r="AE205" s="60" t="e">
        <f t="shared" si="60"/>
        <v>#DIV/0!</v>
      </c>
    </row>
    <row r="206" spans="2:31" x14ac:dyDescent="0.2">
      <c r="B206" s="9">
        <f t="shared" si="61"/>
        <v>49369</v>
      </c>
      <c r="C206" s="10">
        <f t="shared" si="42"/>
        <v>135</v>
      </c>
      <c r="D206" s="5">
        <f t="shared" si="50"/>
        <v>0</v>
      </c>
      <c r="E206" s="5">
        <f t="shared" si="43"/>
        <v>0</v>
      </c>
      <c r="F206" s="5">
        <f t="shared" si="44"/>
        <v>0</v>
      </c>
      <c r="G206" s="3">
        <f t="shared" si="51"/>
        <v>0</v>
      </c>
      <c r="H206" s="35"/>
      <c r="I206" s="5">
        <f>IF($M$12=1,IF(SUM(K$26:K205)&lt;1,$L$5*(1+$G$5)^(INT((B206-$B$27)/365)),0),0)</f>
        <v>0</v>
      </c>
      <c r="J206" s="5"/>
      <c r="K206" s="10">
        <f>IF($M$12=1,IF(AND(AA206/$L$9&gt;(E206*12+$C$9)*4,$L$10&lt;=B206,SUM($K$26:K205)&lt;1,$L$8&lt;AA206/$L$9),1,0),IF(SUM(K$26:K205)=1,0,1))</f>
        <v>0</v>
      </c>
      <c r="L206" s="5">
        <f>IF($M$12=1,IF(K205=1,$L$8*(1-$L$9),IF(SUM($K$26:K205)=1,MAX(L205*(1+$H$10)-P205,0),0)),IF(K206=1,$O$8,MAX(L205*(1+$H$10)-P205,0)))</f>
        <v>0</v>
      </c>
      <c r="M206" s="5">
        <f t="shared" si="52"/>
        <v>0</v>
      </c>
      <c r="N206" s="5">
        <f>IF($M$12=1,IF(SUM(K$26:K205)=1,P206-(L206-L207),0),P206-(L206-L207))</f>
        <v>0</v>
      </c>
      <c r="O206" s="5">
        <f t="shared" si="53"/>
        <v>0</v>
      </c>
      <c r="P206" s="5">
        <f>IF(OR(SUM($K$26:K205)=1,$M$12=2),IF($M$19=1,MIN($L$16+F206*$L$17,L206*(1+$H$10)),MIN(MAX(D206+E206+F206-G206-H206-I206-M206-SUM(S206,U206,W206,Y206)-$O$16*E206,$O$15),L206*(1+$H$10))),0)</f>
        <v>0</v>
      </c>
      <c r="Q206" s="5"/>
      <c r="R206" s="50" t="str">
        <f t="shared" si="54"/>
        <v/>
      </c>
      <c r="S206" s="5" t="str">
        <f t="shared" si="45"/>
        <v/>
      </c>
      <c r="T206" s="5" t="str">
        <f t="shared" si="55"/>
        <v/>
      </c>
      <c r="U206" s="5" t="str">
        <f t="shared" si="46"/>
        <v/>
      </c>
      <c r="V206" s="5" t="str">
        <f t="shared" si="56"/>
        <v/>
      </c>
      <c r="W206" s="5" t="str">
        <f t="shared" si="47"/>
        <v/>
      </c>
      <c r="X206" s="5" t="str">
        <f t="shared" si="57"/>
        <v/>
      </c>
      <c r="Y206" s="5" t="str">
        <f t="shared" si="48"/>
        <v/>
      </c>
      <c r="Z206" s="5"/>
      <c r="AA206" s="5">
        <f t="shared" si="58"/>
        <v>0</v>
      </c>
      <c r="AB206" s="3">
        <f t="shared" si="59"/>
        <v>0</v>
      </c>
      <c r="AC206" s="5">
        <f t="shared" si="49"/>
        <v>0</v>
      </c>
      <c r="AE206" s="60" t="e">
        <f t="shared" si="60"/>
        <v>#DIV/0!</v>
      </c>
    </row>
    <row r="207" spans="2:31" x14ac:dyDescent="0.2">
      <c r="B207" s="9">
        <f t="shared" si="61"/>
        <v>49400</v>
      </c>
      <c r="C207" s="10">
        <f t="shared" si="42"/>
        <v>135</v>
      </c>
      <c r="D207" s="5">
        <f t="shared" si="50"/>
        <v>0</v>
      </c>
      <c r="E207" s="5">
        <f t="shared" si="43"/>
        <v>0</v>
      </c>
      <c r="F207" s="5">
        <f t="shared" si="44"/>
        <v>0</v>
      </c>
      <c r="G207" s="3">
        <f t="shared" si="51"/>
        <v>0</v>
      </c>
      <c r="H207" s="35"/>
      <c r="I207" s="5">
        <f>IF($M$12=1,IF(SUM(K$26:K206)&lt;1,$L$5*(1+$G$5)^(INT((B207-$B$27)/365)),0),0)</f>
        <v>0</v>
      </c>
      <c r="J207" s="5"/>
      <c r="K207" s="10">
        <f>IF($M$12=1,IF(AND(AA207/$L$9&gt;(E207*12+$C$9)*4,$L$10&lt;=B207,SUM($K$26:K206)&lt;1,$L$8&lt;AA207/$L$9),1,0),IF(SUM(K$26:K206)=1,0,1))</f>
        <v>0</v>
      </c>
      <c r="L207" s="5">
        <f>IF($M$12=1,IF(K206=1,$L$8*(1-$L$9),IF(SUM($K$26:K206)=1,MAX(L206*(1+$H$10)-P206,0),0)),IF(K207=1,$O$8,MAX(L206*(1+$H$10)-P206,0)))</f>
        <v>0</v>
      </c>
      <c r="M207" s="5">
        <f t="shared" si="52"/>
        <v>0</v>
      </c>
      <c r="N207" s="5">
        <f>IF($M$12=1,IF(SUM(K$26:K206)=1,P207-(L207-L208),0),P207-(L207-L208))</f>
        <v>0</v>
      </c>
      <c r="O207" s="5">
        <f t="shared" si="53"/>
        <v>0</v>
      </c>
      <c r="P207" s="5">
        <f>IF(OR(SUM($K$26:K206)=1,$M$12=2),IF($M$19=1,MIN($L$16+F207*$L$17,L207*(1+$H$10)),MIN(MAX(D207+E207+F207-G207-H207-I207-M207-SUM(S207,U207,W207,Y207)-$O$16*E207,$O$15),L207*(1+$H$10))),0)</f>
        <v>0</v>
      </c>
      <c r="Q207" s="5"/>
      <c r="R207" s="50" t="str">
        <f t="shared" si="54"/>
        <v/>
      </c>
      <c r="S207" s="5" t="str">
        <f t="shared" si="45"/>
        <v/>
      </c>
      <c r="T207" s="5" t="str">
        <f t="shared" si="55"/>
        <v/>
      </c>
      <c r="U207" s="5" t="str">
        <f t="shared" si="46"/>
        <v/>
      </c>
      <c r="V207" s="5" t="str">
        <f t="shared" si="56"/>
        <v/>
      </c>
      <c r="W207" s="5" t="str">
        <f t="shared" si="47"/>
        <v/>
      </c>
      <c r="X207" s="5" t="str">
        <f t="shared" si="57"/>
        <v/>
      </c>
      <c r="Y207" s="5" t="str">
        <f t="shared" si="48"/>
        <v/>
      </c>
      <c r="Z207" s="5"/>
      <c r="AA207" s="5">
        <f t="shared" si="58"/>
        <v>0</v>
      </c>
      <c r="AB207" s="3">
        <f t="shared" si="59"/>
        <v>0</v>
      </c>
      <c r="AC207" s="5">
        <f t="shared" si="49"/>
        <v>0</v>
      </c>
      <c r="AE207" s="60" t="e">
        <f t="shared" si="60"/>
        <v>#DIV/0!</v>
      </c>
    </row>
    <row r="208" spans="2:31" x14ac:dyDescent="0.2">
      <c r="B208" s="9">
        <f t="shared" si="61"/>
        <v>49430</v>
      </c>
      <c r="C208" s="10">
        <f t="shared" si="42"/>
        <v>135</v>
      </c>
      <c r="D208" s="5">
        <f t="shared" si="50"/>
        <v>0</v>
      </c>
      <c r="E208" s="5">
        <f t="shared" si="43"/>
        <v>0</v>
      </c>
      <c r="F208" s="5">
        <f t="shared" si="44"/>
        <v>0</v>
      </c>
      <c r="G208" s="3">
        <f t="shared" si="51"/>
        <v>0</v>
      </c>
      <c r="H208" s="35"/>
      <c r="I208" s="5">
        <f>IF($M$12=1,IF(SUM(K$26:K207)&lt;1,$L$5*(1+$G$5)^(INT((B208-$B$27)/365)),0),0)</f>
        <v>0</v>
      </c>
      <c r="J208" s="5"/>
      <c r="K208" s="10">
        <f>IF($M$12=1,IF(AND(AA208/$L$9&gt;(E208*12+$C$9)*4,$L$10&lt;=B208,SUM($K$26:K207)&lt;1,$L$8&lt;AA208/$L$9),1,0),IF(SUM(K$26:K207)=1,0,1))</f>
        <v>0</v>
      </c>
      <c r="L208" s="5">
        <f>IF($M$12=1,IF(K207=1,$L$8*(1-$L$9),IF(SUM($K$26:K207)=1,MAX(L207*(1+$H$10)-P207,0),0)),IF(K208=1,$O$8,MAX(L207*(1+$H$10)-P207,0)))</f>
        <v>0</v>
      </c>
      <c r="M208" s="5">
        <f t="shared" si="52"/>
        <v>0</v>
      </c>
      <c r="N208" s="5">
        <f>IF($M$12=1,IF(SUM(K$26:K207)=1,P208-(L208-L209),0),P208-(L208-L209))</f>
        <v>0</v>
      </c>
      <c r="O208" s="5">
        <f t="shared" si="53"/>
        <v>0</v>
      </c>
      <c r="P208" s="5">
        <f>IF(OR(SUM($K$26:K207)=1,$M$12=2),IF($M$19=1,MIN($L$16+F208*$L$17,L208*(1+$H$10)),MIN(MAX(D208+E208+F208-G208-H208-I208-M208-SUM(S208,U208,W208,Y208)-$O$16*E208,$O$15),L208*(1+$H$10))),0)</f>
        <v>0</v>
      </c>
      <c r="Q208" s="5"/>
      <c r="R208" s="50" t="str">
        <f t="shared" si="54"/>
        <v/>
      </c>
      <c r="S208" s="5" t="str">
        <f t="shared" si="45"/>
        <v/>
      </c>
      <c r="T208" s="5" t="str">
        <f t="shared" si="55"/>
        <v/>
      </c>
      <c r="U208" s="5" t="str">
        <f t="shared" si="46"/>
        <v/>
      </c>
      <c r="V208" s="5" t="str">
        <f t="shared" si="56"/>
        <v/>
      </c>
      <c r="W208" s="5" t="str">
        <f t="shared" si="47"/>
        <v/>
      </c>
      <c r="X208" s="5" t="str">
        <f t="shared" si="57"/>
        <v/>
      </c>
      <c r="Y208" s="5" t="str">
        <f t="shared" si="48"/>
        <v/>
      </c>
      <c r="Z208" s="5"/>
      <c r="AA208" s="5">
        <f t="shared" si="58"/>
        <v>0</v>
      </c>
      <c r="AB208" s="3">
        <f t="shared" si="59"/>
        <v>0</v>
      </c>
      <c r="AC208" s="5">
        <f t="shared" si="49"/>
        <v>0</v>
      </c>
      <c r="AE208" s="60" t="e">
        <f t="shared" si="60"/>
        <v>#DIV/0!</v>
      </c>
    </row>
    <row r="209" spans="2:31" x14ac:dyDescent="0.2">
      <c r="B209" s="9">
        <f t="shared" si="61"/>
        <v>49461</v>
      </c>
      <c r="C209" s="10">
        <f t="shared" si="42"/>
        <v>135</v>
      </c>
      <c r="D209" s="5">
        <f t="shared" si="50"/>
        <v>0</v>
      </c>
      <c r="E209" s="5">
        <f t="shared" si="43"/>
        <v>0</v>
      </c>
      <c r="F209" s="5">
        <f t="shared" si="44"/>
        <v>0</v>
      </c>
      <c r="G209" s="3">
        <f t="shared" si="51"/>
        <v>0</v>
      </c>
      <c r="H209" s="35"/>
      <c r="I209" s="5">
        <f>IF($M$12=1,IF(SUM(K$26:K208)&lt;1,$L$5*(1+$G$5)^(INT((B209-$B$27)/365)),0),0)</f>
        <v>0</v>
      </c>
      <c r="J209" s="5"/>
      <c r="K209" s="10">
        <f>IF($M$12=1,IF(AND(AA209/$L$9&gt;(E209*12+$C$9)*4,$L$10&lt;=B209,SUM($K$26:K208)&lt;1,$L$8&lt;AA209/$L$9),1,0),IF(SUM(K$26:K208)=1,0,1))</f>
        <v>0</v>
      </c>
      <c r="L209" s="5">
        <f>IF($M$12=1,IF(K208=1,$L$8*(1-$L$9),IF(SUM($K$26:K208)=1,MAX(L208*(1+$H$10)-P208,0),0)),IF(K209=1,$O$8,MAX(L208*(1+$H$10)-P208,0)))</f>
        <v>0</v>
      </c>
      <c r="M209" s="5">
        <f t="shared" si="52"/>
        <v>0</v>
      </c>
      <c r="N209" s="5">
        <f>IF($M$12=1,IF(SUM(K$26:K208)=1,P209-(L209-L210),0),P209-(L209-L210))</f>
        <v>0</v>
      </c>
      <c r="O209" s="5">
        <f t="shared" si="53"/>
        <v>0</v>
      </c>
      <c r="P209" s="5">
        <f>IF(OR(SUM($K$26:K208)=1,$M$12=2),IF($M$19=1,MIN($L$16+F209*$L$17,L209*(1+$H$10)),MIN(MAX(D209+E209+F209-G209-H209-I209-M209-SUM(S209,U209,W209,Y209)-$O$16*E209,$O$15),L209*(1+$H$10))),0)</f>
        <v>0</v>
      </c>
      <c r="Q209" s="5"/>
      <c r="R209" s="50" t="str">
        <f t="shared" si="54"/>
        <v/>
      </c>
      <c r="S209" s="5" t="str">
        <f t="shared" si="45"/>
        <v/>
      </c>
      <c r="T209" s="5" t="str">
        <f t="shared" si="55"/>
        <v/>
      </c>
      <c r="U209" s="5" t="str">
        <f t="shared" si="46"/>
        <v/>
      </c>
      <c r="V209" s="5" t="str">
        <f t="shared" si="56"/>
        <v/>
      </c>
      <c r="W209" s="5" t="str">
        <f t="shared" si="47"/>
        <v/>
      </c>
      <c r="X209" s="5" t="str">
        <f t="shared" si="57"/>
        <v/>
      </c>
      <c r="Y209" s="5" t="str">
        <f t="shared" si="48"/>
        <v/>
      </c>
      <c r="Z209" s="5"/>
      <c r="AA209" s="5">
        <f t="shared" si="58"/>
        <v>0</v>
      </c>
      <c r="AB209" s="3">
        <f t="shared" si="59"/>
        <v>0</v>
      </c>
      <c r="AC209" s="5">
        <f t="shared" si="49"/>
        <v>0</v>
      </c>
      <c r="AE209" s="60" t="e">
        <f t="shared" si="60"/>
        <v>#DIV/0!</v>
      </c>
    </row>
    <row r="210" spans="2:31" x14ac:dyDescent="0.2">
      <c r="B210" s="9">
        <f t="shared" si="61"/>
        <v>49491</v>
      </c>
      <c r="C210" s="10">
        <f t="shared" si="42"/>
        <v>135</v>
      </c>
      <c r="D210" s="5">
        <f t="shared" si="50"/>
        <v>0</v>
      </c>
      <c r="E210" s="5">
        <f t="shared" si="43"/>
        <v>0</v>
      </c>
      <c r="F210" s="5">
        <f t="shared" si="44"/>
        <v>0</v>
      </c>
      <c r="G210" s="3">
        <f t="shared" si="51"/>
        <v>0</v>
      </c>
      <c r="H210" s="35"/>
      <c r="I210" s="5">
        <f>IF($M$12=1,IF(SUM(K$26:K209)&lt;1,$L$5*(1+$G$5)^(INT((B210-$B$27)/365)),0),0)</f>
        <v>0</v>
      </c>
      <c r="J210" s="5"/>
      <c r="K210" s="10">
        <f>IF($M$12=1,IF(AND(AA210/$L$9&gt;(E210*12+$C$9)*4,$L$10&lt;=B210,SUM($K$26:K209)&lt;1,$L$8&lt;AA210/$L$9),1,0),IF(SUM(K$26:K209)=1,0,1))</f>
        <v>0</v>
      </c>
      <c r="L210" s="5">
        <f>IF($M$12=1,IF(K209=1,$L$8*(1-$L$9),IF(SUM($K$26:K209)=1,MAX(L209*(1+$H$10)-P209,0),0)),IF(K210=1,$O$8,MAX(L209*(1+$H$10)-P209,0)))</f>
        <v>0</v>
      </c>
      <c r="M210" s="5">
        <f t="shared" si="52"/>
        <v>0</v>
      </c>
      <c r="N210" s="5">
        <f>IF($M$12=1,IF(SUM(K$26:K209)=1,P210-(L210-L211),0),P210-(L210-L211))</f>
        <v>0</v>
      </c>
      <c r="O210" s="5">
        <f t="shared" si="53"/>
        <v>0</v>
      </c>
      <c r="P210" s="5">
        <f>IF(OR(SUM($K$26:K209)=1,$M$12=2),IF($M$19=1,MIN($L$16+F210*$L$17,L210*(1+$H$10)),MIN(MAX(D210+E210+F210-G210-H210-I210-M210-SUM(S210,U210,W210,Y210)-$O$16*E210,$O$15),L210*(1+$H$10))),0)</f>
        <v>0</v>
      </c>
      <c r="Q210" s="5"/>
      <c r="R210" s="50" t="str">
        <f t="shared" si="54"/>
        <v/>
      </c>
      <c r="S210" s="5" t="str">
        <f t="shared" si="45"/>
        <v/>
      </c>
      <c r="T210" s="5" t="str">
        <f t="shared" si="55"/>
        <v/>
      </c>
      <c r="U210" s="5" t="str">
        <f t="shared" si="46"/>
        <v/>
      </c>
      <c r="V210" s="5" t="str">
        <f t="shared" si="56"/>
        <v/>
      </c>
      <c r="W210" s="5" t="str">
        <f t="shared" si="47"/>
        <v/>
      </c>
      <c r="X210" s="5" t="str">
        <f t="shared" si="57"/>
        <v/>
      </c>
      <c r="Y210" s="5" t="str">
        <f t="shared" si="48"/>
        <v/>
      </c>
      <c r="Z210" s="5"/>
      <c r="AA210" s="5">
        <f t="shared" si="58"/>
        <v>0</v>
      </c>
      <c r="AB210" s="3">
        <f t="shared" si="59"/>
        <v>0</v>
      </c>
      <c r="AC210" s="5">
        <f t="shared" si="49"/>
        <v>0</v>
      </c>
      <c r="AE210" s="60" t="e">
        <f t="shared" si="60"/>
        <v>#DIV/0!</v>
      </c>
    </row>
    <row r="211" spans="2:31" x14ac:dyDescent="0.2">
      <c r="B211" s="9">
        <f t="shared" si="61"/>
        <v>49522</v>
      </c>
      <c r="C211" s="10">
        <f t="shared" si="42"/>
        <v>135</v>
      </c>
      <c r="D211" s="5">
        <f t="shared" si="50"/>
        <v>0</v>
      </c>
      <c r="E211" s="5">
        <f t="shared" si="43"/>
        <v>0</v>
      </c>
      <c r="F211" s="5">
        <f t="shared" si="44"/>
        <v>0</v>
      </c>
      <c r="G211" s="3">
        <f t="shared" si="51"/>
        <v>0</v>
      </c>
      <c r="H211" s="35"/>
      <c r="I211" s="5">
        <f>IF($M$12=1,IF(SUM(K$26:K210)&lt;1,$L$5*(1+$G$5)^(INT((B211-$B$27)/365)),0),0)</f>
        <v>0</v>
      </c>
      <c r="J211" s="5"/>
      <c r="K211" s="10">
        <f>IF($M$12=1,IF(AND(AA211/$L$9&gt;(E211*12+$C$9)*4,$L$10&lt;=B211,SUM($K$26:K210)&lt;1,$L$8&lt;AA211/$L$9),1,0),IF(SUM(K$26:K210)=1,0,1))</f>
        <v>0</v>
      </c>
      <c r="L211" s="5">
        <f>IF($M$12=1,IF(K210=1,$L$8*(1-$L$9),IF(SUM($K$26:K210)=1,MAX(L210*(1+$H$10)-P210,0),0)),IF(K211=1,$O$8,MAX(L210*(1+$H$10)-P210,0)))</f>
        <v>0</v>
      </c>
      <c r="M211" s="5">
        <f t="shared" si="52"/>
        <v>0</v>
      </c>
      <c r="N211" s="5">
        <f>IF($M$12=1,IF(SUM(K$26:K210)=1,P211-(L211-L212),0),P211-(L211-L212))</f>
        <v>0</v>
      </c>
      <c r="O211" s="5">
        <f t="shared" si="53"/>
        <v>0</v>
      </c>
      <c r="P211" s="5">
        <f>IF(OR(SUM($K$26:K210)=1,$M$12=2),IF($M$19=1,MIN($L$16+F211*$L$17,L211*(1+$H$10)),MIN(MAX(D211+E211+F211-G211-H211-I211-M211-SUM(S211,U211,W211,Y211)-$O$16*E211,$O$15),L211*(1+$H$10))),0)</f>
        <v>0</v>
      </c>
      <c r="Q211" s="5"/>
      <c r="R211" s="50" t="str">
        <f t="shared" si="54"/>
        <v/>
      </c>
      <c r="S211" s="5" t="str">
        <f t="shared" si="45"/>
        <v/>
      </c>
      <c r="T211" s="5" t="str">
        <f t="shared" si="55"/>
        <v/>
      </c>
      <c r="U211" s="5" t="str">
        <f t="shared" si="46"/>
        <v/>
      </c>
      <c r="V211" s="5" t="str">
        <f t="shared" si="56"/>
        <v/>
      </c>
      <c r="W211" s="5" t="str">
        <f t="shared" si="47"/>
        <v/>
      </c>
      <c r="X211" s="5" t="str">
        <f t="shared" si="57"/>
        <v/>
      </c>
      <c r="Y211" s="5" t="str">
        <f t="shared" si="48"/>
        <v/>
      </c>
      <c r="Z211" s="5"/>
      <c r="AA211" s="5">
        <f t="shared" si="58"/>
        <v>0</v>
      </c>
      <c r="AB211" s="3">
        <f t="shared" si="59"/>
        <v>0</v>
      </c>
      <c r="AC211" s="5">
        <f t="shared" si="49"/>
        <v>0</v>
      </c>
      <c r="AE211" s="60" t="e">
        <f t="shared" si="60"/>
        <v>#DIV/0!</v>
      </c>
    </row>
    <row r="212" spans="2:31" x14ac:dyDescent="0.2">
      <c r="B212" s="9">
        <f t="shared" si="61"/>
        <v>49553</v>
      </c>
      <c r="C212" s="10">
        <f t="shared" si="42"/>
        <v>135</v>
      </c>
      <c r="D212" s="5">
        <f t="shared" si="50"/>
        <v>0</v>
      </c>
      <c r="E212" s="5">
        <f t="shared" si="43"/>
        <v>0</v>
      </c>
      <c r="F212" s="5">
        <f t="shared" si="44"/>
        <v>0</v>
      </c>
      <c r="G212" s="3">
        <f t="shared" si="51"/>
        <v>0</v>
      </c>
      <c r="H212" s="35"/>
      <c r="I212" s="5">
        <f>IF($M$12=1,IF(SUM(K$26:K211)&lt;1,$L$5*(1+$G$5)^(INT((B212-$B$27)/365)),0),0)</f>
        <v>0</v>
      </c>
      <c r="J212" s="5"/>
      <c r="K212" s="10">
        <f>IF($M$12=1,IF(AND(AA212/$L$9&gt;(E212*12+$C$9)*4,$L$10&lt;=B212,SUM($K$26:K211)&lt;1,$L$8&lt;AA212/$L$9),1,0),IF(SUM(K$26:K211)=1,0,1))</f>
        <v>0</v>
      </c>
      <c r="L212" s="5">
        <f>IF($M$12=1,IF(K211=1,$L$8*(1-$L$9),IF(SUM($K$26:K211)=1,MAX(L211*(1+$H$10)-P211,0),0)),IF(K212=1,$O$8,MAX(L211*(1+$H$10)-P211,0)))</f>
        <v>0</v>
      </c>
      <c r="M212" s="5">
        <f t="shared" si="52"/>
        <v>0</v>
      </c>
      <c r="N212" s="5">
        <f>IF($M$12=1,IF(SUM(K$26:K211)=1,P212-(L212-L213),0),P212-(L212-L213))</f>
        <v>0</v>
      </c>
      <c r="O212" s="5">
        <f t="shared" si="53"/>
        <v>0</v>
      </c>
      <c r="P212" s="5">
        <f>IF(OR(SUM($K$26:K211)=1,$M$12=2),IF($M$19=1,MIN($L$16+F212*$L$17,L212*(1+$H$10)),MIN(MAX(D212+E212+F212-G212-H212-I212-M212-SUM(S212,U212,W212,Y212)-$O$16*E212,$O$15),L212*(1+$H$10))),0)</f>
        <v>0</v>
      </c>
      <c r="Q212" s="5"/>
      <c r="R212" s="50" t="str">
        <f t="shared" si="54"/>
        <v/>
      </c>
      <c r="S212" s="5" t="str">
        <f t="shared" si="45"/>
        <v/>
      </c>
      <c r="T212" s="5" t="str">
        <f t="shared" si="55"/>
        <v/>
      </c>
      <c r="U212" s="5" t="str">
        <f t="shared" si="46"/>
        <v/>
      </c>
      <c r="V212" s="5" t="str">
        <f t="shared" si="56"/>
        <v/>
      </c>
      <c r="W212" s="5" t="str">
        <f t="shared" si="47"/>
        <v/>
      </c>
      <c r="X212" s="5" t="str">
        <f t="shared" si="57"/>
        <v/>
      </c>
      <c r="Y212" s="5" t="str">
        <f t="shared" si="48"/>
        <v/>
      </c>
      <c r="Z212" s="5"/>
      <c r="AA212" s="5">
        <f t="shared" si="58"/>
        <v>0</v>
      </c>
      <c r="AB212" s="3">
        <f t="shared" si="59"/>
        <v>0</v>
      </c>
      <c r="AC212" s="5">
        <f t="shared" si="49"/>
        <v>0</v>
      </c>
      <c r="AE212" s="60" t="e">
        <f t="shared" si="60"/>
        <v>#DIV/0!</v>
      </c>
    </row>
    <row r="213" spans="2:31" x14ac:dyDescent="0.2">
      <c r="B213" s="9">
        <f t="shared" si="61"/>
        <v>49583</v>
      </c>
      <c r="C213" s="10">
        <f t="shared" si="42"/>
        <v>135</v>
      </c>
      <c r="D213" s="5">
        <f t="shared" si="50"/>
        <v>0</v>
      </c>
      <c r="E213" s="5">
        <f t="shared" si="43"/>
        <v>0</v>
      </c>
      <c r="F213" s="5">
        <f t="shared" si="44"/>
        <v>0</v>
      </c>
      <c r="G213" s="3">
        <f t="shared" si="51"/>
        <v>0</v>
      </c>
      <c r="H213" s="35"/>
      <c r="I213" s="5">
        <f>IF($M$12=1,IF(SUM(K$26:K212)&lt;1,$L$5*(1+$G$5)^(INT((B213-$B$27)/365)),0),0)</f>
        <v>0</v>
      </c>
      <c r="J213" s="5"/>
      <c r="K213" s="10">
        <f>IF($M$12=1,IF(AND(AA213/$L$9&gt;(E213*12+$C$9)*4,$L$10&lt;=B213,SUM($K$26:K212)&lt;1,$L$8&lt;AA213/$L$9),1,0),IF(SUM(K$26:K212)=1,0,1))</f>
        <v>0</v>
      </c>
      <c r="L213" s="5">
        <f>IF($M$12=1,IF(K212=1,$L$8*(1-$L$9),IF(SUM($K$26:K212)=1,MAX(L212*(1+$H$10)-P212,0),0)),IF(K213=1,$O$8,MAX(L212*(1+$H$10)-P212,0)))</f>
        <v>0</v>
      </c>
      <c r="M213" s="5">
        <f t="shared" si="52"/>
        <v>0</v>
      </c>
      <c r="N213" s="5">
        <f>IF($M$12=1,IF(SUM(K$26:K212)=1,P213-(L213-L214),0),P213-(L213-L214))</f>
        <v>0</v>
      </c>
      <c r="O213" s="5">
        <f t="shared" si="53"/>
        <v>0</v>
      </c>
      <c r="P213" s="5">
        <f>IF(OR(SUM($K$26:K212)=1,$M$12=2),IF($M$19=1,MIN($L$16+F213*$L$17,L213*(1+$H$10)),MIN(MAX(D213+E213+F213-G213-H213-I213-M213-SUM(S213,U213,W213,Y213)-$O$16*E213,$O$15),L213*(1+$H$10))),0)</f>
        <v>0</v>
      </c>
      <c r="Q213" s="5"/>
      <c r="R213" s="50" t="str">
        <f t="shared" si="54"/>
        <v/>
      </c>
      <c r="S213" s="5" t="str">
        <f t="shared" si="45"/>
        <v/>
      </c>
      <c r="T213" s="5" t="str">
        <f t="shared" si="55"/>
        <v/>
      </c>
      <c r="U213" s="5" t="str">
        <f t="shared" si="46"/>
        <v/>
      </c>
      <c r="V213" s="5" t="str">
        <f t="shared" si="56"/>
        <v/>
      </c>
      <c r="W213" s="5" t="str">
        <f t="shared" si="47"/>
        <v/>
      </c>
      <c r="X213" s="5" t="str">
        <f t="shared" si="57"/>
        <v/>
      </c>
      <c r="Y213" s="5" t="str">
        <f t="shared" si="48"/>
        <v/>
      </c>
      <c r="Z213" s="5"/>
      <c r="AA213" s="5">
        <f t="shared" si="58"/>
        <v>0</v>
      </c>
      <c r="AB213" s="3">
        <f t="shared" si="59"/>
        <v>0</v>
      </c>
      <c r="AC213" s="5">
        <f t="shared" si="49"/>
        <v>0</v>
      </c>
      <c r="AE213" s="60" t="e">
        <f t="shared" si="60"/>
        <v>#DIV/0!</v>
      </c>
    </row>
    <row r="214" spans="2:31" x14ac:dyDescent="0.2">
      <c r="B214" s="9">
        <f t="shared" si="61"/>
        <v>49614</v>
      </c>
      <c r="C214" s="10">
        <f t="shared" si="42"/>
        <v>135</v>
      </c>
      <c r="D214" s="5">
        <f t="shared" si="50"/>
        <v>0</v>
      </c>
      <c r="E214" s="5">
        <f t="shared" si="43"/>
        <v>0</v>
      </c>
      <c r="F214" s="5">
        <f t="shared" si="44"/>
        <v>0</v>
      </c>
      <c r="G214" s="3">
        <f t="shared" si="51"/>
        <v>0</v>
      </c>
      <c r="H214" s="35"/>
      <c r="I214" s="5">
        <f>IF($M$12=1,IF(SUM(K$26:K213)&lt;1,$L$5*(1+$G$5)^(INT((B214-$B$27)/365)),0),0)</f>
        <v>0</v>
      </c>
      <c r="J214" s="5"/>
      <c r="K214" s="10">
        <f>IF($M$12=1,IF(AND(AA214/$L$9&gt;(E214*12+$C$9)*4,$L$10&lt;=B214,SUM($K$26:K213)&lt;1,$L$8&lt;AA214/$L$9),1,0),IF(SUM(K$26:K213)=1,0,1))</f>
        <v>0</v>
      </c>
      <c r="L214" s="5">
        <f>IF($M$12=1,IF(K213=1,$L$8*(1-$L$9),IF(SUM($K$26:K213)=1,MAX(L213*(1+$H$10)-P213,0),0)),IF(K214=1,$O$8,MAX(L213*(1+$H$10)-P213,0)))</f>
        <v>0</v>
      </c>
      <c r="M214" s="5">
        <f t="shared" si="52"/>
        <v>0</v>
      </c>
      <c r="N214" s="5">
        <f>IF($M$12=1,IF(SUM(K$26:K213)=1,P214-(L214-L215),0),P214-(L214-L215))</f>
        <v>0</v>
      </c>
      <c r="O214" s="5">
        <f t="shared" si="53"/>
        <v>0</v>
      </c>
      <c r="P214" s="5">
        <f>IF(OR(SUM($K$26:K213)=1,$M$12=2),IF($M$19=1,MIN($L$16+F214*$L$17,L214*(1+$H$10)),MIN(MAX(D214+E214+F214-G214-H214-I214-M214-SUM(S214,U214,W214,Y214)-$O$16*E214,$O$15),L214*(1+$H$10))),0)</f>
        <v>0</v>
      </c>
      <c r="Q214" s="5"/>
      <c r="R214" s="50" t="str">
        <f t="shared" si="54"/>
        <v/>
      </c>
      <c r="S214" s="5" t="str">
        <f t="shared" si="45"/>
        <v/>
      </c>
      <c r="T214" s="5" t="str">
        <f t="shared" si="55"/>
        <v/>
      </c>
      <c r="U214" s="5" t="str">
        <f t="shared" si="46"/>
        <v/>
      </c>
      <c r="V214" s="5" t="str">
        <f t="shared" si="56"/>
        <v/>
      </c>
      <c r="W214" s="5" t="str">
        <f t="shared" si="47"/>
        <v/>
      </c>
      <c r="X214" s="5" t="str">
        <f t="shared" si="57"/>
        <v/>
      </c>
      <c r="Y214" s="5" t="str">
        <f t="shared" si="48"/>
        <v/>
      </c>
      <c r="Z214" s="5"/>
      <c r="AA214" s="5">
        <f t="shared" si="58"/>
        <v>0</v>
      </c>
      <c r="AB214" s="3">
        <f t="shared" si="59"/>
        <v>0</v>
      </c>
      <c r="AC214" s="5">
        <f t="shared" si="49"/>
        <v>0</v>
      </c>
      <c r="AE214" s="60" t="e">
        <f t="shared" si="60"/>
        <v>#DIV/0!</v>
      </c>
    </row>
    <row r="215" spans="2:31" x14ac:dyDescent="0.2">
      <c r="B215" s="9">
        <f t="shared" si="61"/>
        <v>49644</v>
      </c>
      <c r="C215" s="10">
        <f t="shared" si="42"/>
        <v>136</v>
      </c>
      <c r="D215" s="5">
        <f t="shared" si="50"/>
        <v>0</v>
      </c>
      <c r="E215" s="5">
        <f t="shared" si="43"/>
        <v>0</v>
      </c>
      <c r="F215" s="5">
        <f t="shared" si="44"/>
        <v>0</v>
      </c>
      <c r="G215" s="3">
        <f t="shared" si="51"/>
        <v>0</v>
      </c>
      <c r="H215" s="35"/>
      <c r="I215" s="5">
        <f>IF($M$12=1,IF(SUM(K$26:K214)&lt;1,$L$5*(1+$G$5)^(INT((B215-$B$27)/365)),0),0)</f>
        <v>0</v>
      </c>
      <c r="J215" s="5"/>
      <c r="K215" s="10">
        <f>IF($M$12=1,IF(AND(AA215/$L$9&gt;(E215*12+$C$9)*4,$L$10&lt;=B215,SUM($K$26:K214)&lt;1,$L$8&lt;AA215/$L$9),1,0),IF(SUM(K$26:K214)=1,0,1))</f>
        <v>0</v>
      </c>
      <c r="L215" s="5">
        <f>IF($M$12=1,IF(K214=1,$L$8*(1-$L$9),IF(SUM($K$26:K214)=1,MAX(L214*(1+$H$10)-P214,0),0)),IF(K215=1,$O$8,MAX(L214*(1+$H$10)-P214,0)))</f>
        <v>0</v>
      </c>
      <c r="M215" s="5">
        <f t="shared" si="52"/>
        <v>0</v>
      </c>
      <c r="N215" s="5">
        <f>IF($M$12=1,IF(SUM(K$26:K214)=1,P215-(L215-L216),0),P215-(L215-L216))</f>
        <v>0</v>
      </c>
      <c r="O215" s="5">
        <f t="shared" si="53"/>
        <v>0</v>
      </c>
      <c r="P215" s="5">
        <f>IF(OR(SUM($K$26:K214)=1,$M$12=2),IF($M$19=1,MIN($L$16+F215*$L$17,L215*(1+$H$10)),MIN(MAX(D215+E215+F215-G215-H215-I215-M215-SUM(S215,U215,W215,Y215)-$O$16*E215,$O$15),L215*(1+$H$10))),0)</f>
        <v>0</v>
      </c>
      <c r="Q215" s="5"/>
      <c r="R215" s="50" t="str">
        <f t="shared" si="54"/>
        <v/>
      </c>
      <c r="S215" s="5" t="str">
        <f t="shared" si="45"/>
        <v/>
      </c>
      <c r="T215" s="5" t="str">
        <f t="shared" si="55"/>
        <v/>
      </c>
      <c r="U215" s="5" t="str">
        <f t="shared" si="46"/>
        <v/>
      </c>
      <c r="V215" s="5" t="str">
        <f t="shared" si="56"/>
        <v/>
      </c>
      <c r="W215" s="5" t="str">
        <f t="shared" si="47"/>
        <v/>
      </c>
      <c r="X215" s="5" t="str">
        <f t="shared" si="57"/>
        <v/>
      </c>
      <c r="Y215" s="5" t="str">
        <f t="shared" si="48"/>
        <v/>
      </c>
      <c r="Z215" s="5"/>
      <c r="AA215" s="5">
        <f t="shared" si="58"/>
        <v>0</v>
      </c>
      <c r="AB215" s="3">
        <f t="shared" si="59"/>
        <v>0</v>
      </c>
      <c r="AC215" s="5">
        <f t="shared" si="49"/>
        <v>0</v>
      </c>
      <c r="AE215" s="60" t="e">
        <f t="shared" si="60"/>
        <v>#DIV/0!</v>
      </c>
    </row>
    <row r="216" spans="2:31" x14ac:dyDescent="0.2">
      <c r="B216" s="9">
        <f t="shared" si="61"/>
        <v>49675</v>
      </c>
      <c r="C216" s="10">
        <f t="shared" si="42"/>
        <v>136</v>
      </c>
      <c r="D216" s="5">
        <f t="shared" si="50"/>
        <v>0</v>
      </c>
      <c r="E216" s="5">
        <f t="shared" si="43"/>
        <v>0</v>
      </c>
      <c r="F216" s="5">
        <f t="shared" si="44"/>
        <v>0</v>
      </c>
      <c r="G216" s="3">
        <f t="shared" si="51"/>
        <v>0</v>
      </c>
      <c r="H216" s="35"/>
      <c r="I216" s="5">
        <f>IF($M$12=1,IF(SUM(K$26:K215)&lt;1,$L$5*(1+$G$5)^(INT((B216-$B$27)/365)),0),0)</f>
        <v>0</v>
      </c>
      <c r="J216" s="5"/>
      <c r="K216" s="10">
        <f>IF($M$12=1,IF(AND(AA216/$L$9&gt;(E216*12+$C$9)*4,$L$10&lt;=B216,SUM($K$26:K215)&lt;1,$L$8&lt;AA216/$L$9),1,0),IF(SUM(K$26:K215)=1,0,1))</f>
        <v>0</v>
      </c>
      <c r="L216" s="5">
        <f>IF($M$12=1,IF(K215=1,$L$8*(1-$L$9),IF(SUM($K$26:K215)=1,MAX(L215*(1+$H$10)-P215,0),0)),IF(K216=1,$O$8,MAX(L215*(1+$H$10)-P215,0)))</f>
        <v>0</v>
      </c>
      <c r="M216" s="5">
        <f t="shared" si="52"/>
        <v>0</v>
      </c>
      <c r="N216" s="5">
        <f>IF($M$12=1,IF(SUM(K$26:K215)=1,P216-(L216-L217),0),P216-(L216-L217))</f>
        <v>0</v>
      </c>
      <c r="O216" s="5">
        <f t="shared" si="53"/>
        <v>0</v>
      </c>
      <c r="P216" s="5">
        <f>IF(OR(SUM($K$26:K215)=1,$M$12=2),IF($M$19=1,MIN($L$16+F216*$L$17,L216*(1+$H$10)),MIN(MAX(D216+E216+F216-G216-H216-I216-M216-SUM(S216,U216,W216,Y216)-$O$16*E216,$O$15),L216*(1+$H$10))),0)</f>
        <v>0</v>
      </c>
      <c r="Q216" s="5"/>
      <c r="R216" s="50" t="str">
        <f t="shared" si="54"/>
        <v/>
      </c>
      <c r="S216" s="5" t="str">
        <f t="shared" si="45"/>
        <v/>
      </c>
      <c r="T216" s="5" t="str">
        <f t="shared" si="55"/>
        <v/>
      </c>
      <c r="U216" s="5" t="str">
        <f t="shared" si="46"/>
        <v/>
      </c>
      <c r="V216" s="5" t="str">
        <f t="shared" si="56"/>
        <v/>
      </c>
      <c r="W216" s="5" t="str">
        <f t="shared" si="47"/>
        <v/>
      </c>
      <c r="X216" s="5" t="str">
        <f t="shared" si="57"/>
        <v/>
      </c>
      <c r="Y216" s="5" t="str">
        <f t="shared" si="48"/>
        <v/>
      </c>
      <c r="Z216" s="5"/>
      <c r="AA216" s="5">
        <f t="shared" si="58"/>
        <v>0</v>
      </c>
      <c r="AB216" s="3">
        <f t="shared" si="59"/>
        <v>0</v>
      </c>
      <c r="AC216" s="5">
        <f t="shared" si="49"/>
        <v>0</v>
      </c>
      <c r="AE216" s="60" t="e">
        <f t="shared" si="60"/>
        <v>#DIV/0!</v>
      </c>
    </row>
    <row r="217" spans="2:31" x14ac:dyDescent="0.2">
      <c r="B217" s="9">
        <f t="shared" si="61"/>
        <v>49706</v>
      </c>
      <c r="C217" s="10">
        <f t="shared" si="42"/>
        <v>136</v>
      </c>
      <c r="D217" s="5">
        <f t="shared" si="50"/>
        <v>0</v>
      </c>
      <c r="E217" s="5">
        <f t="shared" si="43"/>
        <v>0</v>
      </c>
      <c r="F217" s="5">
        <f t="shared" si="44"/>
        <v>0</v>
      </c>
      <c r="G217" s="3">
        <f t="shared" si="51"/>
        <v>0</v>
      </c>
      <c r="H217" s="35"/>
      <c r="I217" s="5">
        <f>IF($M$12=1,IF(SUM(K$26:K216)&lt;1,$L$5*(1+$G$5)^(INT((B217-$B$27)/365)),0),0)</f>
        <v>0</v>
      </c>
      <c r="J217" s="5"/>
      <c r="K217" s="10">
        <f>IF($M$12=1,IF(AND(AA217/$L$9&gt;(E217*12+$C$9)*4,$L$10&lt;=B217,SUM($K$26:K216)&lt;1,$L$8&lt;AA217/$L$9),1,0),IF(SUM(K$26:K216)=1,0,1))</f>
        <v>0</v>
      </c>
      <c r="L217" s="5">
        <f>IF($M$12=1,IF(K216=1,$L$8*(1-$L$9),IF(SUM($K$26:K216)=1,MAX(L216*(1+$H$10)-P216,0),0)),IF(K217=1,$O$8,MAX(L216*(1+$H$10)-P216,0)))</f>
        <v>0</v>
      </c>
      <c r="M217" s="5">
        <f t="shared" si="52"/>
        <v>0</v>
      </c>
      <c r="N217" s="5">
        <f>IF($M$12=1,IF(SUM(K$26:K216)=1,P217-(L217-L218),0),P217-(L217-L218))</f>
        <v>0</v>
      </c>
      <c r="O217" s="5">
        <f t="shared" si="53"/>
        <v>0</v>
      </c>
      <c r="P217" s="5">
        <f>IF(OR(SUM($K$26:K216)=1,$M$12=2),IF($M$19=1,MIN($L$16+F217*$L$17,L217*(1+$H$10)),MIN(MAX(D217+E217+F217-G217-H217-I217-M217-SUM(S217,U217,W217,Y217)-$O$16*E217,$O$15),L217*(1+$H$10))),0)</f>
        <v>0</v>
      </c>
      <c r="Q217" s="5"/>
      <c r="R217" s="50" t="str">
        <f t="shared" si="54"/>
        <v/>
      </c>
      <c r="S217" s="5" t="str">
        <f t="shared" si="45"/>
        <v/>
      </c>
      <c r="T217" s="5" t="str">
        <f t="shared" si="55"/>
        <v/>
      </c>
      <c r="U217" s="5" t="str">
        <f t="shared" si="46"/>
        <v/>
      </c>
      <c r="V217" s="5" t="str">
        <f t="shared" si="56"/>
        <v/>
      </c>
      <c r="W217" s="5" t="str">
        <f t="shared" si="47"/>
        <v/>
      </c>
      <c r="X217" s="5" t="str">
        <f t="shared" si="57"/>
        <v/>
      </c>
      <c r="Y217" s="5" t="str">
        <f t="shared" si="48"/>
        <v/>
      </c>
      <c r="Z217" s="5"/>
      <c r="AA217" s="5">
        <f t="shared" si="58"/>
        <v>0</v>
      </c>
      <c r="AB217" s="3">
        <f t="shared" si="59"/>
        <v>0</v>
      </c>
      <c r="AC217" s="5">
        <f t="shared" si="49"/>
        <v>0</v>
      </c>
      <c r="AE217" s="60" t="e">
        <f t="shared" si="60"/>
        <v>#DIV/0!</v>
      </c>
    </row>
    <row r="218" spans="2:31" x14ac:dyDescent="0.2">
      <c r="B218" s="9">
        <f t="shared" si="61"/>
        <v>49735</v>
      </c>
      <c r="C218" s="10">
        <f t="shared" si="42"/>
        <v>136</v>
      </c>
      <c r="D218" s="5">
        <f t="shared" si="50"/>
        <v>0</v>
      </c>
      <c r="E218" s="5">
        <f t="shared" si="43"/>
        <v>0</v>
      </c>
      <c r="F218" s="5">
        <f t="shared" si="44"/>
        <v>0</v>
      </c>
      <c r="G218" s="3">
        <f t="shared" si="51"/>
        <v>0</v>
      </c>
      <c r="H218" s="35"/>
      <c r="I218" s="5">
        <f>IF($M$12=1,IF(SUM(K$26:K217)&lt;1,$L$5*(1+$G$5)^(INT((B218-$B$27)/365)),0),0)</f>
        <v>0</v>
      </c>
      <c r="J218" s="5"/>
      <c r="K218" s="10">
        <f>IF($M$12=1,IF(AND(AA218/$L$9&gt;(E218*12+$C$9)*4,$L$10&lt;=B218,SUM($K$26:K217)&lt;1,$L$8&lt;AA218/$L$9),1,0),IF(SUM(K$26:K217)=1,0,1))</f>
        <v>0</v>
      </c>
      <c r="L218" s="5">
        <f>IF($M$12=1,IF(K217=1,$L$8*(1-$L$9),IF(SUM($K$26:K217)=1,MAX(L217*(1+$H$10)-P217,0),0)),IF(K218=1,$O$8,MAX(L217*(1+$H$10)-P217,0)))</f>
        <v>0</v>
      </c>
      <c r="M218" s="5">
        <f t="shared" si="52"/>
        <v>0</v>
      </c>
      <c r="N218" s="5">
        <f>IF($M$12=1,IF(SUM(K$26:K217)=1,P218-(L218-L219),0),P218-(L218-L219))</f>
        <v>0</v>
      </c>
      <c r="O218" s="5">
        <f t="shared" si="53"/>
        <v>0</v>
      </c>
      <c r="P218" s="5">
        <f>IF(OR(SUM($K$26:K217)=1,$M$12=2),IF($M$19=1,MIN($L$16+F218*$L$17,L218*(1+$H$10)),MIN(MAX(D218+E218+F218-G218-H218-I218-M218-SUM(S218,U218,W218,Y218)-$O$16*E218,$O$15),L218*(1+$H$10))),0)</f>
        <v>0</v>
      </c>
      <c r="Q218" s="5"/>
      <c r="R218" s="50" t="str">
        <f t="shared" si="54"/>
        <v/>
      </c>
      <c r="S218" s="5" t="str">
        <f t="shared" si="45"/>
        <v/>
      </c>
      <c r="T218" s="5" t="str">
        <f t="shared" si="55"/>
        <v/>
      </c>
      <c r="U218" s="5" t="str">
        <f t="shared" si="46"/>
        <v/>
      </c>
      <c r="V218" s="5" t="str">
        <f t="shared" si="56"/>
        <v/>
      </c>
      <c r="W218" s="5" t="str">
        <f t="shared" si="47"/>
        <v/>
      </c>
      <c r="X218" s="5" t="str">
        <f t="shared" si="57"/>
        <v/>
      </c>
      <c r="Y218" s="5" t="str">
        <f t="shared" si="48"/>
        <v/>
      </c>
      <c r="Z218" s="5"/>
      <c r="AA218" s="5">
        <f t="shared" si="58"/>
        <v>0</v>
      </c>
      <c r="AB218" s="3">
        <f t="shared" si="59"/>
        <v>0</v>
      </c>
      <c r="AC218" s="5">
        <f t="shared" si="49"/>
        <v>0</v>
      </c>
      <c r="AE218" s="60" t="e">
        <f t="shared" si="60"/>
        <v>#DIV/0!</v>
      </c>
    </row>
    <row r="219" spans="2:31" x14ac:dyDescent="0.2">
      <c r="B219" s="9">
        <f t="shared" si="61"/>
        <v>49766</v>
      </c>
      <c r="C219" s="10">
        <f t="shared" ref="C219:C282" si="62">INT(((DATE(YEAR(B219),MONTH(B219)+1,1)-1)-$C$4)/365.25)</f>
        <v>136</v>
      </c>
      <c r="D219" s="5">
        <f t="shared" si="50"/>
        <v>0</v>
      </c>
      <c r="E219" s="5">
        <f t="shared" ref="E219:E282" si="63">IF(MONTH(B219)=$C$11,$C$8*(1+$G$4)^(INT((B219-$B$27)/365)+1),IF(B219=$B$27,$C$8,E218))</f>
        <v>0</v>
      </c>
      <c r="F219" s="5">
        <f t="shared" ref="F219:F282" si="64">IF(MONTH(B219)&lt;&gt;$C$12,0,$C$9*(1+$G$4)^(INT((B219-$B$27)/365)+1))</f>
        <v>0</v>
      </c>
      <c r="G219" s="3">
        <f t="shared" si="51"/>
        <v>0</v>
      </c>
      <c r="H219" s="35"/>
      <c r="I219" s="5">
        <f>IF($M$12=1,IF(SUM(K$26:K218)&lt;1,$L$5*(1+$G$5)^(INT((B219-$B$27)/365)),0),0)</f>
        <v>0</v>
      </c>
      <c r="J219" s="5"/>
      <c r="K219" s="10">
        <f>IF($M$12=1,IF(AND(AA219/$L$9&gt;(E219*12+$C$9)*4,$L$10&lt;=B219,SUM($K$26:K218)&lt;1,$L$8&lt;AA219/$L$9),1,0),IF(SUM(K$26:K218)=1,0,1))</f>
        <v>0</v>
      </c>
      <c r="L219" s="5">
        <f>IF($M$12=1,IF(K218=1,$L$8*(1-$L$9),IF(SUM($K$26:K218)=1,MAX(L218*(1+$H$10)-P218,0),0)),IF(K219=1,$O$8,MAX(L218*(1+$H$10)-P218,0)))</f>
        <v>0</v>
      </c>
      <c r="M219" s="5">
        <f t="shared" si="52"/>
        <v>0</v>
      </c>
      <c r="N219" s="5">
        <f>IF($M$12=1,IF(SUM(K$26:K218)=1,P219-(L219-L220),0),P219-(L219-L220))</f>
        <v>0</v>
      </c>
      <c r="O219" s="5">
        <f t="shared" si="53"/>
        <v>0</v>
      </c>
      <c r="P219" s="5">
        <f>IF(OR(SUM($K$26:K218)=1,$M$12=2),IF($M$19=1,MIN($L$16+F219*$L$17,L219*(1+$H$10)),MIN(MAX(D219+E219+F219-G219-H219-I219-M219-SUM(S219,U219,W219,Y219)-$O$16*E219,$O$15),L219*(1+$H$10))),0)</f>
        <v>0</v>
      </c>
      <c r="Q219" s="5"/>
      <c r="R219" s="50" t="str">
        <f t="shared" si="54"/>
        <v/>
      </c>
      <c r="S219" s="5" t="str">
        <f t="shared" ref="S219:S282" si="65">IFERROR(VLOOKUP(R219,$W$6:$Y$23,3,0)*(1+$H$5)^(INT((B219-$B$27)/365*12)+1),"")</f>
        <v/>
      </c>
      <c r="T219" s="5" t="str">
        <f t="shared" si="55"/>
        <v/>
      </c>
      <c r="U219" s="5" t="str">
        <f t="shared" ref="U219:U282" si="66">IFERROR(VLOOKUP(T219,$W$6:$Y$23,3,0)*(1+$H$5)^(INT((B219-$B$27)/365*12)+1),"")</f>
        <v/>
      </c>
      <c r="V219" s="5" t="str">
        <f t="shared" si="56"/>
        <v/>
      </c>
      <c r="W219" s="5" t="str">
        <f t="shared" ref="W219:W282" si="67">IFERROR(VLOOKUP(V219,$W$6:$Y$23,3,0)*(1+$H$5)^(INT((B219-$B$27)/365*12)+1),"")</f>
        <v/>
      </c>
      <c r="X219" s="5" t="str">
        <f t="shared" si="57"/>
        <v/>
      </c>
      <c r="Y219" s="5" t="str">
        <f t="shared" ref="Y219:Y282" si="68">IFERROR(VLOOKUP(X219,$W$6:$Y$23,3,0)*(1+$H$5)^(INT((B219-$B$27)/365*12)+1),"")</f>
        <v/>
      </c>
      <c r="Z219" s="5"/>
      <c r="AA219" s="5">
        <f t="shared" si="58"/>
        <v>0</v>
      </c>
      <c r="AB219" s="3">
        <f t="shared" si="59"/>
        <v>0</v>
      </c>
      <c r="AC219" s="5">
        <f t="shared" ref="AC219:AC282" si="69">AA219+AB219</f>
        <v>0</v>
      </c>
      <c r="AE219" s="60" t="e">
        <f t="shared" si="60"/>
        <v>#DIV/0!</v>
      </c>
    </row>
    <row r="220" spans="2:31" x14ac:dyDescent="0.2">
      <c r="B220" s="9">
        <f t="shared" si="61"/>
        <v>49796</v>
      </c>
      <c r="C220" s="10">
        <f t="shared" si="62"/>
        <v>136</v>
      </c>
      <c r="D220" s="5">
        <f t="shared" ref="D220:D283" si="70">AC219</f>
        <v>0</v>
      </c>
      <c r="E220" s="5">
        <f t="shared" si="63"/>
        <v>0</v>
      </c>
      <c r="F220" s="5">
        <f t="shared" si="64"/>
        <v>0</v>
      </c>
      <c r="G220" s="3">
        <f t="shared" ref="G220:G283" si="71">G219*(1+$H$5)</f>
        <v>0</v>
      </c>
      <c r="H220" s="35"/>
      <c r="I220" s="5">
        <f>IF($M$12=1,IF(SUM(K$26:K219)&lt;1,$L$5*(1+$G$5)^(INT((B220-$B$27)/365)),0),0)</f>
        <v>0</v>
      </c>
      <c r="J220" s="5"/>
      <c r="K220" s="10">
        <f>IF($M$12=1,IF(AND(AA220/$L$9&gt;(E220*12+$C$9)*4,$L$10&lt;=B220,SUM($K$26:K219)&lt;1,$L$8&lt;AA220/$L$9),1,0),IF(SUM(K$26:K219)=1,0,1))</f>
        <v>0</v>
      </c>
      <c r="L220" s="5">
        <f>IF($M$12=1,IF(K219=1,$L$8*(1-$L$9),IF(SUM($K$26:K219)=1,MAX(L219*(1+$H$10)-P219,0),0)),IF(K220=1,$O$8,MAX(L219*(1+$H$10)-P219,0)))</f>
        <v>0</v>
      </c>
      <c r="M220" s="5">
        <f t="shared" ref="M220:M283" si="72">IF($M$12=1,IF(K219=1,$L$8*$L$9,0),0)</f>
        <v>0</v>
      </c>
      <c r="N220" s="5">
        <f>IF($M$12=1,IF(SUM(K$26:K219)=1,P220-(L220-L221),0),P220-(L220-L221))</f>
        <v>0</v>
      </c>
      <c r="O220" s="5">
        <f t="shared" ref="O220:O283" si="73">P220-N220</f>
        <v>0</v>
      </c>
      <c r="P220" s="5">
        <f>IF(OR(SUM($K$26:K219)=1,$M$12=2),IF($M$19=1,MIN($L$16+F220*$L$17,L220*(1+$H$10)),MIN(MAX(D220+E220+F220-G220-H220-I220-M220-SUM(S220,U220,W220,Y220)-$O$16*E220,$O$15),L220*(1+$H$10))),0)</f>
        <v>0</v>
      </c>
      <c r="Q220" s="5"/>
      <c r="R220" s="50" t="str">
        <f t="shared" ref="R220:R283" si="74">IF($R$6&lt;&gt;"",IF(INT(((DATE(YEAR(B220),MONTH(B220)+1,1)-1)-$R$6)/365.25)&lt;0,"",INT(((DATE(YEAR(B220),MONTH(B220)+1,1)-1)-$R$6)/365.25)),"")</f>
        <v/>
      </c>
      <c r="S220" s="5" t="str">
        <f t="shared" si="65"/>
        <v/>
      </c>
      <c r="T220" s="5" t="str">
        <f t="shared" ref="T220:T283" si="75">IF($S$6&lt;&gt;"",IF(INT(((DATE(YEAR(B220),MONTH(B220)+1,1)-1)-$S$6)/365.25)&lt;0,"",INT(((DATE(YEAR(B220),MONTH(B220)+1,1)-1)-$S$6)/365.25)),"")</f>
        <v/>
      </c>
      <c r="U220" s="5" t="str">
        <f t="shared" si="66"/>
        <v/>
      </c>
      <c r="V220" s="5" t="str">
        <f t="shared" ref="V220:V283" si="76">IF($T$6&lt;&gt;"",IF(INT(((DATE(YEAR(B220),MONTH(B220)+1,1)-1)-$T$6)/365.25)&lt;0,"",INT(((DATE(YEAR(B220),MONTH(B220)+1,1)-1)-$T$6)/365.25)),"")</f>
        <v/>
      </c>
      <c r="W220" s="5" t="str">
        <f t="shared" si="67"/>
        <v/>
      </c>
      <c r="X220" s="5" t="str">
        <f t="shared" ref="X220:X283" si="77">IF($U$6&lt;&gt;"",IF(INT(((DATE(YEAR(B220),MONTH(B220)+1,1)-1)-$U$6)/365.25)&lt;0,"",INT(((DATE(YEAR(B220),MONTH(B220)+1,1)-1)-$U$6)/365.25)),"")</f>
        <v/>
      </c>
      <c r="Y220" s="5" t="str">
        <f t="shared" si="68"/>
        <v/>
      </c>
      <c r="Z220" s="5"/>
      <c r="AA220" s="5">
        <f t="shared" ref="AA220:AA283" si="78">D220+E220+F220-G220-H220-I220-M220-P220-SUM(S220,U220,W220,Y220)</f>
        <v>0</v>
      </c>
      <c r="AB220" s="3">
        <f t="shared" ref="AB220:AB283" si="79">IF((AA220-E220-F220)&gt;0,(AA220-E220-F220)*$H$7,(AA220-E220-F220)*$H$8)</f>
        <v>0</v>
      </c>
      <c r="AC220" s="5">
        <f t="shared" si="69"/>
        <v>0</v>
      </c>
      <c r="AE220" s="60" t="e">
        <f t="shared" ref="AE220:AE283" si="80">(AC220-D220-F220+O220+M220)/E220</f>
        <v>#DIV/0!</v>
      </c>
    </row>
    <row r="221" spans="2:31" x14ac:dyDescent="0.2">
      <c r="B221" s="9">
        <f t="shared" ref="B221:B284" si="81">DATE(YEAR(B220),MONTH(B220)+1,DAY(B220))</f>
        <v>49827</v>
      </c>
      <c r="C221" s="10">
        <f t="shared" si="62"/>
        <v>136</v>
      </c>
      <c r="D221" s="5">
        <f t="shared" si="70"/>
        <v>0</v>
      </c>
      <c r="E221" s="5">
        <f t="shared" si="63"/>
        <v>0</v>
      </c>
      <c r="F221" s="5">
        <f t="shared" si="64"/>
        <v>0</v>
      </c>
      <c r="G221" s="3">
        <f t="shared" si="71"/>
        <v>0</v>
      </c>
      <c r="H221" s="35"/>
      <c r="I221" s="5">
        <f>IF($M$12=1,IF(SUM(K$26:K220)&lt;1,$L$5*(1+$G$5)^(INT((B221-$B$27)/365)),0),0)</f>
        <v>0</v>
      </c>
      <c r="J221" s="5"/>
      <c r="K221" s="10">
        <f>IF($M$12=1,IF(AND(AA221/$L$9&gt;(E221*12+$C$9)*4,$L$10&lt;=B221,SUM($K$26:K220)&lt;1,$L$8&lt;AA221/$L$9),1,0),IF(SUM(K$26:K220)=1,0,1))</f>
        <v>0</v>
      </c>
      <c r="L221" s="5">
        <f>IF($M$12=1,IF(K220=1,$L$8*(1-$L$9),IF(SUM($K$26:K220)=1,MAX(L220*(1+$H$10)-P220,0),0)),IF(K221=1,$O$8,MAX(L220*(1+$H$10)-P220,0)))</f>
        <v>0</v>
      </c>
      <c r="M221" s="5">
        <f t="shared" si="72"/>
        <v>0</v>
      </c>
      <c r="N221" s="5">
        <f>IF($M$12=1,IF(SUM(K$26:K220)=1,P221-(L221-L222),0),P221-(L221-L222))</f>
        <v>0</v>
      </c>
      <c r="O221" s="5">
        <f t="shared" si="73"/>
        <v>0</v>
      </c>
      <c r="P221" s="5">
        <f>IF(OR(SUM($K$26:K220)=1,$M$12=2),IF($M$19=1,MIN($L$16+F221*$L$17,L221*(1+$H$10)),MIN(MAX(D221+E221+F221-G221-H221-I221-M221-SUM(S221,U221,W221,Y221)-$O$16*E221,$O$15),L221*(1+$H$10))),0)</f>
        <v>0</v>
      </c>
      <c r="Q221" s="5"/>
      <c r="R221" s="50" t="str">
        <f t="shared" si="74"/>
        <v/>
      </c>
      <c r="S221" s="5" t="str">
        <f t="shared" si="65"/>
        <v/>
      </c>
      <c r="T221" s="5" t="str">
        <f t="shared" si="75"/>
        <v/>
      </c>
      <c r="U221" s="5" t="str">
        <f t="shared" si="66"/>
        <v/>
      </c>
      <c r="V221" s="5" t="str">
        <f t="shared" si="76"/>
        <v/>
      </c>
      <c r="W221" s="5" t="str">
        <f t="shared" si="67"/>
        <v/>
      </c>
      <c r="X221" s="5" t="str">
        <f t="shared" si="77"/>
        <v/>
      </c>
      <c r="Y221" s="5" t="str">
        <f t="shared" si="68"/>
        <v/>
      </c>
      <c r="Z221" s="5"/>
      <c r="AA221" s="5">
        <f t="shared" si="78"/>
        <v>0</v>
      </c>
      <c r="AB221" s="3">
        <f t="shared" si="79"/>
        <v>0</v>
      </c>
      <c r="AC221" s="5">
        <f t="shared" si="69"/>
        <v>0</v>
      </c>
      <c r="AE221" s="60" t="e">
        <f t="shared" si="80"/>
        <v>#DIV/0!</v>
      </c>
    </row>
    <row r="222" spans="2:31" x14ac:dyDescent="0.2">
      <c r="B222" s="9">
        <f t="shared" si="81"/>
        <v>49857</v>
      </c>
      <c r="C222" s="10">
        <f t="shared" si="62"/>
        <v>136</v>
      </c>
      <c r="D222" s="5">
        <f t="shared" si="70"/>
        <v>0</v>
      </c>
      <c r="E222" s="5">
        <f t="shared" si="63"/>
        <v>0</v>
      </c>
      <c r="F222" s="5">
        <f t="shared" si="64"/>
        <v>0</v>
      </c>
      <c r="G222" s="3">
        <f t="shared" si="71"/>
        <v>0</v>
      </c>
      <c r="H222" s="35"/>
      <c r="I222" s="5">
        <f>IF($M$12=1,IF(SUM(K$26:K221)&lt;1,$L$5*(1+$G$5)^(INT((B222-$B$27)/365)),0),0)</f>
        <v>0</v>
      </c>
      <c r="J222" s="5"/>
      <c r="K222" s="10">
        <f>IF($M$12=1,IF(AND(AA222/$L$9&gt;(E222*12+$C$9)*4,$L$10&lt;=B222,SUM($K$26:K221)&lt;1,$L$8&lt;AA222/$L$9),1,0),IF(SUM(K$26:K221)=1,0,1))</f>
        <v>0</v>
      </c>
      <c r="L222" s="5">
        <f>IF($M$12=1,IF(K221=1,$L$8*(1-$L$9),IF(SUM($K$26:K221)=1,MAX(L221*(1+$H$10)-P221,0),0)),IF(K222=1,$O$8,MAX(L221*(1+$H$10)-P221,0)))</f>
        <v>0</v>
      </c>
      <c r="M222" s="5">
        <f t="shared" si="72"/>
        <v>0</v>
      </c>
      <c r="N222" s="5">
        <f>IF($M$12=1,IF(SUM(K$26:K221)=1,P222-(L222-L223),0),P222-(L222-L223))</f>
        <v>0</v>
      </c>
      <c r="O222" s="5">
        <f t="shared" si="73"/>
        <v>0</v>
      </c>
      <c r="P222" s="5">
        <f>IF(OR(SUM($K$26:K221)=1,$M$12=2),IF($M$19=1,MIN($L$16+F222*$L$17,L222*(1+$H$10)),MIN(MAX(D222+E222+F222-G222-H222-I222-M222-SUM(S222,U222,W222,Y222)-$O$16*E222,$O$15),L222*(1+$H$10))),0)</f>
        <v>0</v>
      </c>
      <c r="Q222" s="5"/>
      <c r="R222" s="50" t="str">
        <f t="shared" si="74"/>
        <v/>
      </c>
      <c r="S222" s="5" t="str">
        <f t="shared" si="65"/>
        <v/>
      </c>
      <c r="T222" s="5" t="str">
        <f t="shared" si="75"/>
        <v/>
      </c>
      <c r="U222" s="5" t="str">
        <f t="shared" si="66"/>
        <v/>
      </c>
      <c r="V222" s="5" t="str">
        <f t="shared" si="76"/>
        <v/>
      </c>
      <c r="W222" s="5" t="str">
        <f t="shared" si="67"/>
        <v/>
      </c>
      <c r="X222" s="5" t="str">
        <f t="shared" si="77"/>
        <v/>
      </c>
      <c r="Y222" s="5" t="str">
        <f t="shared" si="68"/>
        <v/>
      </c>
      <c r="Z222" s="5"/>
      <c r="AA222" s="5">
        <f t="shared" si="78"/>
        <v>0</v>
      </c>
      <c r="AB222" s="3">
        <f t="shared" si="79"/>
        <v>0</v>
      </c>
      <c r="AC222" s="5">
        <f t="shared" si="69"/>
        <v>0</v>
      </c>
      <c r="AE222" s="60" t="e">
        <f t="shared" si="80"/>
        <v>#DIV/0!</v>
      </c>
    </row>
    <row r="223" spans="2:31" x14ac:dyDescent="0.2">
      <c r="B223" s="9">
        <f t="shared" si="81"/>
        <v>49888</v>
      </c>
      <c r="C223" s="10">
        <f t="shared" si="62"/>
        <v>136</v>
      </c>
      <c r="D223" s="5">
        <f t="shared" si="70"/>
        <v>0</v>
      </c>
      <c r="E223" s="5">
        <f t="shared" si="63"/>
        <v>0</v>
      </c>
      <c r="F223" s="5">
        <f t="shared" si="64"/>
        <v>0</v>
      </c>
      <c r="G223" s="3">
        <f t="shared" si="71"/>
        <v>0</v>
      </c>
      <c r="H223" s="35"/>
      <c r="I223" s="5">
        <f>IF($M$12=1,IF(SUM(K$26:K222)&lt;1,$L$5*(1+$G$5)^(INT((B223-$B$27)/365)),0),0)</f>
        <v>0</v>
      </c>
      <c r="J223" s="5"/>
      <c r="K223" s="10">
        <f>IF($M$12=1,IF(AND(AA223/$L$9&gt;(E223*12+$C$9)*4,$L$10&lt;=B223,SUM($K$26:K222)&lt;1,$L$8&lt;AA223/$L$9),1,0),IF(SUM(K$26:K222)=1,0,1))</f>
        <v>0</v>
      </c>
      <c r="L223" s="5">
        <f>IF($M$12=1,IF(K222=1,$L$8*(1-$L$9),IF(SUM($K$26:K222)=1,MAX(L222*(1+$H$10)-P222,0),0)),IF(K223=1,$O$8,MAX(L222*(1+$H$10)-P222,0)))</f>
        <v>0</v>
      </c>
      <c r="M223" s="5">
        <f t="shared" si="72"/>
        <v>0</v>
      </c>
      <c r="N223" s="5">
        <f>IF($M$12=1,IF(SUM(K$26:K222)=1,P223-(L223-L224),0),P223-(L223-L224))</f>
        <v>0</v>
      </c>
      <c r="O223" s="5">
        <f t="shared" si="73"/>
        <v>0</v>
      </c>
      <c r="P223" s="5">
        <f>IF(OR(SUM($K$26:K222)=1,$M$12=2),IF($M$19=1,MIN($L$16+F223*$L$17,L223*(1+$H$10)),MIN(MAX(D223+E223+F223-G223-H223-I223-M223-SUM(S223,U223,W223,Y223)-$O$16*E223,$O$15),L223*(1+$H$10))),0)</f>
        <v>0</v>
      </c>
      <c r="Q223" s="5"/>
      <c r="R223" s="50" t="str">
        <f t="shared" si="74"/>
        <v/>
      </c>
      <c r="S223" s="5" t="str">
        <f t="shared" si="65"/>
        <v/>
      </c>
      <c r="T223" s="5" t="str">
        <f t="shared" si="75"/>
        <v/>
      </c>
      <c r="U223" s="5" t="str">
        <f t="shared" si="66"/>
        <v/>
      </c>
      <c r="V223" s="5" t="str">
        <f t="shared" si="76"/>
        <v/>
      </c>
      <c r="W223" s="5" t="str">
        <f t="shared" si="67"/>
        <v/>
      </c>
      <c r="X223" s="5" t="str">
        <f t="shared" si="77"/>
        <v/>
      </c>
      <c r="Y223" s="5" t="str">
        <f t="shared" si="68"/>
        <v/>
      </c>
      <c r="Z223" s="5"/>
      <c r="AA223" s="5">
        <f t="shared" si="78"/>
        <v>0</v>
      </c>
      <c r="AB223" s="3">
        <f t="shared" si="79"/>
        <v>0</v>
      </c>
      <c r="AC223" s="5">
        <f t="shared" si="69"/>
        <v>0</v>
      </c>
      <c r="AE223" s="60" t="e">
        <f t="shared" si="80"/>
        <v>#DIV/0!</v>
      </c>
    </row>
    <row r="224" spans="2:31" x14ac:dyDescent="0.2">
      <c r="B224" s="9">
        <f t="shared" si="81"/>
        <v>49919</v>
      </c>
      <c r="C224" s="10">
        <f t="shared" si="62"/>
        <v>136</v>
      </c>
      <c r="D224" s="5">
        <f t="shared" si="70"/>
        <v>0</v>
      </c>
      <c r="E224" s="5">
        <f t="shared" si="63"/>
        <v>0</v>
      </c>
      <c r="F224" s="5">
        <f t="shared" si="64"/>
        <v>0</v>
      </c>
      <c r="G224" s="3">
        <f t="shared" si="71"/>
        <v>0</v>
      </c>
      <c r="H224" s="35"/>
      <c r="I224" s="5">
        <f>IF($M$12=1,IF(SUM(K$26:K223)&lt;1,$L$5*(1+$G$5)^(INT((B224-$B$27)/365)),0),0)</f>
        <v>0</v>
      </c>
      <c r="J224" s="5"/>
      <c r="K224" s="10">
        <f>IF($M$12=1,IF(AND(AA224/$L$9&gt;(E224*12+$C$9)*4,$L$10&lt;=B224,SUM($K$26:K223)&lt;1,$L$8&lt;AA224/$L$9),1,0),IF(SUM(K$26:K223)=1,0,1))</f>
        <v>0</v>
      </c>
      <c r="L224" s="5">
        <f>IF($M$12=1,IF(K223=1,$L$8*(1-$L$9),IF(SUM($K$26:K223)=1,MAX(L223*(1+$H$10)-P223,0),0)),IF(K224=1,$O$8,MAX(L223*(1+$H$10)-P223,0)))</f>
        <v>0</v>
      </c>
      <c r="M224" s="5">
        <f t="shared" si="72"/>
        <v>0</v>
      </c>
      <c r="N224" s="5">
        <f>IF($M$12=1,IF(SUM(K$26:K223)=1,P224-(L224-L225),0),P224-(L224-L225))</f>
        <v>0</v>
      </c>
      <c r="O224" s="5">
        <f t="shared" si="73"/>
        <v>0</v>
      </c>
      <c r="P224" s="5">
        <f>IF(OR(SUM($K$26:K223)=1,$M$12=2),IF($M$19=1,MIN($L$16+F224*$L$17,L224*(1+$H$10)),MIN(MAX(D224+E224+F224-G224-H224-I224-M224-SUM(S224,U224,W224,Y224)-$O$16*E224,$O$15),L224*(1+$H$10))),0)</f>
        <v>0</v>
      </c>
      <c r="Q224" s="5"/>
      <c r="R224" s="50" t="str">
        <f t="shared" si="74"/>
        <v/>
      </c>
      <c r="S224" s="5" t="str">
        <f t="shared" si="65"/>
        <v/>
      </c>
      <c r="T224" s="5" t="str">
        <f t="shared" si="75"/>
        <v/>
      </c>
      <c r="U224" s="5" t="str">
        <f t="shared" si="66"/>
        <v/>
      </c>
      <c r="V224" s="5" t="str">
        <f t="shared" si="76"/>
        <v/>
      </c>
      <c r="W224" s="5" t="str">
        <f t="shared" si="67"/>
        <v/>
      </c>
      <c r="X224" s="5" t="str">
        <f t="shared" si="77"/>
        <v/>
      </c>
      <c r="Y224" s="5" t="str">
        <f t="shared" si="68"/>
        <v/>
      </c>
      <c r="Z224" s="5"/>
      <c r="AA224" s="5">
        <f t="shared" si="78"/>
        <v>0</v>
      </c>
      <c r="AB224" s="3">
        <f t="shared" si="79"/>
        <v>0</v>
      </c>
      <c r="AC224" s="5">
        <f t="shared" si="69"/>
        <v>0</v>
      </c>
      <c r="AE224" s="60" t="e">
        <f t="shared" si="80"/>
        <v>#DIV/0!</v>
      </c>
    </row>
    <row r="225" spans="2:31" x14ac:dyDescent="0.2">
      <c r="B225" s="9">
        <f t="shared" si="81"/>
        <v>49949</v>
      </c>
      <c r="C225" s="10">
        <f t="shared" si="62"/>
        <v>136</v>
      </c>
      <c r="D225" s="5">
        <f t="shared" si="70"/>
        <v>0</v>
      </c>
      <c r="E225" s="5">
        <f t="shared" si="63"/>
        <v>0</v>
      </c>
      <c r="F225" s="5">
        <f t="shared" si="64"/>
        <v>0</v>
      </c>
      <c r="G225" s="3">
        <f t="shared" si="71"/>
        <v>0</v>
      </c>
      <c r="H225" s="35"/>
      <c r="I225" s="5">
        <f>IF($M$12=1,IF(SUM(K$26:K224)&lt;1,$L$5*(1+$G$5)^(INT((B225-$B$27)/365)),0),0)</f>
        <v>0</v>
      </c>
      <c r="J225" s="5"/>
      <c r="K225" s="10">
        <f>IF($M$12=1,IF(AND(AA225/$L$9&gt;(E225*12+$C$9)*4,$L$10&lt;=B225,SUM($K$26:K224)&lt;1,$L$8&lt;AA225/$L$9),1,0),IF(SUM(K$26:K224)=1,0,1))</f>
        <v>0</v>
      </c>
      <c r="L225" s="5">
        <f>IF($M$12=1,IF(K224=1,$L$8*(1-$L$9),IF(SUM($K$26:K224)=1,MAX(L224*(1+$H$10)-P224,0),0)),IF(K225=1,$O$8,MAX(L224*(1+$H$10)-P224,0)))</f>
        <v>0</v>
      </c>
      <c r="M225" s="5">
        <f t="shared" si="72"/>
        <v>0</v>
      </c>
      <c r="N225" s="5">
        <f>IF($M$12=1,IF(SUM(K$26:K224)=1,P225-(L225-L226),0),P225-(L225-L226))</f>
        <v>0</v>
      </c>
      <c r="O225" s="5">
        <f t="shared" si="73"/>
        <v>0</v>
      </c>
      <c r="P225" s="5">
        <f>IF(OR(SUM($K$26:K224)=1,$M$12=2),IF($M$19=1,MIN($L$16+F225*$L$17,L225*(1+$H$10)),MIN(MAX(D225+E225+F225-G225-H225-I225-M225-SUM(S225,U225,W225,Y225)-$O$16*E225,$O$15),L225*(1+$H$10))),0)</f>
        <v>0</v>
      </c>
      <c r="Q225" s="5"/>
      <c r="R225" s="50" t="str">
        <f t="shared" si="74"/>
        <v/>
      </c>
      <c r="S225" s="5" t="str">
        <f t="shared" si="65"/>
        <v/>
      </c>
      <c r="T225" s="5" t="str">
        <f t="shared" si="75"/>
        <v/>
      </c>
      <c r="U225" s="5" t="str">
        <f t="shared" si="66"/>
        <v/>
      </c>
      <c r="V225" s="5" t="str">
        <f t="shared" si="76"/>
        <v/>
      </c>
      <c r="W225" s="5" t="str">
        <f t="shared" si="67"/>
        <v/>
      </c>
      <c r="X225" s="5" t="str">
        <f t="shared" si="77"/>
        <v/>
      </c>
      <c r="Y225" s="5" t="str">
        <f t="shared" si="68"/>
        <v/>
      </c>
      <c r="Z225" s="5"/>
      <c r="AA225" s="5">
        <f t="shared" si="78"/>
        <v>0</v>
      </c>
      <c r="AB225" s="3">
        <f t="shared" si="79"/>
        <v>0</v>
      </c>
      <c r="AC225" s="5">
        <f t="shared" si="69"/>
        <v>0</v>
      </c>
      <c r="AE225" s="60" t="e">
        <f t="shared" si="80"/>
        <v>#DIV/0!</v>
      </c>
    </row>
    <row r="226" spans="2:31" x14ac:dyDescent="0.2">
      <c r="B226" s="9">
        <f t="shared" si="81"/>
        <v>49980</v>
      </c>
      <c r="C226" s="10">
        <f t="shared" si="62"/>
        <v>136</v>
      </c>
      <c r="D226" s="5">
        <f t="shared" si="70"/>
        <v>0</v>
      </c>
      <c r="E226" s="5">
        <f t="shared" si="63"/>
        <v>0</v>
      </c>
      <c r="F226" s="5">
        <f t="shared" si="64"/>
        <v>0</v>
      </c>
      <c r="G226" s="3">
        <f t="shared" si="71"/>
        <v>0</v>
      </c>
      <c r="H226" s="35"/>
      <c r="I226" s="5">
        <f>IF($M$12=1,IF(SUM(K$26:K225)&lt;1,$L$5*(1+$G$5)^(INT((B226-$B$27)/365)),0),0)</f>
        <v>0</v>
      </c>
      <c r="J226" s="5"/>
      <c r="K226" s="10">
        <f>IF($M$12=1,IF(AND(AA226/$L$9&gt;(E226*12+$C$9)*4,$L$10&lt;=B226,SUM($K$26:K225)&lt;1,$L$8&lt;AA226/$L$9),1,0),IF(SUM(K$26:K225)=1,0,1))</f>
        <v>0</v>
      </c>
      <c r="L226" s="5">
        <f>IF($M$12=1,IF(K225=1,$L$8*(1-$L$9),IF(SUM($K$26:K225)=1,MAX(L225*(1+$H$10)-P225,0),0)),IF(K226=1,$O$8,MAX(L225*(1+$H$10)-P225,0)))</f>
        <v>0</v>
      </c>
      <c r="M226" s="5">
        <f t="shared" si="72"/>
        <v>0</v>
      </c>
      <c r="N226" s="5">
        <f>IF($M$12=1,IF(SUM(K$26:K225)=1,P226-(L226-L227),0),P226-(L226-L227))</f>
        <v>0</v>
      </c>
      <c r="O226" s="5">
        <f t="shared" si="73"/>
        <v>0</v>
      </c>
      <c r="P226" s="5">
        <f>IF(OR(SUM($K$26:K225)=1,$M$12=2),IF($M$19=1,MIN($L$16+F226*$L$17,L226*(1+$H$10)),MIN(MAX(D226+E226+F226-G226-H226-I226-M226-SUM(S226,U226,W226,Y226)-$O$16*E226,$O$15),L226*(1+$H$10))),0)</f>
        <v>0</v>
      </c>
      <c r="Q226" s="5"/>
      <c r="R226" s="50" t="str">
        <f t="shared" si="74"/>
        <v/>
      </c>
      <c r="S226" s="5" t="str">
        <f t="shared" si="65"/>
        <v/>
      </c>
      <c r="T226" s="5" t="str">
        <f t="shared" si="75"/>
        <v/>
      </c>
      <c r="U226" s="5" t="str">
        <f t="shared" si="66"/>
        <v/>
      </c>
      <c r="V226" s="5" t="str">
        <f t="shared" si="76"/>
        <v/>
      </c>
      <c r="W226" s="5" t="str">
        <f t="shared" si="67"/>
        <v/>
      </c>
      <c r="X226" s="5" t="str">
        <f t="shared" si="77"/>
        <v/>
      </c>
      <c r="Y226" s="5" t="str">
        <f t="shared" si="68"/>
        <v/>
      </c>
      <c r="Z226" s="5"/>
      <c r="AA226" s="5">
        <f t="shared" si="78"/>
        <v>0</v>
      </c>
      <c r="AB226" s="3">
        <f t="shared" si="79"/>
        <v>0</v>
      </c>
      <c r="AC226" s="5">
        <f t="shared" si="69"/>
        <v>0</v>
      </c>
      <c r="AE226" s="60" t="e">
        <f t="shared" si="80"/>
        <v>#DIV/0!</v>
      </c>
    </row>
    <row r="227" spans="2:31" x14ac:dyDescent="0.2">
      <c r="B227" s="9">
        <f t="shared" si="81"/>
        <v>50010</v>
      </c>
      <c r="C227" s="10">
        <f t="shared" si="62"/>
        <v>137</v>
      </c>
      <c r="D227" s="5">
        <f t="shared" si="70"/>
        <v>0</v>
      </c>
      <c r="E227" s="5">
        <f t="shared" si="63"/>
        <v>0</v>
      </c>
      <c r="F227" s="5">
        <f t="shared" si="64"/>
        <v>0</v>
      </c>
      <c r="G227" s="3">
        <f t="shared" si="71"/>
        <v>0</v>
      </c>
      <c r="H227" s="35"/>
      <c r="I227" s="5">
        <f>IF($M$12=1,IF(SUM(K$26:K226)&lt;1,$L$5*(1+$G$5)^(INT((B227-$B$27)/365)),0),0)</f>
        <v>0</v>
      </c>
      <c r="J227" s="5"/>
      <c r="K227" s="10">
        <f>IF($M$12=1,IF(AND(AA227/$L$9&gt;(E227*12+$C$9)*4,$L$10&lt;=B227,SUM($K$26:K226)&lt;1,$L$8&lt;AA227/$L$9),1,0),IF(SUM(K$26:K226)=1,0,1))</f>
        <v>0</v>
      </c>
      <c r="L227" s="5">
        <f>IF($M$12=1,IF(K226=1,$L$8*(1-$L$9),IF(SUM($K$26:K226)=1,MAX(L226*(1+$H$10)-P226,0),0)),IF(K227=1,$O$8,MAX(L226*(1+$H$10)-P226,0)))</f>
        <v>0</v>
      </c>
      <c r="M227" s="5">
        <f t="shared" si="72"/>
        <v>0</v>
      </c>
      <c r="N227" s="5">
        <f>IF($M$12=1,IF(SUM(K$26:K226)=1,P227-(L227-L228),0),P227-(L227-L228))</f>
        <v>0</v>
      </c>
      <c r="O227" s="5">
        <f t="shared" si="73"/>
        <v>0</v>
      </c>
      <c r="P227" s="5">
        <f>IF(OR(SUM($K$26:K226)=1,$M$12=2),IF($M$19=1,MIN($L$16+F227*$L$17,L227*(1+$H$10)),MIN(MAX(D227+E227+F227-G227-H227-I227-M227-SUM(S227,U227,W227,Y227)-$O$16*E227,$O$15),L227*(1+$H$10))),0)</f>
        <v>0</v>
      </c>
      <c r="Q227" s="5"/>
      <c r="R227" s="50" t="str">
        <f t="shared" si="74"/>
        <v/>
      </c>
      <c r="S227" s="5" t="str">
        <f t="shared" si="65"/>
        <v/>
      </c>
      <c r="T227" s="5" t="str">
        <f t="shared" si="75"/>
        <v/>
      </c>
      <c r="U227" s="5" t="str">
        <f t="shared" si="66"/>
        <v/>
      </c>
      <c r="V227" s="5" t="str">
        <f t="shared" si="76"/>
        <v/>
      </c>
      <c r="W227" s="5" t="str">
        <f t="shared" si="67"/>
        <v/>
      </c>
      <c r="X227" s="5" t="str">
        <f t="shared" si="77"/>
        <v/>
      </c>
      <c r="Y227" s="5" t="str">
        <f t="shared" si="68"/>
        <v/>
      </c>
      <c r="Z227" s="5"/>
      <c r="AA227" s="5">
        <f t="shared" si="78"/>
        <v>0</v>
      </c>
      <c r="AB227" s="3">
        <f t="shared" si="79"/>
        <v>0</v>
      </c>
      <c r="AC227" s="5">
        <f t="shared" si="69"/>
        <v>0</v>
      </c>
      <c r="AE227" s="60" t="e">
        <f t="shared" si="80"/>
        <v>#DIV/0!</v>
      </c>
    </row>
    <row r="228" spans="2:31" x14ac:dyDescent="0.2">
      <c r="B228" s="9">
        <f t="shared" si="81"/>
        <v>50041</v>
      </c>
      <c r="C228" s="10">
        <f t="shared" si="62"/>
        <v>137</v>
      </c>
      <c r="D228" s="5">
        <f t="shared" si="70"/>
        <v>0</v>
      </c>
      <c r="E228" s="5">
        <f t="shared" si="63"/>
        <v>0</v>
      </c>
      <c r="F228" s="5">
        <f t="shared" si="64"/>
        <v>0</v>
      </c>
      <c r="G228" s="3">
        <f t="shared" si="71"/>
        <v>0</v>
      </c>
      <c r="H228" s="35"/>
      <c r="I228" s="5">
        <f>IF($M$12=1,IF(SUM(K$26:K227)&lt;1,$L$5*(1+$G$5)^(INT((B228-$B$27)/365)),0),0)</f>
        <v>0</v>
      </c>
      <c r="J228" s="5"/>
      <c r="K228" s="10">
        <f>IF($M$12=1,IF(AND(AA228/$L$9&gt;(E228*12+$C$9)*4,$L$10&lt;=B228,SUM($K$26:K227)&lt;1,$L$8&lt;AA228/$L$9),1,0),IF(SUM(K$26:K227)=1,0,1))</f>
        <v>0</v>
      </c>
      <c r="L228" s="5">
        <f>IF($M$12=1,IF(K227=1,$L$8*(1-$L$9),IF(SUM($K$26:K227)=1,MAX(L227*(1+$H$10)-P227,0),0)),IF(K228=1,$O$8,MAX(L227*(1+$H$10)-P227,0)))</f>
        <v>0</v>
      </c>
      <c r="M228" s="5">
        <f t="shared" si="72"/>
        <v>0</v>
      </c>
      <c r="N228" s="5">
        <f>IF($M$12=1,IF(SUM(K$26:K227)=1,P228-(L228-L229),0),P228-(L228-L229))</f>
        <v>0</v>
      </c>
      <c r="O228" s="5">
        <f t="shared" si="73"/>
        <v>0</v>
      </c>
      <c r="P228" s="5">
        <f>IF(OR(SUM($K$26:K227)=1,$M$12=2),IF($M$19=1,MIN($L$16+F228*$L$17,L228*(1+$H$10)),MIN(MAX(D228+E228+F228-G228-H228-I228-M228-SUM(S228,U228,W228,Y228)-$O$16*E228,$O$15),L228*(1+$H$10))),0)</f>
        <v>0</v>
      </c>
      <c r="Q228" s="5"/>
      <c r="R228" s="50" t="str">
        <f t="shared" si="74"/>
        <v/>
      </c>
      <c r="S228" s="5" t="str">
        <f t="shared" si="65"/>
        <v/>
      </c>
      <c r="T228" s="5" t="str">
        <f t="shared" si="75"/>
        <v/>
      </c>
      <c r="U228" s="5" t="str">
        <f t="shared" si="66"/>
        <v/>
      </c>
      <c r="V228" s="5" t="str">
        <f t="shared" si="76"/>
        <v/>
      </c>
      <c r="W228" s="5" t="str">
        <f t="shared" si="67"/>
        <v/>
      </c>
      <c r="X228" s="5" t="str">
        <f t="shared" si="77"/>
        <v/>
      </c>
      <c r="Y228" s="5" t="str">
        <f t="shared" si="68"/>
        <v/>
      </c>
      <c r="Z228" s="5"/>
      <c r="AA228" s="5">
        <f t="shared" si="78"/>
        <v>0</v>
      </c>
      <c r="AB228" s="3">
        <f t="shared" si="79"/>
        <v>0</v>
      </c>
      <c r="AC228" s="5">
        <f t="shared" si="69"/>
        <v>0</v>
      </c>
      <c r="AE228" s="60" t="e">
        <f t="shared" si="80"/>
        <v>#DIV/0!</v>
      </c>
    </row>
    <row r="229" spans="2:31" x14ac:dyDescent="0.2">
      <c r="B229" s="9">
        <f t="shared" si="81"/>
        <v>50072</v>
      </c>
      <c r="C229" s="10">
        <f t="shared" si="62"/>
        <v>137</v>
      </c>
      <c r="D229" s="5">
        <f t="shared" si="70"/>
        <v>0</v>
      </c>
      <c r="E229" s="5">
        <f t="shared" si="63"/>
        <v>0</v>
      </c>
      <c r="F229" s="5">
        <f t="shared" si="64"/>
        <v>0</v>
      </c>
      <c r="G229" s="3">
        <f t="shared" si="71"/>
        <v>0</v>
      </c>
      <c r="H229" s="35"/>
      <c r="I229" s="5">
        <f>IF($M$12=1,IF(SUM(K$26:K228)&lt;1,$L$5*(1+$G$5)^(INT((B229-$B$27)/365)),0),0)</f>
        <v>0</v>
      </c>
      <c r="J229" s="5"/>
      <c r="K229" s="10">
        <f>IF($M$12=1,IF(AND(AA229/$L$9&gt;(E229*12+$C$9)*4,$L$10&lt;=B229,SUM($K$26:K228)&lt;1,$L$8&lt;AA229/$L$9),1,0),IF(SUM(K$26:K228)=1,0,1))</f>
        <v>0</v>
      </c>
      <c r="L229" s="5">
        <f>IF($M$12=1,IF(K228=1,$L$8*(1-$L$9),IF(SUM($K$26:K228)=1,MAX(L228*(1+$H$10)-P228,0),0)),IF(K229=1,$O$8,MAX(L228*(1+$H$10)-P228,0)))</f>
        <v>0</v>
      </c>
      <c r="M229" s="5">
        <f t="shared" si="72"/>
        <v>0</v>
      </c>
      <c r="N229" s="5">
        <f>IF($M$12=1,IF(SUM(K$26:K228)=1,P229-(L229-L230),0),P229-(L229-L230))</f>
        <v>0</v>
      </c>
      <c r="O229" s="5">
        <f t="shared" si="73"/>
        <v>0</v>
      </c>
      <c r="P229" s="5">
        <f>IF(OR(SUM($K$26:K228)=1,$M$12=2),IF($M$19=1,MIN($L$16+F229*$L$17,L229*(1+$H$10)),MIN(MAX(D229+E229+F229-G229-H229-I229-M229-SUM(S229,U229,W229,Y229)-$O$16*E229,$O$15),L229*(1+$H$10))),0)</f>
        <v>0</v>
      </c>
      <c r="Q229" s="5"/>
      <c r="R229" s="50" t="str">
        <f t="shared" si="74"/>
        <v/>
      </c>
      <c r="S229" s="5" t="str">
        <f t="shared" si="65"/>
        <v/>
      </c>
      <c r="T229" s="5" t="str">
        <f t="shared" si="75"/>
        <v/>
      </c>
      <c r="U229" s="5" t="str">
        <f t="shared" si="66"/>
        <v/>
      </c>
      <c r="V229" s="5" t="str">
        <f t="shared" si="76"/>
        <v/>
      </c>
      <c r="W229" s="5" t="str">
        <f t="shared" si="67"/>
        <v/>
      </c>
      <c r="X229" s="5" t="str">
        <f t="shared" si="77"/>
        <v/>
      </c>
      <c r="Y229" s="5" t="str">
        <f t="shared" si="68"/>
        <v/>
      </c>
      <c r="Z229" s="5"/>
      <c r="AA229" s="5">
        <f t="shared" si="78"/>
        <v>0</v>
      </c>
      <c r="AB229" s="3">
        <f t="shared" si="79"/>
        <v>0</v>
      </c>
      <c r="AC229" s="5">
        <f t="shared" si="69"/>
        <v>0</v>
      </c>
      <c r="AE229" s="60" t="e">
        <f t="shared" si="80"/>
        <v>#DIV/0!</v>
      </c>
    </row>
    <row r="230" spans="2:31" x14ac:dyDescent="0.2">
      <c r="B230" s="9">
        <f t="shared" si="81"/>
        <v>50100</v>
      </c>
      <c r="C230" s="10">
        <f t="shared" si="62"/>
        <v>137</v>
      </c>
      <c r="D230" s="5">
        <f t="shared" si="70"/>
        <v>0</v>
      </c>
      <c r="E230" s="5">
        <f t="shared" si="63"/>
        <v>0</v>
      </c>
      <c r="F230" s="5">
        <f t="shared" si="64"/>
        <v>0</v>
      </c>
      <c r="G230" s="3">
        <f t="shared" si="71"/>
        <v>0</v>
      </c>
      <c r="H230" s="35"/>
      <c r="I230" s="5">
        <f>IF($M$12=1,IF(SUM(K$26:K229)&lt;1,$L$5*(1+$G$5)^(INT((B230-$B$27)/365)),0),0)</f>
        <v>0</v>
      </c>
      <c r="J230" s="5"/>
      <c r="K230" s="10">
        <f>IF($M$12=1,IF(AND(AA230/$L$9&gt;(E230*12+$C$9)*4,$L$10&lt;=B230,SUM($K$26:K229)&lt;1,$L$8&lt;AA230/$L$9),1,0),IF(SUM(K$26:K229)=1,0,1))</f>
        <v>0</v>
      </c>
      <c r="L230" s="5">
        <f>IF($M$12=1,IF(K229=1,$L$8*(1-$L$9),IF(SUM($K$26:K229)=1,MAX(L229*(1+$H$10)-P229,0),0)),IF(K230=1,$O$8,MAX(L229*(1+$H$10)-P229,0)))</f>
        <v>0</v>
      </c>
      <c r="M230" s="5">
        <f t="shared" si="72"/>
        <v>0</v>
      </c>
      <c r="N230" s="5">
        <f>IF($M$12=1,IF(SUM(K$26:K229)=1,P230-(L230-L231),0),P230-(L230-L231))</f>
        <v>0</v>
      </c>
      <c r="O230" s="5">
        <f t="shared" si="73"/>
        <v>0</v>
      </c>
      <c r="P230" s="5">
        <f>IF(OR(SUM($K$26:K229)=1,$M$12=2),IF($M$19=1,MIN($L$16+F230*$L$17,L230*(1+$H$10)),MIN(MAX(D230+E230+F230-G230-H230-I230-M230-SUM(S230,U230,W230,Y230)-$O$16*E230,$O$15),L230*(1+$H$10))),0)</f>
        <v>0</v>
      </c>
      <c r="Q230" s="5"/>
      <c r="R230" s="50" t="str">
        <f t="shared" si="74"/>
        <v/>
      </c>
      <c r="S230" s="5" t="str">
        <f t="shared" si="65"/>
        <v/>
      </c>
      <c r="T230" s="5" t="str">
        <f t="shared" si="75"/>
        <v/>
      </c>
      <c r="U230" s="5" t="str">
        <f t="shared" si="66"/>
        <v/>
      </c>
      <c r="V230" s="5" t="str">
        <f t="shared" si="76"/>
        <v/>
      </c>
      <c r="W230" s="5" t="str">
        <f t="shared" si="67"/>
        <v/>
      </c>
      <c r="X230" s="5" t="str">
        <f t="shared" si="77"/>
        <v/>
      </c>
      <c r="Y230" s="5" t="str">
        <f t="shared" si="68"/>
        <v/>
      </c>
      <c r="Z230" s="5"/>
      <c r="AA230" s="5">
        <f t="shared" si="78"/>
        <v>0</v>
      </c>
      <c r="AB230" s="3">
        <f t="shared" si="79"/>
        <v>0</v>
      </c>
      <c r="AC230" s="5">
        <f t="shared" si="69"/>
        <v>0</v>
      </c>
      <c r="AE230" s="60" t="e">
        <f t="shared" si="80"/>
        <v>#DIV/0!</v>
      </c>
    </row>
    <row r="231" spans="2:31" x14ac:dyDescent="0.2">
      <c r="B231" s="9">
        <f t="shared" si="81"/>
        <v>50131</v>
      </c>
      <c r="C231" s="10">
        <f t="shared" si="62"/>
        <v>137</v>
      </c>
      <c r="D231" s="5">
        <f t="shared" si="70"/>
        <v>0</v>
      </c>
      <c r="E231" s="5">
        <f t="shared" si="63"/>
        <v>0</v>
      </c>
      <c r="F231" s="5">
        <f t="shared" si="64"/>
        <v>0</v>
      </c>
      <c r="G231" s="3">
        <f t="shared" si="71"/>
        <v>0</v>
      </c>
      <c r="H231" s="35"/>
      <c r="I231" s="5">
        <f>IF($M$12=1,IF(SUM(K$26:K230)&lt;1,$L$5*(1+$G$5)^(INT((B231-$B$27)/365)),0),0)</f>
        <v>0</v>
      </c>
      <c r="J231" s="5"/>
      <c r="K231" s="10">
        <f>IF($M$12=1,IF(AND(AA231/$L$9&gt;(E231*12+$C$9)*4,$L$10&lt;=B231,SUM($K$26:K230)&lt;1,$L$8&lt;AA231/$L$9),1,0),IF(SUM(K$26:K230)=1,0,1))</f>
        <v>0</v>
      </c>
      <c r="L231" s="5">
        <f>IF($M$12=1,IF(K230=1,$L$8*(1-$L$9),IF(SUM($K$26:K230)=1,MAX(L230*(1+$H$10)-P230,0),0)),IF(K231=1,$O$8,MAX(L230*(1+$H$10)-P230,0)))</f>
        <v>0</v>
      </c>
      <c r="M231" s="5">
        <f t="shared" si="72"/>
        <v>0</v>
      </c>
      <c r="N231" s="5">
        <f>IF($M$12=1,IF(SUM(K$26:K230)=1,P231-(L231-L232),0),P231-(L231-L232))</f>
        <v>0</v>
      </c>
      <c r="O231" s="5">
        <f t="shared" si="73"/>
        <v>0</v>
      </c>
      <c r="P231" s="5">
        <f>IF(OR(SUM($K$26:K230)=1,$M$12=2),IF($M$19=1,MIN($L$16+F231*$L$17,L231*(1+$H$10)),MIN(MAX(D231+E231+F231-G231-H231-I231-M231-SUM(S231,U231,W231,Y231)-$O$16*E231,$O$15),L231*(1+$H$10))),0)</f>
        <v>0</v>
      </c>
      <c r="Q231" s="5"/>
      <c r="R231" s="50" t="str">
        <f t="shared" si="74"/>
        <v/>
      </c>
      <c r="S231" s="5" t="str">
        <f t="shared" si="65"/>
        <v/>
      </c>
      <c r="T231" s="5" t="str">
        <f t="shared" si="75"/>
        <v/>
      </c>
      <c r="U231" s="5" t="str">
        <f t="shared" si="66"/>
        <v/>
      </c>
      <c r="V231" s="5" t="str">
        <f t="shared" si="76"/>
        <v/>
      </c>
      <c r="W231" s="5" t="str">
        <f t="shared" si="67"/>
        <v/>
      </c>
      <c r="X231" s="5" t="str">
        <f t="shared" si="77"/>
        <v/>
      </c>
      <c r="Y231" s="5" t="str">
        <f t="shared" si="68"/>
        <v/>
      </c>
      <c r="Z231" s="5"/>
      <c r="AA231" s="5">
        <f t="shared" si="78"/>
        <v>0</v>
      </c>
      <c r="AB231" s="3">
        <f t="shared" si="79"/>
        <v>0</v>
      </c>
      <c r="AC231" s="5">
        <f t="shared" si="69"/>
        <v>0</v>
      </c>
      <c r="AE231" s="60" t="e">
        <f t="shared" si="80"/>
        <v>#DIV/0!</v>
      </c>
    </row>
    <row r="232" spans="2:31" x14ac:dyDescent="0.2">
      <c r="B232" s="9">
        <f t="shared" si="81"/>
        <v>50161</v>
      </c>
      <c r="C232" s="10">
        <f t="shared" si="62"/>
        <v>137</v>
      </c>
      <c r="D232" s="5">
        <f t="shared" si="70"/>
        <v>0</v>
      </c>
      <c r="E232" s="5">
        <f t="shared" si="63"/>
        <v>0</v>
      </c>
      <c r="F232" s="5">
        <f t="shared" si="64"/>
        <v>0</v>
      </c>
      <c r="G232" s="3">
        <f t="shared" si="71"/>
        <v>0</v>
      </c>
      <c r="H232" s="35"/>
      <c r="I232" s="5">
        <f>IF($M$12=1,IF(SUM(K$26:K231)&lt;1,$L$5*(1+$G$5)^(INT((B232-$B$27)/365)),0),0)</f>
        <v>0</v>
      </c>
      <c r="J232" s="5"/>
      <c r="K232" s="10">
        <f>IF($M$12=1,IF(AND(AA232/$L$9&gt;(E232*12+$C$9)*4,$L$10&lt;=B232,SUM($K$26:K231)&lt;1,$L$8&lt;AA232/$L$9),1,0),IF(SUM(K$26:K231)=1,0,1))</f>
        <v>0</v>
      </c>
      <c r="L232" s="5">
        <f>IF($M$12=1,IF(K231=1,$L$8*(1-$L$9),IF(SUM($K$26:K231)=1,MAX(L231*(1+$H$10)-P231,0),0)),IF(K232=1,$O$8,MAX(L231*(1+$H$10)-P231,0)))</f>
        <v>0</v>
      </c>
      <c r="M232" s="5">
        <f t="shared" si="72"/>
        <v>0</v>
      </c>
      <c r="N232" s="5">
        <f>IF($M$12=1,IF(SUM(K$26:K231)=1,P232-(L232-L233),0),P232-(L232-L233))</f>
        <v>0</v>
      </c>
      <c r="O232" s="5">
        <f t="shared" si="73"/>
        <v>0</v>
      </c>
      <c r="P232" s="5">
        <f>IF(OR(SUM($K$26:K231)=1,$M$12=2),IF($M$19=1,MIN($L$16+F232*$L$17,L232*(1+$H$10)),MIN(MAX(D232+E232+F232-G232-H232-I232-M232-SUM(S232,U232,W232,Y232)-$O$16*E232,$O$15),L232*(1+$H$10))),0)</f>
        <v>0</v>
      </c>
      <c r="Q232" s="5"/>
      <c r="R232" s="50" t="str">
        <f t="shared" si="74"/>
        <v/>
      </c>
      <c r="S232" s="5" t="str">
        <f t="shared" si="65"/>
        <v/>
      </c>
      <c r="T232" s="5" t="str">
        <f t="shared" si="75"/>
        <v/>
      </c>
      <c r="U232" s="5" t="str">
        <f t="shared" si="66"/>
        <v/>
      </c>
      <c r="V232" s="5" t="str">
        <f t="shared" si="76"/>
        <v/>
      </c>
      <c r="W232" s="5" t="str">
        <f t="shared" si="67"/>
        <v/>
      </c>
      <c r="X232" s="5" t="str">
        <f t="shared" si="77"/>
        <v/>
      </c>
      <c r="Y232" s="5" t="str">
        <f t="shared" si="68"/>
        <v/>
      </c>
      <c r="Z232" s="5"/>
      <c r="AA232" s="5">
        <f t="shared" si="78"/>
        <v>0</v>
      </c>
      <c r="AB232" s="3">
        <f t="shared" si="79"/>
        <v>0</v>
      </c>
      <c r="AC232" s="5">
        <f t="shared" si="69"/>
        <v>0</v>
      </c>
      <c r="AE232" s="60" t="e">
        <f t="shared" si="80"/>
        <v>#DIV/0!</v>
      </c>
    </row>
    <row r="233" spans="2:31" x14ac:dyDescent="0.2">
      <c r="B233" s="9">
        <f t="shared" si="81"/>
        <v>50192</v>
      </c>
      <c r="C233" s="10">
        <f t="shared" si="62"/>
        <v>137</v>
      </c>
      <c r="D233" s="5">
        <f t="shared" si="70"/>
        <v>0</v>
      </c>
      <c r="E233" s="5">
        <f t="shared" si="63"/>
        <v>0</v>
      </c>
      <c r="F233" s="5">
        <f t="shared" si="64"/>
        <v>0</v>
      </c>
      <c r="G233" s="3">
        <f t="shared" si="71"/>
        <v>0</v>
      </c>
      <c r="H233" s="35"/>
      <c r="I233" s="5">
        <f>IF($M$12=1,IF(SUM(K$26:K232)&lt;1,$L$5*(1+$G$5)^(INT((B233-$B$27)/365)),0),0)</f>
        <v>0</v>
      </c>
      <c r="J233" s="5"/>
      <c r="K233" s="10">
        <f>IF($M$12=1,IF(AND(AA233/$L$9&gt;(E233*12+$C$9)*4,$L$10&lt;=B233,SUM($K$26:K232)&lt;1,$L$8&lt;AA233/$L$9),1,0),IF(SUM(K$26:K232)=1,0,1))</f>
        <v>0</v>
      </c>
      <c r="L233" s="5">
        <f>IF($M$12=1,IF(K232=1,$L$8*(1-$L$9),IF(SUM($K$26:K232)=1,MAX(L232*(1+$H$10)-P232,0),0)),IF(K233=1,$O$8,MAX(L232*(1+$H$10)-P232,0)))</f>
        <v>0</v>
      </c>
      <c r="M233" s="5">
        <f t="shared" si="72"/>
        <v>0</v>
      </c>
      <c r="N233" s="5">
        <f>IF($M$12=1,IF(SUM(K$26:K232)=1,P233-(L233-L234),0),P233-(L233-L234))</f>
        <v>0</v>
      </c>
      <c r="O233" s="5">
        <f t="shared" si="73"/>
        <v>0</v>
      </c>
      <c r="P233" s="5">
        <f>IF(OR(SUM($K$26:K232)=1,$M$12=2),IF($M$19=1,MIN($L$16+F233*$L$17,L233*(1+$H$10)),MIN(MAX(D233+E233+F233-G233-H233-I233-M233-SUM(S233,U233,W233,Y233)-$O$16*E233,$O$15),L233*(1+$H$10))),0)</f>
        <v>0</v>
      </c>
      <c r="Q233" s="5"/>
      <c r="R233" s="50" t="str">
        <f t="shared" si="74"/>
        <v/>
      </c>
      <c r="S233" s="5" t="str">
        <f t="shared" si="65"/>
        <v/>
      </c>
      <c r="T233" s="5" t="str">
        <f t="shared" si="75"/>
        <v/>
      </c>
      <c r="U233" s="5" t="str">
        <f t="shared" si="66"/>
        <v/>
      </c>
      <c r="V233" s="5" t="str">
        <f t="shared" si="76"/>
        <v/>
      </c>
      <c r="W233" s="5" t="str">
        <f t="shared" si="67"/>
        <v/>
      </c>
      <c r="X233" s="5" t="str">
        <f t="shared" si="77"/>
        <v/>
      </c>
      <c r="Y233" s="5" t="str">
        <f t="shared" si="68"/>
        <v/>
      </c>
      <c r="Z233" s="5"/>
      <c r="AA233" s="5">
        <f t="shared" si="78"/>
        <v>0</v>
      </c>
      <c r="AB233" s="3">
        <f t="shared" si="79"/>
        <v>0</v>
      </c>
      <c r="AC233" s="5">
        <f t="shared" si="69"/>
        <v>0</v>
      </c>
      <c r="AE233" s="60" t="e">
        <f t="shared" si="80"/>
        <v>#DIV/0!</v>
      </c>
    </row>
    <row r="234" spans="2:31" x14ac:dyDescent="0.2">
      <c r="B234" s="9">
        <f t="shared" si="81"/>
        <v>50222</v>
      </c>
      <c r="C234" s="10">
        <f t="shared" si="62"/>
        <v>137</v>
      </c>
      <c r="D234" s="5">
        <f t="shared" si="70"/>
        <v>0</v>
      </c>
      <c r="E234" s="5">
        <f t="shared" si="63"/>
        <v>0</v>
      </c>
      <c r="F234" s="5">
        <f t="shared" si="64"/>
        <v>0</v>
      </c>
      <c r="G234" s="3">
        <f t="shared" si="71"/>
        <v>0</v>
      </c>
      <c r="H234" s="35"/>
      <c r="I234" s="5">
        <f>IF($M$12=1,IF(SUM(K$26:K233)&lt;1,$L$5*(1+$G$5)^(INT((B234-$B$27)/365)),0),0)</f>
        <v>0</v>
      </c>
      <c r="J234" s="5"/>
      <c r="K234" s="10">
        <f>IF($M$12=1,IF(AND(AA234/$L$9&gt;(E234*12+$C$9)*4,$L$10&lt;=B234,SUM($K$26:K233)&lt;1,$L$8&lt;AA234/$L$9),1,0),IF(SUM(K$26:K233)=1,0,1))</f>
        <v>0</v>
      </c>
      <c r="L234" s="5">
        <f>IF($M$12=1,IF(K233=1,$L$8*(1-$L$9),IF(SUM($K$26:K233)=1,MAX(L233*(1+$H$10)-P233,0),0)),IF(K234=1,$O$8,MAX(L233*(1+$H$10)-P233,0)))</f>
        <v>0</v>
      </c>
      <c r="M234" s="5">
        <f t="shared" si="72"/>
        <v>0</v>
      </c>
      <c r="N234" s="5">
        <f>IF($M$12=1,IF(SUM(K$26:K233)=1,P234-(L234-L235),0),P234-(L234-L235))</f>
        <v>0</v>
      </c>
      <c r="O234" s="5">
        <f t="shared" si="73"/>
        <v>0</v>
      </c>
      <c r="P234" s="5">
        <f>IF(OR(SUM($K$26:K233)=1,$M$12=2),IF($M$19=1,MIN($L$16+F234*$L$17,L234*(1+$H$10)),MIN(MAX(D234+E234+F234-G234-H234-I234-M234-SUM(S234,U234,W234,Y234)-$O$16*E234,$O$15),L234*(1+$H$10))),0)</f>
        <v>0</v>
      </c>
      <c r="Q234" s="5"/>
      <c r="R234" s="50" t="str">
        <f t="shared" si="74"/>
        <v/>
      </c>
      <c r="S234" s="5" t="str">
        <f t="shared" si="65"/>
        <v/>
      </c>
      <c r="T234" s="5" t="str">
        <f t="shared" si="75"/>
        <v/>
      </c>
      <c r="U234" s="5" t="str">
        <f t="shared" si="66"/>
        <v/>
      </c>
      <c r="V234" s="5" t="str">
        <f t="shared" si="76"/>
        <v/>
      </c>
      <c r="W234" s="5" t="str">
        <f t="shared" si="67"/>
        <v/>
      </c>
      <c r="X234" s="5" t="str">
        <f t="shared" si="77"/>
        <v/>
      </c>
      <c r="Y234" s="5" t="str">
        <f t="shared" si="68"/>
        <v/>
      </c>
      <c r="Z234" s="5"/>
      <c r="AA234" s="5">
        <f t="shared" si="78"/>
        <v>0</v>
      </c>
      <c r="AB234" s="3">
        <f t="shared" si="79"/>
        <v>0</v>
      </c>
      <c r="AC234" s="5">
        <f t="shared" si="69"/>
        <v>0</v>
      </c>
      <c r="AE234" s="60" t="e">
        <f t="shared" si="80"/>
        <v>#DIV/0!</v>
      </c>
    </row>
    <row r="235" spans="2:31" x14ac:dyDescent="0.2">
      <c r="B235" s="9">
        <f t="shared" si="81"/>
        <v>50253</v>
      </c>
      <c r="C235" s="10">
        <f t="shared" si="62"/>
        <v>137</v>
      </c>
      <c r="D235" s="5">
        <f t="shared" si="70"/>
        <v>0</v>
      </c>
      <c r="E235" s="5">
        <f t="shared" si="63"/>
        <v>0</v>
      </c>
      <c r="F235" s="5">
        <f t="shared" si="64"/>
        <v>0</v>
      </c>
      <c r="G235" s="3">
        <f t="shared" si="71"/>
        <v>0</v>
      </c>
      <c r="H235" s="35"/>
      <c r="I235" s="5">
        <f>IF($M$12=1,IF(SUM(K$26:K234)&lt;1,$L$5*(1+$G$5)^(INT((B235-$B$27)/365)),0),0)</f>
        <v>0</v>
      </c>
      <c r="J235" s="5"/>
      <c r="K235" s="10">
        <f>IF($M$12=1,IF(AND(AA235/$L$9&gt;(E235*12+$C$9)*4,$L$10&lt;=B235,SUM($K$26:K234)&lt;1,$L$8&lt;AA235/$L$9),1,0),IF(SUM(K$26:K234)=1,0,1))</f>
        <v>0</v>
      </c>
      <c r="L235" s="5">
        <f>IF($M$12=1,IF(K234=1,$L$8*(1-$L$9),IF(SUM($K$26:K234)=1,MAX(L234*(1+$H$10)-P234,0),0)),IF(K235=1,$O$8,MAX(L234*(1+$H$10)-P234,0)))</f>
        <v>0</v>
      </c>
      <c r="M235" s="5">
        <f t="shared" si="72"/>
        <v>0</v>
      </c>
      <c r="N235" s="5">
        <f>IF($M$12=1,IF(SUM(K$26:K234)=1,P235-(L235-L236),0),P235-(L235-L236))</f>
        <v>0</v>
      </c>
      <c r="O235" s="5">
        <f t="shared" si="73"/>
        <v>0</v>
      </c>
      <c r="P235" s="5">
        <f>IF(OR(SUM($K$26:K234)=1,$M$12=2),IF($M$19=1,MIN($L$16+F235*$L$17,L235*(1+$H$10)),MIN(MAX(D235+E235+F235-G235-H235-I235-M235-SUM(S235,U235,W235,Y235)-$O$16*E235,$O$15),L235*(1+$H$10))),0)</f>
        <v>0</v>
      </c>
      <c r="Q235" s="5"/>
      <c r="R235" s="50" t="str">
        <f t="shared" si="74"/>
        <v/>
      </c>
      <c r="S235" s="5" t="str">
        <f t="shared" si="65"/>
        <v/>
      </c>
      <c r="T235" s="5" t="str">
        <f t="shared" si="75"/>
        <v/>
      </c>
      <c r="U235" s="5" t="str">
        <f t="shared" si="66"/>
        <v/>
      </c>
      <c r="V235" s="5" t="str">
        <f t="shared" si="76"/>
        <v/>
      </c>
      <c r="W235" s="5" t="str">
        <f t="shared" si="67"/>
        <v/>
      </c>
      <c r="X235" s="5" t="str">
        <f t="shared" si="77"/>
        <v/>
      </c>
      <c r="Y235" s="5" t="str">
        <f t="shared" si="68"/>
        <v/>
      </c>
      <c r="Z235" s="5"/>
      <c r="AA235" s="5">
        <f t="shared" si="78"/>
        <v>0</v>
      </c>
      <c r="AB235" s="3">
        <f t="shared" si="79"/>
        <v>0</v>
      </c>
      <c r="AC235" s="5">
        <f t="shared" si="69"/>
        <v>0</v>
      </c>
      <c r="AE235" s="60" t="e">
        <f t="shared" si="80"/>
        <v>#DIV/0!</v>
      </c>
    </row>
    <row r="236" spans="2:31" x14ac:dyDescent="0.2">
      <c r="B236" s="9">
        <f t="shared" si="81"/>
        <v>50284</v>
      </c>
      <c r="C236" s="10">
        <f t="shared" si="62"/>
        <v>137</v>
      </c>
      <c r="D236" s="5">
        <f t="shared" si="70"/>
        <v>0</v>
      </c>
      <c r="E236" s="5">
        <f t="shared" si="63"/>
        <v>0</v>
      </c>
      <c r="F236" s="5">
        <f t="shared" si="64"/>
        <v>0</v>
      </c>
      <c r="G236" s="3">
        <f t="shared" si="71"/>
        <v>0</v>
      </c>
      <c r="H236" s="35"/>
      <c r="I236" s="5">
        <f>IF($M$12=1,IF(SUM(K$26:K235)&lt;1,$L$5*(1+$G$5)^(INT((B236-$B$27)/365)),0),0)</f>
        <v>0</v>
      </c>
      <c r="J236" s="5"/>
      <c r="K236" s="10">
        <f>IF($M$12=1,IF(AND(AA236/$L$9&gt;(E236*12+$C$9)*4,$L$10&lt;=B236,SUM($K$26:K235)&lt;1,$L$8&lt;AA236/$L$9),1,0),IF(SUM(K$26:K235)=1,0,1))</f>
        <v>0</v>
      </c>
      <c r="L236" s="5">
        <f>IF($M$12=1,IF(K235=1,$L$8*(1-$L$9),IF(SUM($K$26:K235)=1,MAX(L235*(1+$H$10)-P235,0),0)),IF(K236=1,$O$8,MAX(L235*(1+$H$10)-P235,0)))</f>
        <v>0</v>
      </c>
      <c r="M236" s="5">
        <f t="shared" si="72"/>
        <v>0</v>
      </c>
      <c r="N236" s="5">
        <f>IF($M$12=1,IF(SUM(K$26:K235)=1,P236-(L236-L237),0),P236-(L236-L237))</f>
        <v>0</v>
      </c>
      <c r="O236" s="5">
        <f t="shared" si="73"/>
        <v>0</v>
      </c>
      <c r="P236" s="5">
        <f>IF(OR(SUM($K$26:K235)=1,$M$12=2),IF($M$19=1,MIN($L$16+F236*$L$17,L236*(1+$H$10)),MIN(MAX(D236+E236+F236-G236-H236-I236-M236-SUM(S236,U236,W236,Y236)-$O$16*E236,$O$15),L236*(1+$H$10))),0)</f>
        <v>0</v>
      </c>
      <c r="Q236" s="5"/>
      <c r="R236" s="50" t="str">
        <f t="shared" si="74"/>
        <v/>
      </c>
      <c r="S236" s="5" t="str">
        <f t="shared" si="65"/>
        <v/>
      </c>
      <c r="T236" s="5" t="str">
        <f t="shared" si="75"/>
        <v/>
      </c>
      <c r="U236" s="5" t="str">
        <f t="shared" si="66"/>
        <v/>
      </c>
      <c r="V236" s="5" t="str">
        <f t="shared" si="76"/>
        <v/>
      </c>
      <c r="W236" s="5" t="str">
        <f t="shared" si="67"/>
        <v/>
      </c>
      <c r="X236" s="5" t="str">
        <f t="shared" si="77"/>
        <v/>
      </c>
      <c r="Y236" s="5" t="str">
        <f t="shared" si="68"/>
        <v/>
      </c>
      <c r="Z236" s="5"/>
      <c r="AA236" s="5">
        <f t="shared" si="78"/>
        <v>0</v>
      </c>
      <c r="AB236" s="3">
        <f t="shared" si="79"/>
        <v>0</v>
      </c>
      <c r="AC236" s="5">
        <f t="shared" si="69"/>
        <v>0</v>
      </c>
      <c r="AE236" s="60" t="e">
        <f t="shared" si="80"/>
        <v>#DIV/0!</v>
      </c>
    </row>
    <row r="237" spans="2:31" x14ac:dyDescent="0.2">
      <c r="B237" s="9">
        <f t="shared" si="81"/>
        <v>50314</v>
      </c>
      <c r="C237" s="10">
        <f t="shared" si="62"/>
        <v>137</v>
      </c>
      <c r="D237" s="5">
        <f t="shared" si="70"/>
        <v>0</v>
      </c>
      <c r="E237" s="5">
        <f t="shared" si="63"/>
        <v>0</v>
      </c>
      <c r="F237" s="5">
        <f t="shared" si="64"/>
        <v>0</v>
      </c>
      <c r="G237" s="3">
        <f t="shared" si="71"/>
        <v>0</v>
      </c>
      <c r="H237" s="35"/>
      <c r="I237" s="5">
        <f>IF($M$12=1,IF(SUM(K$26:K236)&lt;1,$L$5*(1+$G$5)^(INT((B237-$B$27)/365)),0),0)</f>
        <v>0</v>
      </c>
      <c r="J237" s="5"/>
      <c r="K237" s="10">
        <f>IF($M$12=1,IF(AND(AA237/$L$9&gt;(E237*12+$C$9)*4,$L$10&lt;=B237,SUM($K$26:K236)&lt;1,$L$8&lt;AA237/$L$9),1,0),IF(SUM(K$26:K236)=1,0,1))</f>
        <v>0</v>
      </c>
      <c r="L237" s="5">
        <f>IF($M$12=1,IF(K236=1,$L$8*(1-$L$9),IF(SUM($K$26:K236)=1,MAX(L236*(1+$H$10)-P236,0),0)),IF(K237=1,$O$8,MAX(L236*(1+$H$10)-P236,0)))</f>
        <v>0</v>
      </c>
      <c r="M237" s="5">
        <f t="shared" si="72"/>
        <v>0</v>
      </c>
      <c r="N237" s="5">
        <f>IF($M$12=1,IF(SUM(K$26:K236)=1,P237-(L237-L238),0),P237-(L237-L238))</f>
        <v>0</v>
      </c>
      <c r="O237" s="5">
        <f t="shared" si="73"/>
        <v>0</v>
      </c>
      <c r="P237" s="5">
        <f>IF(OR(SUM($K$26:K236)=1,$M$12=2),IF($M$19=1,MIN($L$16+F237*$L$17,L237*(1+$H$10)),MIN(MAX(D237+E237+F237-G237-H237-I237-M237-SUM(S237,U237,W237,Y237)-$O$16*E237,$O$15),L237*(1+$H$10))),0)</f>
        <v>0</v>
      </c>
      <c r="Q237" s="5"/>
      <c r="R237" s="50" t="str">
        <f t="shared" si="74"/>
        <v/>
      </c>
      <c r="S237" s="5" t="str">
        <f t="shared" si="65"/>
        <v/>
      </c>
      <c r="T237" s="5" t="str">
        <f t="shared" si="75"/>
        <v/>
      </c>
      <c r="U237" s="5" t="str">
        <f t="shared" si="66"/>
        <v/>
      </c>
      <c r="V237" s="5" t="str">
        <f t="shared" si="76"/>
        <v/>
      </c>
      <c r="W237" s="5" t="str">
        <f t="shared" si="67"/>
        <v/>
      </c>
      <c r="X237" s="5" t="str">
        <f t="shared" si="77"/>
        <v/>
      </c>
      <c r="Y237" s="5" t="str">
        <f t="shared" si="68"/>
        <v/>
      </c>
      <c r="Z237" s="5"/>
      <c r="AA237" s="5">
        <f t="shared" si="78"/>
        <v>0</v>
      </c>
      <c r="AB237" s="3">
        <f t="shared" si="79"/>
        <v>0</v>
      </c>
      <c r="AC237" s="5">
        <f t="shared" si="69"/>
        <v>0</v>
      </c>
      <c r="AE237" s="60" t="e">
        <f t="shared" si="80"/>
        <v>#DIV/0!</v>
      </c>
    </row>
    <row r="238" spans="2:31" x14ac:dyDescent="0.2">
      <c r="B238" s="9">
        <f t="shared" si="81"/>
        <v>50345</v>
      </c>
      <c r="C238" s="10">
        <f t="shared" si="62"/>
        <v>137</v>
      </c>
      <c r="D238" s="5">
        <f t="shared" si="70"/>
        <v>0</v>
      </c>
      <c r="E238" s="5">
        <f t="shared" si="63"/>
        <v>0</v>
      </c>
      <c r="F238" s="5">
        <f t="shared" si="64"/>
        <v>0</v>
      </c>
      <c r="G238" s="3">
        <f t="shared" si="71"/>
        <v>0</v>
      </c>
      <c r="H238" s="35"/>
      <c r="I238" s="5">
        <f>IF($M$12=1,IF(SUM(K$26:K237)&lt;1,$L$5*(1+$G$5)^(INT((B238-$B$27)/365)),0),0)</f>
        <v>0</v>
      </c>
      <c r="J238" s="5"/>
      <c r="K238" s="10">
        <f>IF($M$12=1,IF(AND(AA238/$L$9&gt;(E238*12+$C$9)*4,$L$10&lt;=B238,SUM($K$26:K237)&lt;1,$L$8&lt;AA238/$L$9),1,0),IF(SUM(K$26:K237)=1,0,1))</f>
        <v>0</v>
      </c>
      <c r="L238" s="5">
        <f>IF($M$12=1,IF(K237=1,$L$8*(1-$L$9),IF(SUM($K$26:K237)=1,MAX(L237*(1+$H$10)-P237,0),0)),IF(K238=1,$O$8,MAX(L237*(1+$H$10)-P237,0)))</f>
        <v>0</v>
      </c>
      <c r="M238" s="5">
        <f t="shared" si="72"/>
        <v>0</v>
      </c>
      <c r="N238" s="5">
        <f>IF($M$12=1,IF(SUM(K$26:K237)=1,P238-(L238-L239),0),P238-(L238-L239))</f>
        <v>0</v>
      </c>
      <c r="O238" s="5">
        <f t="shared" si="73"/>
        <v>0</v>
      </c>
      <c r="P238" s="5">
        <f>IF(OR(SUM($K$26:K237)=1,$M$12=2),IF($M$19=1,MIN($L$16+F238*$L$17,L238*(1+$H$10)),MIN(MAX(D238+E238+F238-G238-H238-I238-M238-SUM(S238,U238,W238,Y238)-$O$16*E238,$O$15),L238*(1+$H$10))),0)</f>
        <v>0</v>
      </c>
      <c r="Q238" s="5"/>
      <c r="R238" s="50" t="str">
        <f t="shared" si="74"/>
        <v/>
      </c>
      <c r="S238" s="5" t="str">
        <f t="shared" si="65"/>
        <v/>
      </c>
      <c r="T238" s="5" t="str">
        <f t="shared" si="75"/>
        <v/>
      </c>
      <c r="U238" s="5" t="str">
        <f t="shared" si="66"/>
        <v/>
      </c>
      <c r="V238" s="5" t="str">
        <f t="shared" si="76"/>
        <v/>
      </c>
      <c r="W238" s="5" t="str">
        <f t="shared" si="67"/>
        <v/>
      </c>
      <c r="X238" s="5" t="str">
        <f t="shared" si="77"/>
        <v/>
      </c>
      <c r="Y238" s="5" t="str">
        <f t="shared" si="68"/>
        <v/>
      </c>
      <c r="Z238" s="5"/>
      <c r="AA238" s="5">
        <f t="shared" si="78"/>
        <v>0</v>
      </c>
      <c r="AB238" s="3">
        <f t="shared" si="79"/>
        <v>0</v>
      </c>
      <c r="AC238" s="5">
        <f t="shared" si="69"/>
        <v>0</v>
      </c>
      <c r="AE238" s="60" t="e">
        <f t="shared" si="80"/>
        <v>#DIV/0!</v>
      </c>
    </row>
    <row r="239" spans="2:31" x14ac:dyDescent="0.2">
      <c r="B239" s="9">
        <f t="shared" si="81"/>
        <v>50375</v>
      </c>
      <c r="C239" s="10">
        <f t="shared" si="62"/>
        <v>138</v>
      </c>
      <c r="D239" s="5">
        <f t="shared" si="70"/>
        <v>0</v>
      </c>
      <c r="E239" s="5">
        <f t="shared" si="63"/>
        <v>0</v>
      </c>
      <c r="F239" s="5">
        <f t="shared" si="64"/>
        <v>0</v>
      </c>
      <c r="G239" s="3">
        <f t="shared" si="71"/>
        <v>0</v>
      </c>
      <c r="H239" s="35"/>
      <c r="I239" s="5">
        <f>IF($M$12=1,IF(SUM(K$26:K238)&lt;1,$L$5*(1+$G$5)^(INT((B239-$B$27)/365)),0),0)</f>
        <v>0</v>
      </c>
      <c r="J239" s="5"/>
      <c r="K239" s="10">
        <f>IF($M$12=1,IF(AND(AA239/$L$9&gt;(E239*12+$C$9)*4,$L$10&lt;=B239,SUM($K$26:K238)&lt;1,$L$8&lt;AA239/$L$9),1,0),IF(SUM(K$26:K238)=1,0,1))</f>
        <v>0</v>
      </c>
      <c r="L239" s="5">
        <f>IF($M$12=1,IF(K238=1,$L$8*(1-$L$9),IF(SUM($K$26:K238)=1,MAX(L238*(1+$H$10)-P238,0),0)),IF(K239=1,$O$8,MAX(L238*(1+$H$10)-P238,0)))</f>
        <v>0</v>
      </c>
      <c r="M239" s="5">
        <f t="shared" si="72"/>
        <v>0</v>
      </c>
      <c r="N239" s="5">
        <f>IF($M$12=1,IF(SUM(K$26:K238)=1,P239-(L239-L240),0),P239-(L239-L240))</f>
        <v>0</v>
      </c>
      <c r="O239" s="5">
        <f t="shared" si="73"/>
        <v>0</v>
      </c>
      <c r="P239" s="5">
        <f>IF(OR(SUM($K$26:K238)=1,$M$12=2),IF($M$19=1,MIN($L$16+F239*$L$17,L239*(1+$H$10)),MIN(MAX(D239+E239+F239-G239-H239-I239-M239-SUM(S239,U239,W239,Y239)-$O$16*E239,$O$15),L239*(1+$H$10))),0)</f>
        <v>0</v>
      </c>
      <c r="Q239" s="5"/>
      <c r="R239" s="50" t="str">
        <f t="shared" si="74"/>
        <v/>
      </c>
      <c r="S239" s="5" t="str">
        <f t="shared" si="65"/>
        <v/>
      </c>
      <c r="T239" s="5" t="str">
        <f t="shared" si="75"/>
        <v/>
      </c>
      <c r="U239" s="5" t="str">
        <f t="shared" si="66"/>
        <v/>
      </c>
      <c r="V239" s="5" t="str">
        <f t="shared" si="76"/>
        <v/>
      </c>
      <c r="W239" s="5" t="str">
        <f t="shared" si="67"/>
        <v/>
      </c>
      <c r="X239" s="5" t="str">
        <f t="shared" si="77"/>
        <v/>
      </c>
      <c r="Y239" s="5" t="str">
        <f t="shared" si="68"/>
        <v/>
      </c>
      <c r="Z239" s="5"/>
      <c r="AA239" s="5">
        <f t="shared" si="78"/>
        <v>0</v>
      </c>
      <c r="AB239" s="3">
        <f t="shared" si="79"/>
        <v>0</v>
      </c>
      <c r="AC239" s="5">
        <f t="shared" si="69"/>
        <v>0</v>
      </c>
      <c r="AE239" s="60" t="e">
        <f t="shared" si="80"/>
        <v>#DIV/0!</v>
      </c>
    </row>
    <row r="240" spans="2:31" x14ac:dyDescent="0.2">
      <c r="B240" s="9">
        <f t="shared" si="81"/>
        <v>50406</v>
      </c>
      <c r="C240" s="10">
        <f t="shared" si="62"/>
        <v>138</v>
      </c>
      <c r="D240" s="5">
        <f t="shared" si="70"/>
        <v>0</v>
      </c>
      <c r="E240" s="5">
        <f t="shared" si="63"/>
        <v>0</v>
      </c>
      <c r="F240" s="5">
        <f t="shared" si="64"/>
        <v>0</v>
      </c>
      <c r="G240" s="3">
        <f t="shared" si="71"/>
        <v>0</v>
      </c>
      <c r="H240" s="35"/>
      <c r="I240" s="5">
        <f>IF($M$12=1,IF(SUM(K$26:K239)&lt;1,$L$5*(1+$G$5)^(INT((B240-$B$27)/365)),0),0)</f>
        <v>0</v>
      </c>
      <c r="J240" s="5"/>
      <c r="K240" s="10">
        <f>IF($M$12=1,IF(AND(AA240/$L$9&gt;(E240*12+$C$9)*4,$L$10&lt;=B240,SUM($K$26:K239)&lt;1,$L$8&lt;AA240/$L$9),1,0),IF(SUM(K$26:K239)=1,0,1))</f>
        <v>0</v>
      </c>
      <c r="L240" s="5">
        <f>IF($M$12=1,IF(K239=1,$L$8*(1-$L$9),IF(SUM($K$26:K239)=1,MAX(L239*(1+$H$10)-P239,0),0)),IF(K240=1,$O$8,MAX(L239*(1+$H$10)-P239,0)))</f>
        <v>0</v>
      </c>
      <c r="M240" s="5">
        <f t="shared" si="72"/>
        <v>0</v>
      </c>
      <c r="N240" s="5">
        <f>IF($M$12=1,IF(SUM(K$26:K239)=1,P240-(L240-L241),0),P240-(L240-L241))</f>
        <v>0</v>
      </c>
      <c r="O240" s="5">
        <f t="shared" si="73"/>
        <v>0</v>
      </c>
      <c r="P240" s="5">
        <f>IF(OR(SUM($K$26:K239)=1,$M$12=2),IF($M$19=1,MIN($L$16+F240*$L$17,L240*(1+$H$10)),MIN(MAX(D240+E240+F240-G240-H240-I240-M240-SUM(S240,U240,W240,Y240)-$O$16*E240,$O$15),L240*(1+$H$10))),0)</f>
        <v>0</v>
      </c>
      <c r="Q240" s="5"/>
      <c r="R240" s="50" t="str">
        <f t="shared" si="74"/>
        <v/>
      </c>
      <c r="S240" s="5" t="str">
        <f t="shared" si="65"/>
        <v/>
      </c>
      <c r="T240" s="5" t="str">
        <f t="shared" si="75"/>
        <v/>
      </c>
      <c r="U240" s="5" t="str">
        <f t="shared" si="66"/>
        <v/>
      </c>
      <c r="V240" s="5" t="str">
        <f t="shared" si="76"/>
        <v/>
      </c>
      <c r="W240" s="5" t="str">
        <f t="shared" si="67"/>
        <v/>
      </c>
      <c r="X240" s="5" t="str">
        <f t="shared" si="77"/>
        <v/>
      </c>
      <c r="Y240" s="5" t="str">
        <f t="shared" si="68"/>
        <v/>
      </c>
      <c r="Z240" s="5"/>
      <c r="AA240" s="5">
        <f t="shared" si="78"/>
        <v>0</v>
      </c>
      <c r="AB240" s="3">
        <f t="shared" si="79"/>
        <v>0</v>
      </c>
      <c r="AC240" s="5">
        <f t="shared" si="69"/>
        <v>0</v>
      </c>
      <c r="AE240" s="60" t="e">
        <f t="shared" si="80"/>
        <v>#DIV/0!</v>
      </c>
    </row>
    <row r="241" spans="2:31" x14ac:dyDescent="0.2">
      <c r="B241" s="9">
        <f t="shared" si="81"/>
        <v>50437</v>
      </c>
      <c r="C241" s="10">
        <f t="shared" si="62"/>
        <v>138</v>
      </c>
      <c r="D241" s="5">
        <f t="shared" si="70"/>
        <v>0</v>
      </c>
      <c r="E241" s="5">
        <f t="shared" si="63"/>
        <v>0</v>
      </c>
      <c r="F241" s="5">
        <f t="shared" si="64"/>
        <v>0</v>
      </c>
      <c r="G241" s="3">
        <f t="shared" si="71"/>
        <v>0</v>
      </c>
      <c r="H241" s="35"/>
      <c r="I241" s="5">
        <f>IF($M$12=1,IF(SUM(K$26:K240)&lt;1,$L$5*(1+$G$5)^(INT((B241-$B$27)/365)),0),0)</f>
        <v>0</v>
      </c>
      <c r="J241" s="5"/>
      <c r="K241" s="10">
        <f>IF($M$12=1,IF(AND(AA241/$L$9&gt;(E241*12+$C$9)*4,$L$10&lt;=B241,SUM($K$26:K240)&lt;1,$L$8&lt;AA241/$L$9),1,0),IF(SUM(K$26:K240)=1,0,1))</f>
        <v>0</v>
      </c>
      <c r="L241" s="5">
        <f>IF($M$12=1,IF(K240=1,$L$8*(1-$L$9),IF(SUM($K$26:K240)=1,MAX(L240*(1+$H$10)-P240,0),0)),IF(K241=1,$O$8,MAX(L240*(1+$H$10)-P240,0)))</f>
        <v>0</v>
      </c>
      <c r="M241" s="5">
        <f t="shared" si="72"/>
        <v>0</v>
      </c>
      <c r="N241" s="5">
        <f>IF(SUM(K$26:K240)=1,P241-(L241-L242),0)</f>
        <v>0</v>
      </c>
      <c r="O241" s="5">
        <f t="shared" si="73"/>
        <v>0</v>
      </c>
      <c r="P241" s="5">
        <f>IF(OR(SUM($K$26:K240)=1,$M$12=2),IF($M$19=1,MIN($L$16+F241*$L$17,L241*(1+$H$10)),MIN(MAX(D241+E241+F241-G241-H241-I241-M241-SUM(S241,U241,W241,Y241)-$O$16*E241,$O$15),L241*(1+$H$10))),0)</f>
        <v>0</v>
      </c>
      <c r="Q241" s="5"/>
      <c r="R241" s="50" t="str">
        <f t="shared" si="74"/>
        <v/>
      </c>
      <c r="S241" s="5" t="str">
        <f t="shared" si="65"/>
        <v/>
      </c>
      <c r="T241" s="5" t="str">
        <f t="shared" si="75"/>
        <v/>
      </c>
      <c r="U241" s="5" t="str">
        <f t="shared" si="66"/>
        <v/>
      </c>
      <c r="V241" s="5" t="str">
        <f t="shared" si="76"/>
        <v/>
      </c>
      <c r="W241" s="5" t="str">
        <f t="shared" si="67"/>
        <v/>
      </c>
      <c r="X241" s="5" t="str">
        <f t="shared" si="77"/>
        <v/>
      </c>
      <c r="Y241" s="5" t="str">
        <f t="shared" si="68"/>
        <v/>
      </c>
      <c r="Z241" s="5"/>
      <c r="AA241" s="5">
        <f t="shared" si="78"/>
        <v>0</v>
      </c>
      <c r="AB241" s="3">
        <f t="shared" si="79"/>
        <v>0</v>
      </c>
      <c r="AC241" s="5">
        <f t="shared" si="69"/>
        <v>0</v>
      </c>
      <c r="AE241" s="60" t="e">
        <f t="shared" si="80"/>
        <v>#DIV/0!</v>
      </c>
    </row>
    <row r="242" spans="2:31" x14ac:dyDescent="0.2">
      <c r="B242" s="9">
        <f t="shared" si="81"/>
        <v>50465</v>
      </c>
      <c r="C242" s="10">
        <f t="shared" si="62"/>
        <v>138</v>
      </c>
      <c r="D242" s="5">
        <f t="shared" si="70"/>
        <v>0</v>
      </c>
      <c r="E242" s="5">
        <f t="shared" si="63"/>
        <v>0</v>
      </c>
      <c r="F242" s="5">
        <f t="shared" si="64"/>
        <v>0</v>
      </c>
      <c r="G242" s="3">
        <f t="shared" si="71"/>
        <v>0</v>
      </c>
      <c r="H242" s="35"/>
      <c r="I242" s="5">
        <f>IF($M$12=1,IF(SUM(K$26:K241)&lt;1,$L$5*(1+$G$5)^(INT((B242-$B$27)/365)),0),0)</f>
        <v>0</v>
      </c>
      <c r="J242" s="5"/>
      <c r="K242" s="10">
        <f>IF($M$12=1,IF(AND(AA242/$L$9&gt;(E242*12+$C$9)*4,$L$10&lt;=B242,SUM($K$26:K241)&lt;1,$L$8&lt;AA242/$L$9),1,0),IF(SUM(K$26:K241)=1,0,1))</f>
        <v>0</v>
      </c>
      <c r="L242" s="5">
        <f>IF($M$12=1,IF(K241=1,$L$8*(1-$L$9),IF(SUM($K$26:K241)=1,MAX(L241*(1+$H$10)-P241,0),0)),IF(K242=1,$O$8,MAX(L241*(1+$H$10)-P241,0)))</f>
        <v>0</v>
      </c>
      <c r="M242" s="5">
        <f t="shared" si="72"/>
        <v>0</v>
      </c>
      <c r="N242" s="5">
        <f>IF(SUM(K$26:K241)=1,P242-(L242-L243),0)</f>
        <v>0</v>
      </c>
      <c r="O242" s="5">
        <f t="shared" si="73"/>
        <v>0</v>
      </c>
      <c r="P242" s="5">
        <f>IF(OR(SUM($K$26:K241)=1,$M$12=2),IF($M$19=1,MIN($L$16+F242*$L$17,L242*(1+$H$10)),MIN(MAX(D242+E242+F242-G242-H242-I242-M242-SUM(S242,U242,W242,Y242)-$O$16*E242,$O$15),L242*(1+$H$10))),0)</f>
        <v>0</v>
      </c>
      <c r="Q242" s="5"/>
      <c r="R242" s="50" t="str">
        <f t="shared" si="74"/>
        <v/>
      </c>
      <c r="S242" s="5" t="str">
        <f t="shared" si="65"/>
        <v/>
      </c>
      <c r="T242" s="5" t="str">
        <f t="shared" si="75"/>
        <v/>
      </c>
      <c r="U242" s="5" t="str">
        <f t="shared" si="66"/>
        <v/>
      </c>
      <c r="V242" s="5" t="str">
        <f t="shared" si="76"/>
        <v/>
      </c>
      <c r="W242" s="5" t="str">
        <f t="shared" si="67"/>
        <v/>
      </c>
      <c r="X242" s="5" t="str">
        <f t="shared" si="77"/>
        <v/>
      </c>
      <c r="Y242" s="5" t="str">
        <f t="shared" si="68"/>
        <v/>
      </c>
      <c r="Z242" s="5"/>
      <c r="AA242" s="5">
        <f t="shared" si="78"/>
        <v>0</v>
      </c>
      <c r="AB242" s="3">
        <f t="shared" si="79"/>
        <v>0</v>
      </c>
      <c r="AC242" s="5">
        <f t="shared" si="69"/>
        <v>0</v>
      </c>
      <c r="AE242" s="60" t="e">
        <f t="shared" si="80"/>
        <v>#DIV/0!</v>
      </c>
    </row>
    <row r="243" spans="2:31" x14ac:dyDescent="0.2">
      <c r="B243" s="9">
        <f t="shared" si="81"/>
        <v>50496</v>
      </c>
      <c r="C243" s="10">
        <f t="shared" si="62"/>
        <v>138</v>
      </c>
      <c r="D243" s="5">
        <f t="shared" si="70"/>
        <v>0</v>
      </c>
      <c r="E243" s="5">
        <f t="shared" si="63"/>
        <v>0</v>
      </c>
      <c r="F243" s="5">
        <f t="shared" si="64"/>
        <v>0</v>
      </c>
      <c r="G243" s="3">
        <f t="shared" si="71"/>
        <v>0</v>
      </c>
      <c r="H243" s="35"/>
      <c r="I243" s="5">
        <f>IF($M$12=1,IF(SUM(K$26:K242)&lt;1,$L$5*(1+$G$5)^(INT((B243-$B$27)/365)),0),0)</f>
        <v>0</v>
      </c>
      <c r="J243" s="5"/>
      <c r="K243" s="10">
        <f>IF($M$12=1,IF(AND(AA243/$L$9&gt;(E243*12+$C$9)*4,$L$10&lt;=B243,SUM($K$26:K242)&lt;1,$L$8&lt;AA243/$L$9),1,0),IF(SUM(K$26:K242)=1,0,1))</f>
        <v>0</v>
      </c>
      <c r="L243" s="5">
        <f>IF($M$12=1,IF(K242=1,$L$8*(1-$L$9),IF(SUM($K$26:K242)=1,MAX(L242*(1+$H$10)-P242,0),0)),IF(K243=1,$O$8,MAX(L242*(1+$H$10)-P242,0)))</f>
        <v>0</v>
      </c>
      <c r="M243" s="5">
        <f t="shared" si="72"/>
        <v>0</v>
      </c>
      <c r="N243" s="5">
        <f>IF(SUM(K$26:K242)=1,P243-(L243-L244),0)</f>
        <v>0</v>
      </c>
      <c r="O243" s="5">
        <f t="shared" si="73"/>
        <v>0</v>
      </c>
      <c r="P243" s="5">
        <f>IF(OR(SUM($K$26:K242)=1,$M$12=2),IF($M$19=1,MIN($L$16+F243*$L$17,L243*(1+$H$10)),MIN(MAX(D243+E243+F243-G243-H243-I243-M243-SUM(S243,U243,W243,Y243)-$O$16*E243,$O$15),L243*(1+$H$10))),0)</f>
        <v>0</v>
      </c>
      <c r="Q243" s="5"/>
      <c r="R243" s="50" t="str">
        <f t="shared" si="74"/>
        <v/>
      </c>
      <c r="S243" s="5" t="str">
        <f t="shared" si="65"/>
        <v/>
      </c>
      <c r="T243" s="5" t="str">
        <f t="shared" si="75"/>
        <v/>
      </c>
      <c r="U243" s="5" t="str">
        <f t="shared" si="66"/>
        <v/>
      </c>
      <c r="V243" s="5" t="str">
        <f t="shared" si="76"/>
        <v/>
      </c>
      <c r="W243" s="5" t="str">
        <f t="shared" si="67"/>
        <v/>
      </c>
      <c r="X243" s="5" t="str">
        <f t="shared" si="77"/>
        <v/>
      </c>
      <c r="Y243" s="5" t="str">
        <f t="shared" si="68"/>
        <v/>
      </c>
      <c r="Z243" s="5"/>
      <c r="AA243" s="5">
        <f t="shared" si="78"/>
        <v>0</v>
      </c>
      <c r="AB243" s="3">
        <f t="shared" si="79"/>
        <v>0</v>
      </c>
      <c r="AC243" s="5">
        <f t="shared" si="69"/>
        <v>0</v>
      </c>
      <c r="AE243" s="60" t="e">
        <f t="shared" si="80"/>
        <v>#DIV/0!</v>
      </c>
    </row>
    <row r="244" spans="2:31" x14ac:dyDescent="0.2">
      <c r="B244" s="9">
        <f t="shared" si="81"/>
        <v>50526</v>
      </c>
      <c r="C244" s="10">
        <f t="shared" si="62"/>
        <v>138</v>
      </c>
      <c r="D244" s="5">
        <f t="shared" si="70"/>
        <v>0</v>
      </c>
      <c r="E244" s="5">
        <f t="shared" si="63"/>
        <v>0</v>
      </c>
      <c r="F244" s="5">
        <f t="shared" si="64"/>
        <v>0</v>
      </c>
      <c r="G244" s="3">
        <f t="shared" si="71"/>
        <v>0</v>
      </c>
      <c r="H244" s="35"/>
      <c r="I244" s="5">
        <f>IF($M$12=1,IF(SUM(K$26:K243)&lt;1,$L$5*(1+$G$5)^(INT((B244-$B$27)/365)),0),0)</f>
        <v>0</v>
      </c>
      <c r="J244" s="5"/>
      <c r="K244" s="10">
        <f>IF($M$12=1,IF(AND(AA244/$L$9&gt;(E244*12+$C$9)*4,$L$10&lt;=B244,SUM($K$26:K243)&lt;1,$L$8&lt;AA244/$L$9),1,0),IF(SUM(K$26:K243)=1,0,1))</f>
        <v>0</v>
      </c>
      <c r="L244" s="5">
        <f>IF($M$12=1,IF(K243=1,$L$8*(1-$L$9),IF(SUM($K$26:K243)=1,MAX(L243*(1+$H$10)-P243,0),0)),IF(K244=1,$O$8,MAX(L243*(1+$H$10)-P243,0)))</f>
        <v>0</v>
      </c>
      <c r="M244" s="5">
        <f t="shared" si="72"/>
        <v>0</v>
      </c>
      <c r="N244" s="5">
        <f>IF(SUM(K$26:K243)=1,P244-(L244-L245),0)</f>
        <v>0</v>
      </c>
      <c r="O244" s="5">
        <f t="shared" si="73"/>
        <v>0</v>
      </c>
      <c r="P244" s="5">
        <f>IF(OR(SUM($K$26:K243)=1,$M$12=2),IF($M$19=1,MIN($L$16+F244*$L$17,L244*(1+$H$10)),MIN(MAX(D244+E244+F244-G244-H244-I244-M244-SUM(S244,U244,W244,Y244)-$O$16*E244,$O$15),L244*(1+$H$10))),0)</f>
        <v>0</v>
      </c>
      <c r="Q244" s="5"/>
      <c r="R244" s="50" t="str">
        <f t="shared" si="74"/>
        <v/>
      </c>
      <c r="S244" s="5" t="str">
        <f t="shared" si="65"/>
        <v/>
      </c>
      <c r="T244" s="5" t="str">
        <f t="shared" si="75"/>
        <v/>
      </c>
      <c r="U244" s="5" t="str">
        <f t="shared" si="66"/>
        <v/>
      </c>
      <c r="V244" s="5" t="str">
        <f t="shared" si="76"/>
        <v/>
      </c>
      <c r="W244" s="5" t="str">
        <f t="shared" si="67"/>
        <v/>
      </c>
      <c r="X244" s="5" t="str">
        <f t="shared" si="77"/>
        <v/>
      </c>
      <c r="Y244" s="5" t="str">
        <f t="shared" si="68"/>
        <v/>
      </c>
      <c r="Z244" s="5"/>
      <c r="AA244" s="5">
        <f t="shared" si="78"/>
        <v>0</v>
      </c>
      <c r="AB244" s="3">
        <f t="shared" si="79"/>
        <v>0</v>
      </c>
      <c r="AC244" s="5">
        <f t="shared" si="69"/>
        <v>0</v>
      </c>
      <c r="AE244" s="60" t="e">
        <f t="shared" si="80"/>
        <v>#DIV/0!</v>
      </c>
    </row>
    <row r="245" spans="2:31" x14ac:dyDescent="0.2">
      <c r="B245" s="9">
        <f t="shared" si="81"/>
        <v>50557</v>
      </c>
      <c r="C245" s="10">
        <f t="shared" si="62"/>
        <v>138</v>
      </c>
      <c r="D245" s="5">
        <f t="shared" si="70"/>
        <v>0</v>
      </c>
      <c r="E245" s="5">
        <f t="shared" si="63"/>
        <v>0</v>
      </c>
      <c r="F245" s="5">
        <f t="shared" si="64"/>
        <v>0</v>
      </c>
      <c r="G245" s="3">
        <f t="shared" si="71"/>
        <v>0</v>
      </c>
      <c r="H245" s="35"/>
      <c r="I245" s="5">
        <f>IF($M$12=1,IF(SUM(K$26:K244)&lt;1,$L$5*(1+$G$5)^(INT((B245-$B$27)/365)),0),0)</f>
        <v>0</v>
      </c>
      <c r="J245" s="5"/>
      <c r="K245" s="10">
        <f>IF($M$12=1,IF(AND(AA245/$L$9&gt;(E245*12+$C$9)*4,$L$10&lt;=B245,SUM($K$26:K244)&lt;1,$L$8&lt;AA245/$L$9),1,0),IF(SUM(K$26:K244)=1,0,1))</f>
        <v>0</v>
      </c>
      <c r="L245" s="5">
        <f>IF($M$12=1,IF(K244=1,$L$8*(1-$L$9),IF(SUM($K$26:K244)=1,MAX(L244*(1+$H$10)-P244,0),0)),IF(K245=1,$O$8,MAX(L244*(1+$H$10)-P244,0)))</f>
        <v>0</v>
      </c>
      <c r="M245" s="5">
        <f t="shared" si="72"/>
        <v>0</v>
      </c>
      <c r="N245" s="5">
        <f>IF(SUM(K$26:K244)=1,P245-(L245-L246),0)</f>
        <v>0</v>
      </c>
      <c r="O245" s="5">
        <f t="shared" si="73"/>
        <v>0</v>
      </c>
      <c r="P245" s="5">
        <f>IF(OR(SUM($K$26:K244)=1,$M$12=2),IF($M$19=1,MIN($L$16+F245*$L$17,L245*(1+$H$10)),MIN(MAX(D245+E245+F245-G245-H245-I245-M245-SUM(S245,U245,W245,Y245)-$O$16*E245,$O$15),L245*(1+$H$10))),0)</f>
        <v>0</v>
      </c>
      <c r="Q245" s="5"/>
      <c r="R245" s="50" t="str">
        <f t="shared" si="74"/>
        <v/>
      </c>
      <c r="S245" s="5" t="str">
        <f t="shared" si="65"/>
        <v/>
      </c>
      <c r="T245" s="5" t="str">
        <f t="shared" si="75"/>
        <v/>
      </c>
      <c r="U245" s="5" t="str">
        <f t="shared" si="66"/>
        <v/>
      </c>
      <c r="V245" s="5" t="str">
        <f t="shared" si="76"/>
        <v/>
      </c>
      <c r="W245" s="5" t="str">
        <f t="shared" si="67"/>
        <v/>
      </c>
      <c r="X245" s="5" t="str">
        <f t="shared" si="77"/>
        <v/>
      </c>
      <c r="Y245" s="5" t="str">
        <f t="shared" si="68"/>
        <v/>
      </c>
      <c r="Z245" s="5"/>
      <c r="AA245" s="5">
        <f t="shared" si="78"/>
        <v>0</v>
      </c>
      <c r="AB245" s="3">
        <f t="shared" si="79"/>
        <v>0</v>
      </c>
      <c r="AC245" s="5">
        <f t="shared" si="69"/>
        <v>0</v>
      </c>
      <c r="AE245" s="60" t="e">
        <f t="shared" si="80"/>
        <v>#DIV/0!</v>
      </c>
    </row>
    <row r="246" spans="2:31" x14ac:dyDescent="0.2">
      <c r="B246" s="9">
        <f t="shared" si="81"/>
        <v>50587</v>
      </c>
      <c r="C246" s="10">
        <f t="shared" si="62"/>
        <v>138</v>
      </c>
      <c r="D246" s="5">
        <f t="shared" si="70"/>
        <v>0</v>
      </c>
      <c r="E246" s="5">
        <f t="shared" si="63"/>
        <v>0</v>
      </c>
      <c r="F246" s="5">
        <f t="shared" si="64"/>
        <v>0</v>
      </c>
      <c r="G246" s="3">
        <f t="shared" si="71"/>
        <v>0</v>
      </c>
      <c r="H246" s="35"/>
      <c r="I246" s="5">
        <f>IF($M$12=1,IF(SUM(K$26:K245)&lt;1,$L$5*(1+$G$5)^(INT((B246-$B$27)/365)),0),0)</f>
        <v>0</v>
      </c>
      <c r="J246" s="5"/>
      <c r="K246" s="10">
        <f>IF($M$12=1,IF(AND(AA246/$L$9&gt;(E246*12+$C$9)*4,$L$10&lt;=B246,SUM($K$26:K245)&lt;1,$L$8&lt;AA246/$L$9),1,0),IF(SUM(K$26:K245)=1,0,1))</f>
        <v>0</v>
      </c>
      <c r="L246" s="5">
        <f>IF($M$12=1,IF(K245=1,$L$8*(1-$L$9),IF(SUM($K$26:K245)=1,MAX(L245*(1+$H$10)-P245,0),0)),IF(K246=1,$O$8,MAX(L245*(1+$H$10)-P245,0)))</f>
        <v>0</v>
      </c>
      <c r="M246" s="5">
        <f t="shared" si="72"/>
        <v>0</v>
      </c>
      <c r="N246" s="5">
        <f>IF(SUM(K$26:K245)=1,P246-(L246-L247),0)</f>
        <v>0</v>
      </c>
      <c r="O246" s="5">
        <f t="shared" si="73"/>
        <v>0</v>
      </c>
      <c r="P246" s="5">
        <f>IF(OR(SUM($K$26:K245)=1,$M$12=2),IF($M$19=1,MIN($L$16+F246*$L$17,L246*(1+$H$10)),MIN(MAX(D246+E246+F246-G246-H246-I246-M246-SUM(S246,U246,W246,Y246)-$O$16*E246,$O$15),L246*(1+$H$10))),0)</f>
        <v>0</v>
      </c>
      <c r="Q246" s="5"/>
      <c r="R246" s="50" t="str">
        <f t="shared" si="74"/>
        <v/>
      </c>
      <c r="S246" s="5" t="str">
        <f t="shared" si="65"/>
        <v/>
      </c>
      <c r="T246" s="5" t="str">
        <f t="shared" si="75"/>
        <v/>
      </c>
      <c r="U246" s="5" t="str">
        <f t="shared" si="66"/>
        <v/>
      </c>
      <c r="V246" s="5" t="str">
        <f t="shared" si="76"/>
        <v/>
      </c>
      <c r="W246" s="5" t="str">
        <f t="shared" si="67"/>
        <v/>
      </c>
      <c r="X246" s="5" t="str">
        <f t="shared" si="77"/>
        <v/>
      </c>
      <c r="Y246" s="5" t="str">
        <f t="shared" si="68"/>
        <v/>
      </c>
      <c r="Z246" s="5"/>
      <c r="AA246" s="5">
        <f t="shared" si="78"/>
        <v>0</v>
      </c>
      <c r="AB246" s="3">
        <f t="shared" si="79"/>
        <v>0</v>
      </c>
      <c r="AC246" s="5">
        <f t="shared" si="69"/>
        <v>0</v>
      </c>
      <c r="AE246" s="60" t="e">
        <f t="shared" si="80"/>
        <v>#DIV/0!</v>
      </c>
    </row>
    <row r="247" spans="2:31" x14ac:dyDescent="0.2">
      <c r="B247" s="9">
        <f t="shared" si="81"/>
        <v>50618</v>
      </c>
      <c r="C247" s="10">
        <f t="shared" si="62"/>
        <v>138</v>
      </c>
      <c r="D247" s="5">
        <f t="shared" si="70"/>
        <v>0</v>
      </c>
      <c r="E247" s="5">
        <f t="shared" si="63"/>
        <v>0</v>
      </c>
      <c r="F247" s="5">
        <f t="shared" si="64"/>
        <v>0</v>
      </c>
      <c r="G247" s="3">
        <f t="shared" si="71"/>
        <v>0</v>
      </c>
      <c r="H247" s="35"/>
      <c r="I247" s="5">
        <f>IF($M$12=1,IF(SUM(K$26:K246)&lt;1,$L$5*(1+$G$5)^(INT((B247-$B$27)/365)),0),0)</f>
        <v>0</v>
      </c>
      <c r="J247" s="5"/>
      <c r="K247" s="10">
        <f>IF($M$12=1,IF(AND(AA247/$L$9&gt;(E247*12+$C$9)*4,$L$10&lt;=B247,SUM($K$26:K246)&lt;1,$L$8&lt;AA247/$L$9),1,0),IF(SUM(K$26:K246)=1,0,1))</f>
        <v>0</v>
      </c>
      <c r="L247" s="5">
        <f>IF($M$12=1,IF(K246=1,$L$8*(1-$L$9),IF(SUM($K$26:K246)=1,MAX(L246*(1+$H$10)-P246,0),0)),IF(K247=1,$O$8,MAX(L246*(1+$H$10)-P246,0)))</f>
        <v>0</v>
      </c>
      <c r="M247" s="5">
        <f t="shared" si="72"/>
        <v>0</v>
      </c>
      <c r="N247" s="5">
        <f>IF(SUM(K$26:K246)=1,P247-(L247-L248),0)</f>
        <v>0</v>
      </c>
      <c r="O247" s="5">
        <f t="shared" si="73"/>
        <v>0</v>
      </c>
      <c r="P247" s="5">
        <f>IF(OR(SUM($K$26:K246)=1,$M$12=2),IF($M$19=1,MIN($L$16+F247*$L$17,L247*(1+$H$10)),MIN(MAX(D247+E247+F247-G247-H247-I247-M247-SUM(S247,U247,W247,Y247)-$O$16*E247,$O$15),L247*(1+$H$10))),0)</f>
        <v>0</v>
      </c>
      <c r="Q247" s="5"/>
      <c r="R247" s="50" t="str">
        <f t="shared" si="74"/>
        <v/>
      </c>
      <c r="S247" s="5" t="str">
        <f t="shared" si="65"/>
        <v/>
      </c>
      <c r="T247" s="5" t="str">
        <f t="shared" si="75"/>
        <v/>
      </c>
      <c r="U247" s="5" t="str">
        <f t="shared" si="66"/>
        <v/>
      </c>
      <c r="V247" s="5" t="str">
        <f t="shared" si="76"/>
        <v/>
      </c>
      <c r="W247" s="5" t="str">
        <f t="shared" si="67"/>
        <v/>
      </c>
      <c r="X247" s="5" t="str">
        <f t="shared" si="77"/>
        <v/>
      </c>
      <c r="Y247" s="5" t="str">
        <f t="shared" si="68"/>
        <v/>
      </c>
      <c r="Z247" s="5"/>
      <c r="AA247" s="5">
        <f t="shared" si="78"/>
        <v>0</v>
      </c>
      <c r="AB247" s="3">
        <f t="shared" si="79"/>
        <v>0</v>
      </c>
      <c r="AC247" s="5">
        <f t="shared" si="69"/>
        <v>0</v>
      </c>
      <c r="AE247" s="60" t="e">
        <f t="shared" si="80"/>
        <v>#DIV/0!</v>
      </c>
    </row>
    <row r="248" spans="2:31" x14ac:dyDescent="0.2">
      <c r="B248" s="9">
        <f t="shared" si="81"/>
        <v>50649</v>
      </c>
      <c r="C248" s="10">
        <f t="shared" si="62"/>
        <v>138</v>
      </c>
      <c r="D248" s="5">
        <f t="shared" si="70"/>
        <v>0</v>
      </c>
      <c r="E248" s="5">
        <f t="shared" si="63"/>
        <v>0</v>
      </c>
      <c r="F248" s="5">
        <f t="shared" si="64"/>
        <v>0</v>
      </c>
      <c r="G248" s="3">
        <f t="shared" si="71"/>
        <v>0</v>
      </c>
      <c r="H248" s="35"/>
      <c r="I248" s="5">
        <f>IF($M$12=1,IF(SUM(K$26:K247)&lt;1,$L$5*(1+$G$5)^(INT((B248-$B$27)/365)),0),0)</f>
        <v>0</v>
      </c>
      <c r="J248" s="5"/>
      <c r="K248" s="10">
        <f>IF($M$12=1,IF(AND(AA248/$L$9&gt;(E248*12+$C$9)*4,$L$10&lt;=B248,SUM($K$26:K247)&lt;1,$L$8&lt;AA248/$L$9),1,0),IF(SUM(K$26:K247)=1,0,1))</f>
        <v>0</v>
      </c>
      <c r="L248" s="5">
        <f>IF($M$12=1,IF(K247=1,$L$8*(1-$L$9),IF(SUM($K$26:K247)=1,MAX(L247*(1+$H$10)-P247,0),0)),IF(K248=1,$O$8,MAX(L247*(1+$H$10)-P247,0)))</f>
        <v>0</v>
      </c>
      <c r="M248" s="5">
        <f t="shared" si="72"/>
        <v>0</v>
      </c>
      <c r="N248" s="5">
        <f>IF(SUM(K$26:K247)=1,P248-(L248-L249),0)</f>
        <v>0</v>
      </c>
      <c r="O248" s="5">
        <f t="shared" si="73"/>
        <v>0</v>
      </c>
      <c r="P248" s="5">
        <f>IF(OR(SUM($K$26:K247)=1,$M$12=2),IF($M$19=1,MIN($L$16+F248*$L$17,L248*(1+$H$10)),MIN(MAX(D248+E248+F248-G248-H248-I248-M248-SUM(S248,U248,W248,Y248)-$O$16*E248,$O$15),L248*(1+$H$10))),0)</f>
        <v>0</v>
      </c>
      <c r="Q248" s="5"/>
      <c r="R248" s="50" t="str">
        <f t="shared" si="74"/>
        <v/>
      </c>
      <c r="S248" s="5" t="str">
        <f t="shared" si="65"/>
        <v/>
      </c>
      <c r="T248" s="5" t="str">
        <f t="shared" si="75"/>
        <v/>
      </c>
      <c r="U248" s="5" t="str">
        <f t="shared" si="66"/>
        <v/>
      </c>
      <c r="V248" s="5" t="str">
        <f t="shared" si="76"/>
        <v/>
      </c>
      <c r="W248" s="5" t="str">
        <f t="shared" si="67"/>
        <v/>
      </c>
      <c r="X248" s="5" t="str">
        <f t="shared" si="77"/>
        <v/>
      </c>
      <c r="Y248" s="5" t="str">
        <f t="shared" si="68"/>
        <v/>
      </c>
      <c r="Z248" s="5"/>
      <c r="AA248" s="5">
        <f t="shared" si="78"/>
        <v>0</v>
      </c>
      <c r="AB248" s="3">
        <f t="shared" si="79"/>
        <v>0</v>
      </c>
      <c r="AC248" s="5">
        <f t="shared" si="69"/>
        <v>0</v>
      </c>
      <c r="AE248" s="60" t="e">
        <f t="shared" si="80"/>
        <v>#DIV/0!</v>
      </c>
    </row>
    <row r="249" spans="2:31" x14ac:dyDescent="0.2">
      <c r="B249" s="9">
        <f t="shared" si="81"/>
        <v>50679</v>
      </c>
      <c r="C249" s="10">
        <f t="shared" si="62"/>
        <v>138</v>
      </c>
      <c r="D249" s="5">
        <f t="shared" si="70"/>
        <v>0</v>
      </c>
      <c r="E249" s="5">
        <f t="shared" si="63"/>
        <v>0</v>
      </c>
      <c r="F249" s="5">
        <f t="shared" si="64"/>
        <v>0</v>
      </c>
      <c r="G249" s="3">
        <f t="shared" si="71"/>
        <v>0</v>
      </c>
      <c r="H249" s="35"/>
      <c r="I249" s="5">
        <f>IF($M$12=1,IF(SUM(K$26:K248)&lt;1,$L$5*(1+$G$5)^(INT((B249-$B$27)/365)),0),0)</f>
        <v>0</v>
      </c>
      <c r="J249" s="5"/>
      <c r="K249" s="10">
        <f>IF($M$12=1,IF(AND(AA249/$L$9&gt;(E249*12+$C$9)*4,$L$10&lt;=B249,SUM($K$26:K248)&lt;1,$L$8&lt;AA249/$L$9),1,0),IF(SUM(K$26:K248)=1,0,1))</f>
        <v>0</v>
      </c>
      <c r="L249" s="5">
        <f>IF($M$12=1,IF(K248=1,$L$8*(1-$L$9),IF(SUM($K$26:K248)=1,MAX(L248*(1+$H$10)-P248,0),0)),IF(K249=1,$O$8,MAX(L248*(1+$H$10)-P248,0)))</f>
        <v>0</v>
      </c>
      <c r="M249" s="5">
        <f t="shared" si="72"/>
        <v>0</v>
      </c>
      <c r="N249" s="5">
        <f>IF(SUM(K$26:K248)=1,P249-(L249-L250),0)</f>
        <v>0</v>
      </c>
      <c r="O249" s="5">
        <f t="shared" si="73"/>
        <v>0</v>
      </c>
      <c r="P249" s="5">
        <f>IF(OR(SUM($K$26:K248)=1,$M$12=2),IF($M$19=1,MIN($L$16+F249*$L$17,L249*(1+$H$10)),MIN(MAX(D249+E249+F249-G249-H249-I249-M249-SUM(S249,U249,W249,Y249)-$O$16*E249,$O$15),L249*(1+$H$10))),0)</f>
        <v>0</v>
      </c>
      <c r="Q249" s="5"/>
      <c r="R249" s="50" t="str">
        <f t="shared" si="74"/>
        <v/>
      </c>
      <c r="S249" s="5" t="str">
        <f t="shared" si="65"/>
        <v/>
      </c>
      <c r="T249" s="5" t="str">
        <f t="shared" si="75"/>
        <v/>
      </c>
      <c r="U249" s="5" t="str">
        <f t="shared" si="66"/>
        <v/>
      </c>
      <c r="V249" s="5" t="str">
        <f t="shared" si="76"/>
        <v/>
      </c>
      <c r="W249" s="5" t="str">
        <f t="shared" si="67"/>
        <v/>
      </c>
      <c r="X249" s="5" t="str">
        <f t="shared" si="77"/>
        <v/>
      </c>
      <c r="Y249" s="5" t="str">
        <f t="shared" si="68"/>
        <v/>
      </c>
      <c r="Z249" s="5"/>
      <c r="AA249" s="5">
        <f t="shared" si="78"/>
        <v>0</v>
      </c>
      <c r="AB249" s="3">
        <f t="shared" si="79"/>
        <v>0</v>
      </c>
      <c r="AC249" s="5">
        <f t="shared" si="69"/>
        <v>0</v>
      </c>
      <c r="AE249" s="60" t="e">
        <f t="shared" si="80"/>
        <v>#DIV/0!</v>
      </c>
    </row>
    <row r="250" spans="2:31" x14ac:dyDescent="0.2">
      <c r="B250" s="9">
        <f t="shared" si="81"/>
        <v>50710</v>
      </c>
      <c r="C250" s="10">
        <f t="shared" si="62"/>
        <v>138</v>
      </c>
      <c r="D250" s="5">
        <f t="shared" si="70"/>
        <v>0</v>
      </c>
      <c r="E250" s="5">
        <f t="shared" si="63"/>
        <v>0</v>
      </c>
      <c r="F250" s="5">
        <f t="shared" si="64"/>
        <v>0</v>
      </c>
      <c r="G250" s="3">
        <f t="shared" si="71"/>
        <v>0</v>
      </c>
      <c r="H250" s="35"/>
      <c r="I250" s="5">
        <f>IF($M$12=1,IF(SUM(K$26:K249)&lt;1,$L$5*(1+$G$5)^(INT((B250-$B$27)/365)),0),0)</f>
        <v>0</v>
      </c>
      <c r="J250" s="5"/>
      <c r="K250" s="10">
        <f>IF($M$12=1,IF(AND(AA250/$L$9&gt;(E250*12+$C$9)*4,$L$10&lt;=B250,SUM($K$26:K249)&lt;1,$L$8&lt;AA250/$L$9),1,0),IF(SUM(K$26:K249)=1,0,1))</f>
        <v>0</v>
      </c>
      <c r="L250" s="5">
        <f>IF($M$12=1,IF(K249=1,$L$8*(1-$L$9),IF(SUM($K$26:K249)=1,MAX(L249*(1+$H$10)-P249,0),0)),IF(K250=1,$O$8,MAX(L249*(1+$H$10)-P249,0)))</f>
        <v>0</v>
      </c>
      <c r="M250" s="5">
        <f t="shared" si="72"/>
        <v>0</v>
      </c>
      <c r="N250" s="5">
        <f>IF(SUM(K$26:K249)=1,P250-(L250-L251),0)</f>
        <v>0</v>
      </c>
      <c r="O250" s="5">
        <f t="shared" si="73"/>
        <v>0</v>
      </c>
      <c r="P250" s="5">
        <f>IF(OR(SUM($K$26:K249)=1,$M$12=2),IF($M$19=1,MIN($L$16+F250*$L$17,L250*(1+$H$10)),MIN(MAX(D250+E250+F250-G250-H250-I250-M250-SUM(S250,U250,W250,Y250)-$O$16*E250,$O$15),L250*(1+$H$10))),0)</f>
        <v>0</v>
      </c>
      <c r="Q250" s="5"/>
      <c r="R250" s="50" t="str">
        <f t="shared" si="74"/>
        <v/>
      </c>
      <c r="S250" s="5" t="str">
        <f t="shared" si="65"/>
        <v/>
      </c>
      <c r="T250" s="5" t="str">
        <f t="shared" si="75"/>
        <v/>
      </c>
      <c r="U250" s="5" t="str">
        <f t="shared" si="66"/>
        <v/>
      </c>
      <c r="V250" s="5" t="str">
        <f t="shared" si="76"/>
        <v/>
      </c>
      <c r="W250" s="5" t="str">
        <f t="shared" si="67"/>
        <v/>
      </c>
      <c r="X250" s="5" t="str">
        <f t="shared" si="77"/>
        <v/>
      </c>
      <c r="Y250" s="5" t="str">
        <f t="shared" si="68"/>
        <v/>
      </c>
      <c r="Z250" s="5"/>
      <c r="AA250" s="5">
        <f t="shared" si="78"/>
        <v>0</v>
      </c>
      <c r="AB250" s="3">
        <f t="shared" si="79"/>
        <v>0</v>
      </c>
      <c r="AC250" s="5">
        <f t="shared" si="69"/>
        <v>0</v>
      </c>
      <c r="AE250" s="60" t="e">
        <f t="shared" si="80"/>
        <v>#DIV/0!</v>
      </c>
    </row>
    <row r="251" spans="2:31" x14ac:dyDescent="0.2">
      <c r="B251" s="9">
        <f t="shared" si="81"/>
        <v>50740</v>
      </c>
      <c r="C251" s="10">
        <f t="shared" si="62"/>
        <v>139</v>
      </c>
      <c r="D251" s="5">
        <f t="shared" si="70"/>
        <v>0</v>
      </c>
      <c r="E251" s="5">
        <f t="shared" si="63"/>
        <v>0</v>
      </c>
      <c r="F251" s="5">
        <f t="shared" si="64"/>
        <v>0</v>
      </c>
      <c r="G251" s="3">
        <f t="shared" si="71"/>
        <v>0</v>
      </c>
      <c r="H251" s="35"/>
      <c r="I251" s="5">
        <f>IF($M$12=1,IF(SUM(K$26:K250)&lt;1,$L$5*(1+$G$5)^(INT((B251-$B$27)/365)),0),0)</f>
        <v>0</v>
      </c>
      <c r="J251" s="5"/>
      <c r="K251" s="10">
        <f>IF($M$12=1,IF(AND(AA251/$L$9&gt;(E251*12+$C$9)*4,$L$10&lt;=B251,SUM($K$26:K250)&lt;1,$L$8&lt;AA251/$L$9),1,0),IF(SUM(K$26:K250)=1,0,1))</f>
        <v>0</v>
      </c>
      <c r="L251" s="5">
        <f>IF($M$12=1,IF(K250=1,$L$8*(1-$L$9),IF(SUM($K$26:K250)=1,MAX(L250*(1+$H$10)-P250,0),0)),IF(K251=1,$O$8,MAX(L250*(1+$H$10)-P250,0)))</f>
        <v>0</v>
      </c>
      <c r="M251" s="5">
        <f t="shared" si="72"/>
        <v>0</v>
      </c>
      <c r="N251" s="5">
        <f>IF(SUM(K$26:K250)=1,P251-(L251-L252),0)</f>
        <v>0</v>
      </c>
      <c r="O251" s="5">
        <f t="shared" si="73"/>
        <v>0</v>
      </c>
      <c r="P251" s="5">
        <f>IF(OR(SUM($K$26:K250)=1,$M$12=2),IF($M$19=1,MIN($L$16+F251*$L$17,L251*(1+$H$10)),MIN(MAX(D251+E251+F251-G251-H251-I251-M251-SUM(S251,U251,W251,Y251)-$O$16*E251,$O$15),L251*(1+$H$10))),0)</f>
        <v>0</v>
      </c>
      <c r="Q251" s="5"/>
      <c r="R251" s="50" t="str">
        <f t="shared" si="74"/>
        <v/>
      </c>
      <c r="S251" s="5" t="str">
        <f t="shared" si="65"/>
        <v/>
      </c>
      <c r="T251" s="5" t="str">
        <f t="shared" si="75"/>
        <v/>
      </c>
      <c r="U251" s="5" t="str">
        <f t="shared" si="66"/>
        <v/>
      </c>
      <c r="V251" s="5" t="str">
        <f t="shared" si="76"/>
        <v/>
      </c>
      <c r="W251" s="5" t="str">
        <f t="shared" si="67"/>
        <v/>
      </c>
      <c r="X251" s="5" t="str">
        <f t="shared" si="77"/>
        <v/>
      </c>
      <c r="Y251" s="5" t="str">
        <f t="shared" si="68"/>
        <v/>
      </c>
      <c r="Z251" s="5"/>
      <c r="AA251" s="5">
        <f t="shared" si="78"/>
        <v>0</v>
      </c>
      <c r="AB251" s="3">
        <f t="shared" si="79"/>
        <v>0</v>
      </c>
      <c r="AC251" s="5">
        <f t="shared" si="69"/>
        <v>0</v>
      </c>
      <c r="AE251" s="60" t="e">
        <f t="shared" si="80"/>
        <v>#DIV/0!</v>
      </c>
    </row>
    <row r="252" spans="2:31" x14ac:dyDescent="0.2">
      <c r="B252" s="9">
        <f t="shared" si="81"/>
        <v>50771</v>
      </c>
      <c r="C252" s="10">
        <f t="shared" si="62"/>
        <v>139</v>
      </c>
      <c r="D252" s="5">
        <f t="shared" si="70"/>
        <v>0</v>
      </c>
      <c r="E252" s="5">
        <f t="shared" si="63"/>
        <v>0</v>
      </c>
      <c r="F252" s="5">
        <f t="shared" si="64"/>
        <v>0</v>
      </c>
      <c r="G252" s="3">
        <f t="shared" si="71"/>
        <v>0</v>
      </c>
      <c r="H252" s="35"/>
      <c r="I252" s="5">
        <f>IF($M$12=1,IF(SUM(K$26:K251)&lt;1,$L$5*(1+$G$5)^(INT((B252-$B$27)/365)),0),0)</f>
        <v>0</v>
      </c>
      <c r="J252" s="5"/>
      <c r="K252" s="10">
        <f>IF($M$12=1,IF(AND(AA252/$L$9&gt;(E252*12+$C$9)*4,$L$10&lt;=B252,SUM($K$26:K251)&lt;1,$L$8&lt;AA252/$L$9),1,0),IF(SUM(K$26:K251)=1,0,1))</f>
        <v>0</v>
      </c>
      <c r="L252" s="5">
        <f>IF($M$12=1,IF(K251=1,$L$8*(1-$L$9),IF(SUM($K$26:K251)=1,MAX(L251*(1+$H$10)-P251,0),0)),IF(K252=1,$O$8,MAX(L251*(1+$H$10)-P251,0)))</f>
        <v>0</v>
      </c>
      <c r="M252" s="5">
        <f t="shared" si="72"/>
        <v>0</v>
      </c>
      <c r="N252" s="5">
        <f>IF(SUM(K$26:K251)=1,P252-(L252-L253),0)</f>
        <v>0</v>
      </c>
      <c r="O252" s="5">
        <f t="shared" si="73"/>
        <v>0</v>
      </c>
      <c r="P252" s="5">
        <f>IF(OR(SUM($K$26:K251)=1,$M$12=2),IF($M$19=1,MIN($L$16+F252*$L$17,L252*(1+$H$10)),MIN(MAX(D252+E252+F252-G252-H252-I252-M252-SUM(S252,U252,W252,Y252)-$O$16*E252,$O$15),L252*(1+$H$10))),0)</f>
        <v>0</v>
      </c>
      <c r="Q252" s="5"/>
      <c r="R252" s="50" t="str">
        <f t="shared" si="74"/>
        <v/>
      </c>
      <c r="S252" s="5" t="str">
        <f t="shared" si="65"/>
        <v/>
      </c>
      <c r="T252" s="5" t="str">
        <f t="shared" si="75"/>
        <v/>
      </c>
      <c r="U252" s="5" t="str">
        <f t="shared" si="66"/>
        <v/>
      </c>
      <c r="V252" s="5" t="str">
        <f t="shared" si="76"/>
        <v/>
      </c>
      <c r="W252" s="5" t="str">
        <f t="shared" si="67"/>
        <v/>
      </c>
      <c r="X252" s="5" t="str">
        <f t="shared" si="77"/>
        <v/>
      </c>
      <c r="Y252" s="5" t="str">
        <f t="shared" si="68"/>
        <v/>
      </c>
      <c r="Z252" s="5"/>
      <c r="AA252" s="5">
        <f t="shared" si="78"/>
        <v>0</v>
      </c>
      <c r="AB252" s="3">
        <f t="shared" si="79"/>
        <v>0</v>
      </c>
      <c r="AC252" s="5">
        <f t="shared" si="69"/>
        <v>0</v>
      </c>
      <c r="AE252" s="60" t="e">
        <f t="shared" si="80"/>
        <v>#DIV/0!</v>
      </c>
    </row>
    <row r="253" spans="2:31" x14ac:dyDescent="0.2">
      <c r="B253" s="9">
        <f t="shared" si="81"/>
        <v>50802</v>
      </c>
      <c r="C253" s="10">
        <f t="shared" si="62"/>
        <v>139</v>
      </c>
      <c r="D253" s="5">
        <f t="shared" si="70"/>
        <v>0</v>
      </c>
      <c r="E253" s="5">
        <f t="shared" si="63"/>
        <v>0</v>
      </c>
      <c r="F253" s="5">
        <f t="shared" si="64"/>
        <v>0</v>
      </c>
      <c r="G253" s="3">
        <f t="shared" si="71"/>
        <v>0</v>
      </c>
      <c r="H253" s="35"/>
      <c r="I253" s="5">
        <f>IF($M$12=1,IF(SUM(K$26:K252)&lt;1,$L$5*(1+$G$5)^(INT((B253-$B$27)/365)),0),0)</f>
        <v>0</v>
      </c>
      <c r="J253" s="5"/>
      <c r="K253" s="10">
        <f>IF($M$12=1,IF(AND(AA253/$L$9&gt;(E253*12+$C$9)*4,$L$10&lt;=B253,SUM($K$26:K252)&lt;1,$L$8&lt;AA253/$L$9),1,0),IF(SUM(K$26:K252)=1,0,1))</f>
        <v>0</v>
      </c>
      <c r="L253" s="5">
        <f>IF($M$12=1,IF(K252=1,$L$8*(1-$L$9),IF(SUM($K$26:K252)=1,MAX(L252*(1+$H$10)-P252,0),0)),IF(K253=1,$O$8,MAX(L252*(1+$H$10)-P252,0)))</f>
        <v>0</v>
      </c>
      <c r="M253" s="5">
        <f t="shared" si="72"/>
        <v>0</v>
      </c>
      <c r="N253" s="5">
        <f>IF(SUM(K$26:K252)=1,P253-(L253-L254),0)</f>
        <v>0</v>
      </c>
      <c r="O253" s="5">
        <f t="shared" si="73"/>
        <v>0</v>
      </c>
      <c r="P253" s="5">
        <f>IF(OR(SUM($K$26:K252)=1,$M$12=2),IF($M$19=1,MIN($L$16+F253*$L$17,L253*(1+$H$10)),MIN(MAX(D253+E253+F253-G253-H253-I253-M253-SUM(S253,U253,W253,Y253)-$O$16*E253,$O$15),L253*(1+$H$10))),0)</f>
        <v>0</v>
      </c>
      <c r="Q253" s="5"/>
      <c r="R253" s="50" t="str">
        <f t="shared" si="74"/>
        <v/>
      </c>
      <c r="S253" s="5" t="str">
        <f t="shared" si="65"/>
        <v/>
      </c>
      <c r="T253" s="5" t="str">
        <f t="shared" si="75"/>
        <v/>
      </c>
      <c r="U253" s="5" t="str">
        <f t="shared" si="66"/>
        <v/>
      </c>
      <c r="V253" s="5" t="str">
        <f t="shared" si="76"/>
        <v/>
      </c>
      <c r="W253" s="5" t="str">
        <f t="shared" si="67"/>
        <v/>
      </c>
      <c r="X253" s="5" t="str">
        <f t="shared" si="77"/>
        <v/>
      </c>
      <c r="Y253" s="5" t="str">
        <f t="shared" si="68"/>
        <v/>
      </c>
      <c r="Z253" s="5"/>
      <c r="AA253" s="5">
        <f t="shared" si="78"/>
        <v>0</v>
      </c>
      <c r="AB253" s="3">
        <f t="shared" si="79"/>
        <v>0</v>
      </c>
      <c r="AC253" s="5">
        <f t="shared" si="69"/>
        <v>0</v>
      </c>
      <c r="AE253" s="60" t="e">
        <f t="shared" si="80"/>
        <v>#DIV/0!</v>
      </c>
    </row>
    <row r="254" spans="2:31" x14ac:dyDescent="0.2">
      <c r="B254" s="9">
        <f t="shared" si="81"/>
        <v>50830</v>
      </c>
      <c r="C254" s="10">
        <f t="shared" si="62"/>
        <v>139</v>
      </c>
      <c r="D254" s="5">
        <f t="shared" si="70"/>
        <v>0</v>
      </c>
      <c r="E254" s="5">
        <f t="shared" si="63"/>
        <v>0</v>
      </c>
      <c r="F254" s="5">
        <f t="shared" si="64"/>
        <v>0</v>
      </c>
      <c r="G254" s="3">
        <f t="shared" si="71"/>
        <v>0</v>
      </c>
      <c r="H254" s="35"/>
      <c r="I254" s="5">
        <f>IF($M$12=1,IF(SUM(K$26:K253)&lt;1,$L$5*(1+$G$5)^(INT((B254-$B$27)/365)),0),0)</f>
        <v>0</v>
      </c>
      <c r="J254" s="5"/>
      <c r="K254" s="10">
        <f>IF($M$12=1,IF(AND(AA254/$L$9&gt;(E254*12+$C$9)*4,$L$10&lt;=B254,SUM($K$26:K253)&lt;1,$L$8&lt;AA254/$L$9),1,0),IF(SUM(K$26:K253)=1,0,1))</f>
        <v>0</v>
      </c>
      <c r="L254" s="5">
        <f>IF($M$12=1,IF(K253=1,$L$8*(1-$L$9),IF(SUM($K$26:K253)=1,MAX(L253*(1+$H$10)-P253,0),0)),IF(K254=1,$O$8,MAX(L253*(1+$H$10)-P253,0)))</f>
        <v>0</v>
      </c>
      <c r="M254" s="5">
        <f t="shared" si="72"/>
        <v>0</v>
      </c>
      <c r="N254" s="5">
        <f>IF(SUM(K$26:K253)=1,P254-(L254-L255),0)</f>
        <v>0</v>
      </c>
      <c r="O254" s="5">
        <f t="shared" si="73"/>
        <v>0</v>
      </c>
      <c r="P254" s="5">
        <f>IF(OR(SUM($K$26:K253)=1,$M$12=2),IF($M$19=1,MIN($L$16+F254*$L$17,L254*(1+$H$10)),MIN(MAX(D254+E254+F254-G254-H254-I254-M254-SUM(S254,U254,W254,Y254)-$O$16*E254,$O$15),L254*(1+$H$10))),0)</f>
        <v>0</v>
      </c>
      <c r="Q254" s="5"/>
      <c r="R254" s="50" t="str">
        <f t="shared" si="74"/>
        <v/>
      </c>
      <c r="S254" s="5" t="str">
        <f t="shared" si="65"/>
        <v/>
      </c>
      <c r="T254" s="5" t="str">
        <f t="shared" si="75"/>
        <v/>
      </c>
      <c r="U254" s="5" t="str">
        <f t="shared" si="66"/>
        <v/>
      </c>
      <c r="V254" s="5" t="str">
        <f t="shared" si="76"/>
        <v/>
      </c>
      <c r="W254" s="5" t="str">
        <f t="shared" si="67"/>
        <v/>
      </c>
      <c r="X254" s="5" t="str">
        <f t="shared" si="77"/>
        <v/>
      </c>
      <c r="Y254" s="5" t="str">
        <f t="shared" si="68"/>
        <v/>
      </c>
      <c r="Z254" s="5"/>
      <c r="AA254" s="5">
        <f t="shared" si="78"/>
        <v>0</v>
      </c>
      <c r="AB254" s="3">
        <f t="shared" si="79"/>
        <v>0</v>
      </c>
      <c r="AC254" s="5">
        <f t="shared" si="69"/>
        <v>0</v>
      </c>
      <c r="AE254" s="60" t="e">
        <f t="shared" si="80"/>
        <v>#DIV/0!</v>
      </c>
    </row>
    <row r="255" spans="2:31" x14ac:dyDescent="0.2">
      <c r="B255" s="9">
        <f t="shared" si="81"/>
        <v>50861</v>
      </c>
      <c r="C255" s="10">
        <f t="shared" si="62"/>
        <v>139</v>
      </c>
      <c r="D255" s="5">
        <f t="shared" si="70"/>
        <v>0</v>
      </c>
      <c r="E255" s="5">
        <f t="shared" si="63"/>
        <v>0</v>
      </c>
      <c r="F255" s="5">
        <f t="shared" si="64"/>
        <v>0</v>
      </c>
      <c r="G255" s="3">
        <f t="shared" si="71"/>
        <v>0</v>
      </c>
      <c r="H255" s="35"/>
      <c r="I255" s="5">
        <f>IF($M$12=1,IF(SUM(K$26:K254)&lt;1,$L$5*(1+$G$5)^(INT((B255-$B$27)/365)),0),0)</f>
        <v>0</v>
      </c>
      <c r="J255" s="5"/>
      <c r="K255" s="10">
        <f>IF($M$12=1,IF(AND(AA255/$L$9&gt;(E255*12+$C$9)*4,$L$10&lt;=B255,SUM($K$26:K254)&lt;1,$L$8&lt;AA255/$L$9),1,0),IF(SUM(K$26:K254)=1,0,1))</f>
        <v>0</v>
      </c>
      <c r="L255" s="5">
        <f>IF($M$12=1,IF(K254=1,$L$8*(1-$L$9),IF(SUM($K$26:K254)=1,MAX(L254*(1+$H$10)-P254,0),0)),IF(K255=1,$O$8,MAX(L254*(1+$H$10)-P254,0)))</f>
        <v>0</v>
      </c>
      <c r="M255" s="5">
        <f t="shared" si="72"/>
        <v>0</v>
      </c>
      <c r="N255" s="5">
        <f>IF(SUM(K$26:K254)=1,P255-(L255-L256),0)</f>
        <v>0</v>
      </c>
      <c r="O255" s="5">
        <f t="shared" si="73"/>
        <v>0</v>
      </c>
      <c r="P255" s="5">
        <f>IF(OR(SUM($K$26:K254)=1,$M$12=2),IF($M$19=1,MIN($L$16+F255*$L$17,L255*(1+$H$10)),MIN(MAX(D255+E255+F255-G255-H255-I255-M255-SUM(S255,U255,W255,Y255)-$O$16*E255,$O$15),L255*(1+$H$10))),0)</f>
        <v>0</v>
      </c>
      <c r="Q255" s="5"/>
      <c r="R255" s="50" t="str">
        <f t="shared" si="74"/>
        <v/>
      </c>
      <c r="S255" s="5" t="str">
        <f t="shared" si="65"/>
        <v/>
      </c>
      <c r="T255" s="5" t="str">
        <f t="shared" si="75"/>
        <v/>
      </c>
      <c r="U255" s="5" t="str">
        <f t="shared" si="66"/>
        <v/>
      </c>
      <c r="V255" s="5" t="str">
        <f t="shared" si="76"/>
        <v/>
      </c>
      <c r="W255" s="5" t="str">
        <f t="shared" si="67"/>
        <v/>
      </c>
      <c r="X255" s="5" t="str">
        <f t="shared" si="77"/>
        <v/>
      </c>
      <c r="Y255" s="5" t="str">
        <f t="shared" si="68"/>
        <v/>
      </c>
      <c r="Z255" s="5"/>
      <c r="AA255" s="5">
        <f t="shared" si="78"/>
        <v>0</v>
      </c>
      <c r="AB255" s="3">
        <f t="shared" si="79"/>
        <v>0</v>
      </c>
      <c r="AC255" s="5">
        <f t="shared" si="69"/>
        <v>0</v>
      </c>
      <c r="AE255" s="60" t="e">
        <f t="shared" si="80"/>
        <v>#DIV/0!</v>
      </c>
    </row>
    <row r="256" spans="2:31" x14ac:dyDescent="0.2">
      <c r="B256" s="9">
        <f t="shared" si="81"/>
        <v>50891</v>
      </c>
      <c r="C256" s="10">
        <f t="shared" si="62"/>
        <v>139</v>
      </c>
      <c r="D256" s="5">
        <f t="shared" si="70"/>
        <v>0</v>
      </c>
      <c r="E256" s="5">
        <f t="shared" si="63"/>
        <v>0</v>
      </c>
      <c r="F256" s="5">
        <f t="shared" si="64"/>
        <v>0</v>
      </c>
      <c r="G256" s="3">
        <f t="shared" si="71"/>
        <v>0</v>
      </c>
      <c r="H256" s="35"/>
      <c r="I256" s="5">
        <f>IF($M$12=1,IF(SUM(K$26:K255)&lt;1,$L$5*(1+$G$5)^(INT((B256-$B$27)/365)),0),0)</f>
        <v>0</v>
      </c>
      <c r="J256" s="5"/>
      <c r="K256" s="10">
        <f>IF($M$12=1,IF(AND(AA256/$L$9&gt;(E256*12+$C$9)*4,$L$10&lt;=B256,SUM($K$26:K255)&lt;1,$L$8&lt;AA256/$L$9),1,0),IF(SUM(K$26:K255)=1,0,1))</f>
        <v>0</v>
      </c>
      <c r="L256" s="5">
        <f>IF($M$12=1,IF(K255=1,$L$8*(1-$L$9),IF(SUM($K$26:K255)=1,MAX(L255*(1+$H$10)-P255,0),0)),IF(K256=1,$O$8,MAX(L255*(1+$H$10)-P255,0)))</f>
        <v>0</v>
      </c>
      <c r="M256" s="5">
        <f t="shared" si="72"/>
        <v>0</v>
      </c>
      <c r="N256" s="5">
        <f>IF(SUM(K$26:K255)=1,P256-(L256-L257),0)</f>
        <v>0</v>
      </c>
      <c r="O256" s="5">
        <f t="shared" si="73"/>
        <v>0</v>
      </c>
      <c r="P256" s="5">
        <f>IF(OR(SUM($K$26:K255)=1,$M$12=2),IF($M$19=1,MIN($L$16+F256*$L$17,L256*(1+$H$10)),MIN(MAX(D256+E256+F256-G256-H256-I256-M256-SUM(S256,U256,W256,Y256)-$O$16*E256,$O$15),L256*(1+$H$10))),0)</f>
        <v>0</v>
      </c>
      <c r="Q256" s="5"/>
      <c r="R256" s="50" t="str">
        <f t="shared" si="74"/>
        <v/>
      </c>
      <c r="S256" s="5" t="str">
        <f t="shared" si="65"/>
        <v/>
      </c>
      <c r="T256" s="5" t="str">
        <f t="shared" si="75"/>
        <v/>
      </c>
      <c r="U256" s="5" t="str">
        <f t="shared" si="66"/>
        <v/>
      </c>
      <c r="V256" s="5" t="str">
        <f t="shared" si="76"/>
        <v/>
      </c>
      <c r="W256" s="5" t="str">
        <f t="shared" si="67"/>
        <v/>
      </c>
      <c r="X256" s="5" t="str">
        <f t="shared" si="77"/>
        <v/>
      </c>
      <c r="Y256" s="5" t="str">
        <f t="shared" si="68"/>
        <v/>
      </c>
      <c r="Z256" s="5"/>
      <c r="AA256" s="5">
        <f t="shared" si="78"/>
        <v>0</v>
      </c>
      <c r="AB256" s="3">
        <f t="shared" si="79"/>
        <v>0</v>
      </c>
      <c r="AC256" s="5">
        <f t="shared" si="69"/>
        <v>0</v>
      </c>
      <c r="AE256" s="60" t="e">
        <f t="shared" si="80"/>
        <v>#DIV/0!</v>
      </c>
    </row>
    <row r="257" spans="2:31" x14ac:dyDescent="0.2">
      <c r="B257" s="9">
        <f t="shared" si="81"/>
        <v>50922</v>
      </c>
      <c r="C257" s="10">
        <f t="shared" si="62"/>
        <v>139</v>
      </c>
      <c r="D257" s="5">
        <f t="shared" si="70"/>
        <v>0</v>
      </c>
      <c r="E257" s="5">
        <f t="shared" si="63"/>
        <v>0</v>
      </c>
      <c r="F257" s="5">
        <f t="shared" si="64"/>
        <v>0</v>
      </c>
      <c r="G257" s="3">
        <f t="shared" si="71"/>
        <v>0</v>
      </c>
      <c r="H257" s="35"/>
      <c r="I257" s="5">
        <f>IF($M$12=1,IF(SUM(K$26:K256)&lt;1,$L$5*(1+$G$5)^(INT((B257-$B$27)/365)),0),0)</f>
        <v>0</v>
      </c>
      <c r="J257" s="5"/>
      <c r="K257" s="10">
        <f>IF($M$12=1,IF(AND(AA257/$L$9&gt;(E257*12+$C$9)*4,$L$10&lt;=B257,SUM($K$26:K256)&lt;1,$L$8&lt;AA257/$L$9),1,0),IF(SUM(K$26:K256)=1,0,1))</f>
        <v>0</v>
      </c>
      <c r="L257" s="5">
        <f>IF($M$12=1,IF(K256=1,$L$8*(1-$L$9),IF(SUM($K$26:K256)=1,MAX(L256*(1+$H$10)-P256,0),0)),IF(K257=1,$O$8,MAX(L256*(1+$H$10)-P256,0)))</f>
        <v>0</v>
      </c>
      <c r="M257" s="5">
        <f t="shared" si="72"/>
        <v>0</v>
      </c>
      <c r="N257" s="5">
        <f>IF(SUM(K$26:K256)=1,P257-(L257-L258),0)</f>
        <v>0</v>
      </c>
      <c r="O257" s="5">
        <f t="shared" si="73"/>
        <v>0</v>
      </c>
      <c r="P257" s="5">
        <f>IF(OR(SUM($K$26:K256)=1,$M$12=2),IF($M$19=1,MIN($L$16+F257*$L$17,L257*(1+$H$10)),MIN(MAX(D257+E257+F257-G257-H257-I257-M257-SUM(S257,U257,W257,Y257)-$O$16*E257,$O$15),L257*(1+$H$10))),0)</f>
        <v>0</v>
      </c>
      <c r="Q257" s="5"/>
      <c r="R257" s="50" t="str">
        <f t="shared" si="74"/>
        <v/>
      </c>
      <c r="S257" s="5" t="str">
        <f t="shared" si="65"/>
        <v/>
      </c>
      <c r="T257" s="5" t="str">
        <f t="shared" si="75"/>
        <v/>
      </c>
      <c r="U257" s="5" t="str">
        <f t="shared" si="66"/>
        <v/>
      </c>
      <c r="V257" s="5" t="str">
        <f t="shared" si="76"/>
        <v/>
      </c>
      <c r="W257" s="5" t="str">
        <f t="shared" si="67"/>
        <v/>
      </c>
      <c r="X257" s="5" t="str">
        <f t="shared" si="77"/>
        <v/>
      </c>
      <c r="Y257" s="5" t="str">
        <f t="shared" si="68"/>
        <v/>
      </c>
      <c r="Z257" s="5"/>
      <c r="AA257" s="5">
        <f t="shared" si="78"/>
        <v>0</v>
      </c>
      <c r="AB257" s="3">
        <f t="shared" si="79"/>
        <v>0</v>
      </c>
      <c r="AC257" s="5">
        <f t="shared" si="69"/>
        <v>0</v>
      </c>
      <c r="AE257" s="60" t="e">
        <f t="shared" si="80"/>
        <v>#DIV/0!</v>
      </c>
    </row>
    <row r="258" spans="2:31" x14ac:dyDescent="0.2">
      <c r="B258" s="9">
        <f t="shared" si="81"/>
        <v>50952</v>
      </c>
      <c r="C258" s="10">
        <f t="shared" si="62"/>
        <v>139</v>
      </c>
      <c r="D258" s="5">
        <f t="shared" si="70"/>
        <v>0</v>
      </c>
      <c r="E258" s="5">
        <f t="shared" si="63"/>
        <v>0</v>
      </c>
      <c r="F258" s="5">
        <f t="shared" si="64"/>
        <v>0</v>
      </c>
      <c r="G258" s="3">
        <f t="shared" si="71"/>
        <v>0</v>
      </c>
      <c r="H258" s="35"/>
      <c r="I258" s="5">
        <f>IF($M$12=1,IF(SUM(K$26:K257)&lt;1,$L$5*(1+$G$5)^(INT((B258-$B$27)/365)),0),0)</f>
        <v>0</v>
      </c>
      <c r="J258" s="5"/>
      <c r="K258" s="10">
        <f>IF($M$12=1,IF(AND(AA258/$L$9&gt;(E258*12+$C$9)*4,$L$10&lt;=B258,SUM($K$26:K257)&lt;1,$L$8&lt;AA258/$L$9),1,0),IF(SUM(K$26:K257)=1,0,1))</f>
        <v>0</v>
      </c>
      <c r="L258" s="5">
        <f>IF($M$12=1,IF(K257=1,$L$8*(1-$L$9),IF(SUM($K$26:K257)=1,MAX(L257*(1+$H$10)-P257,0),0)),IF(K258=1,$O$8,MAX(L257*(1+$H$10)-P257,0)))</f>
        <v>0</v>
      </c>
      <c r="M258" s="5">
        <f t="shared" si="72"/>
        <v>0</v>
      </c>
      <c r="N258" s="5">
        <f>IF(SUM(K$26:K257)=1,P258-(L258-L259),0)</f>
        <v>0</v>
      </c>
      <c r="O258" s="5">
        <f t="shared" si="73"/>
        <v>0</v>
      </c>
      <c r="P258" s="5">
        <f>IF(OR(SUM($K$26:K257)=1,$M$12=2),IF($M$19=1,MIN($L$16+F258*$L$17,L258*(1+$H$10)),MIN(MAX(D258+E258+F258-G258-H258-I258-M258-SUM(S258,U258,W258,Y258)-$O$16*E258,$O$15),L258*(1+$H$10))),0)</f>
        <v>0</v>
      </c>
      <c r="Q258" s="5"/>
      <c r="R258" s="50" t="str">
        <f t="shared" si="74"/>
        <v/>
      </c>
      <c r="S258" s="5" t="str">
        <f t="shared" si="65"/>
        <v/>
      </c>
      <c r="T258" s="5" t="str">
        <f t="shared" si="75"/>
        <v/>
      </c>
      <c r="U258" s="5" t="str">
        <f t="shared" si="66"/>
        <v/>
      </c>
      <c r="V258" s="5" t="str">
        <f t="shared" si="76"/>
        <v/>
      </c>
      <c r="W258" s="5" t="str">
        <f t="shared" si="67"/>
        <v/>
      </c>
      <c r="X258" s="5" t="str">
        <f t="shared" si="77"/>
        <v/>
      </c>
      <c r="Y258" s="5" t="str">
        <f t="shared" si="68"/>
        <v/>
      </c>
      <c r="Z258" s="5"/>
      <c r="AA258" s="5">
        <f t="shared" si="78"/>
        <v>0</v>
      </c>
      <c r="AB258" s="3">
        <f t="shared" si="79"/>
        <v>0</v>
      </c>
      <c r="AC258" s="5">
        <f t="shared" si="69"/>
        <v>0</v>
      </c>
      <c r="AE258" s="60" t="e">
        <f t="shared" si="80"/>
        <v>#DIV/0!</v>
      </c>
    </row>
    <row r="259" spans="2:31" x14ac:dyDescent="0.2">
      <c r="B259" s="9">
        <f t="shared" si="81"/>
        <v>50983</v>
      </c>
      <c r="C259" s="10">
        <f t="shared" si="62"/>
        <v>139</v>
      </c>
      <c r="D259" s="5">
        <f t="shared" si="70"/>
        <v>0</v>
      </c>
      <c r="E259" s="5">
        <f t="shared" si="63"/>
        <v>0</v>
      </c>
      <c r="F259" s="5">
        <f t="shared" si="64"/>
        <v>0</v>
      </c>
      <c r="G259" s="3">
        <f t="shared" si="71"/>
        <v>0</v>
      </c>
      <c r="H259" s="35"/>
      <c r="I259" s="5">
        <f>IF($M$12=1,IF(SUM(K$26:K258)&lt;1,$L$5*(1+$G$5)^(INT((B259-$B$27)/365)),0),0)</f>
        <v>0</v>
      </c>
      <c r="J259" s="5"/>
      <c r="K259" s="10">
        <f>IF($M$12=1,IF(AND(AA259/$L$9&gt;(E259*12+$C$9)*4,$L$10&lt;=B259,SUM($K$26:K258)&lt;1,$L$8&lt;AA259/$L$9),1,0),IF(SUM(K$26:K258)=1,0,1))</f>
        <v>0</v>
      </c>
      <c r="L259" s="5">
        <f>IF($M$12=1,IF(K258=1,$L$8*(1-$L$9),IF(SUM($K$26:K258)=1,MAX(L258*(1+$H$10)-P258,0),0)),IF(K259=1,$O$8,MAX(L258*(1+$H$10)-P258,0)))</f>
        <v>0</v>
      </c>
      <c r="M259" s="5">
        <f t="shared" si="72"/>
        <v>0</v>
      </c>
      <c r="N259" s="5">
        <f>IF(SUM(K$26:K258)=1,P259-(L259-L260),0)</f>
        <v>0</v>
      </c>
      <c r="O259" s="5">
        <f t="shared" si="73"/>
        <v>0</v>
      </c>
      <c r="P259" s="5">
        <f>IF(OR(SUM($K$26:K258)=1,$M$12=2),IF($M$19=1,MIN($L$16+F259*$L$17,L259*(1+$H$10)),MIN(MAX(D259+E259+F259-G259-H259-I259-M259-SUM(S259,U259,W259,Y259)-$O$16*E259,$O$15),L259*(1+$H$10))),0)</f>
        <v>0</v>
      </c>
      <c r="Q259" s="5"/>
      <c r="R259" s="50" t="str">
        <f t="shared" si="74"/>
        <v/>
      </c>
      <c r="S259" s="5" t="str">
        <f t="shared" si="65"/>
        <v/>
      </c>
      <c r="T259" s="5" t="str">
        <f t="shared" si="75"/>
        <v/>
      </c>
      <c r="U259" s="5" t="str">
        <f t="shared" si="66"/>
        <v/>
      </c>
      <c r="V259" s="5" t="str">
        <f t="shared" si="76"/>
        <v/>
      </c>
      <c r="W259" s="5" t="str">
        <f t="shared" si="67"/>
        <v/>
      </c>
      <c r="X259" s="5" t="str">
        <f t="shared" si="77"/>
        <v/>
      </c>
      <c r="Y259" s="5" t="str">
        <f t="shared" si="68"/>
        <v/>
      </c>
      <c r="Z259" s="5"/>
      <c r="AA259" s="5">
        <f t="shared" si="78"/>
        <v>0</v>
      </c>
      <c r="AB259" s="3">
        <f t="shared" si="79"/>
        <v>0</v>
      </c>
      <c r="AC259" s="5">
        <f t="shared" si="69"/>
        <v>0</v>
      </c>
      <c r="AE259" s="60" t="e">
        <f t="shared" si="80"/>
        <v>#DIV/0!</v>
      </c>
    </row>
    <row r="260" spans="2:31" x14ac:dyDescent="0.2">
      <c r="B260" s="9">
        <f t="shared" si="81"/>
        <v>51014</v>
      </c>
      <c r="C260" s="10">
        <f t="shared" si="62"/>
        <v>139</v>
      </c>
      <c r="D260" s="5">
        <f t="shared" si="70"/>
        <v>0</v>
      </c>
      <c r="E260" s="5">
        <f t="shared" si="63"/>
        <v>0</v>
      </c>
      <c r="F260" s="5">
        <f t="shared" si="64"/>
        <v>0</v>
      </c>
      <c r="G260" s="3">
        <f t="shared" si="71"/>
        <v>0</v>
      </c>
      <c r="H260" s="35"/>
      <c r="I260" s="5">
        <f>IF($M$12=1,IF(SUM(K$26:K259)&lt;1,$L$5*(1+$G$5)^(INT((B260-$B$27)/365)),0),0)</f>
        <v>0</v>
      </c>
      <c r="J260" s="5"/>
      <c r="K260" s="10">
        <f>IF($M$12=1,IF(AND(AA260/$L$9&gt;(E260*12+$C$9)*4,$L$10&lt;=B260,SUM($K$26:K259)&lt;1,$L$8&lt;AA260/$L$9),1,0),IF(SUM(K$26:K259)=1,0,1))</f>
        <v>0</v>
      </c>
      <c r="L260" s="5">
        <f>IF($M$12=1,IF(K259=1,$L$8*(1-$L$9),IF(SUM($K$26:K259)=1,MAX(L259*(1+$H$10)-P259,0),0)),IF(K260=1,$O$8,MAX(L259*(1+$H$10)-P259,0)))</f>
        <v>0</v>
      </c>
      <c r="M260" s="5">
        <f t="shared" si="72"/>
        <v>0</v>
      </c>
      <c r="N260" s="5">
        <f>IF(SUM(K$26:K259)=1,P260-(L260-L261),0)</f>
        <v>0</v>
      </c>
      <c r="O260" s="5">
        <f t="shared" si="73"/>
        <v>0</v>
      </c>
      <c r="P260" s="5">
        <f>IF(OR(SUM($K$26:K259)=1,$M$12=2),IF($M$19=1,MIN($L$16+F260*$L$17,L260*(1+$H$10)),MIN(MAX(D260+E260+F260-G260-H260-I260-M260-SUM(S260,U260,W260,Y260)-$O$16*E260,$O$15),L260*(1+$H$10))),0)</f>
        <v>0</v>
      </c>
      <c r="Q260" s="5"/>
      <c r="R260" s="50" t="str">
        <f t="shared" si="74"/>
        <v/>
      </c>
      <c r="S260" s="5" t="str">
        <f t="shared" si="65"/>
        <v/>
      </c>
      <c r="T260" s="5" t="str">
        <f t="shared" si="75"/>
        <v/>
      </c>
      <c r="U260" s="5" t="str">
        <f t="shared" si="66"/>
        <v/>
      </c>
      <c r="V260" s="5" t="str">
        <f t="shared" si="76"/>
        <v/>
      </c>
      <c r="W260" s="5" t="str">
        <f t="shared" si="67"/>
        <v/>
      </c>
      <c r="X260" s="5" t="str">
        <f t="shared" si="77"/>
        <v/>
      </c>
      <c r="Y260" s="5" t="str">
        <f t="shared" si="68"/>
        <v/>
      </c>
      <c r="Z260" s="5"/>
      <c r="AA260" s="5">
        <f t="shared" si="78"/>
        <v>0</v>
      </c>
      <c r="AB260" s="3">
        <f t="shared" si="79"/>
        <v>0</v>
      </c>
      <c r="AC260" s="5">
        <f t="shared" si="69"/>
        <v>0</v>
      </c>
      <c r="AE260" s="60" t="e">
        <f t="shared" si="80"/>
        <v>#DIV/0!</v>
      </c>
    </row>
    <row r="261" spans="2:31" x14ac:dyDescent="0.2">
      <c r="B261" s="9">
        <f t="shared" si="81"/>
        <v>51044</v>
      </c>
      <c r="C261" s="10">
        <f t="shared" si="62"/>
        <v>139</v>
      </c>
      <c r="D261" s="5">
        <f t="shared" si="70"/>
        <v>0</v>
      </c>
      <c r="E261" s="5">
        <f t="shared" si="63"/>
        <v>0</v>
      </c>
      <c r="F261" s="5">
        <f t="shared" si="64"/>
        <v>0</v>
      </c>
      <c r="G261" s="3">
        <f t="shared" si="71"/>
        <v>0</v>
      </c>
      <c r="H261" s="35"/>
      <c r="I261" s="5">
        <f>IF($M$12=1,IF(SUM(K$26:K260)&lt;1,$L$5*(1+$G$5)^(INT((B261-$B$27)/365)),0),0)</f>
        <v>0</v>
      </c>
      <c r="J261" s="5"/>
      <c r="K261" s="10">
        <f>IF($M$12=1,IF(AND(AA261/$L$9&gt;(E261*12+$C$9)*4,$L$10&lt;=B261,SUM($K$26:K260)&lt;1,$L$8&lt;AA261/$L$9),1,0),IF(SUM(K$26:K260)=1,0,1))</f>
        <v>0</v>
      </c>
      <c r="L261" s="5">
        <f>IF($M$12=1,IF(K260=1,$L$8*(1-$L$9),IF(SUM($K$26:K260)=1,MAX(L260*(1+$H$10)-P260,0),0)),IF(K261=1,$O$8,MAX(L260*(1+$H$10)-P260,0)))</f>
        <v>0</v>
      </c>
      <c r="M261" s="5">
        <f t="shared" si="72"/>
        <v>0</v>
      </c>
      <c r="N261" s="5">
        <f>IF(SUM(K$26:K260)=1,P261-(L261-L262),0)</f>
        <v>0</v>
      </c>
      <c r="O261" s="5">
        <f t="shared" si="73"/>
        <v>0</v>
      </c>
      <c r="P261" s="5">
        <f>IF(OR(SUM($K$26:K260)=1,$M$12=2),IF($M$19=1,MIN($L$16+F261*$L$17,L261*(1+$H$10)),MIN(MAX(D261+E261+F261-G261-H261-I261-M261-SUM(S261,U261,W261,Y261)-$O$16*E261,$O$15),L261*(1+$H$10))),0)</f>
        <v>0</v>
      </c>
      <c r="Q261" s="5"/>
      <c r="R261" s="50" t="str">
        <f t="shared" si="74"/>
        <v/>
      </c>
      <c r="S261" s="5" t="str">
        <f t="shared" si="65"/>
        <v/>
      </c>
      <c r="T261" s="5" t="str">
        <f t="shared" si="75"/>
        <v/>
      </c>
      <c r="U261" s="5" t="str">
        <f t="shared" si="66"/>
        <v/>
      </c>
      <c r="V261" s="5" t="str">
        <f t="shared" si="76"/>
        <v/>
      </c>
      <c r="W261" s="5" t="str">
        <f t="shared" si="67"/>
        <v/>
      </c>
      <c r="X261" s="5" t="str">
        <f t="shared" si="77"/>
        <v/>
      </c>
      <c r="Y261" s="5" t="str">
        <f t="shared" si="68"/>
        <v/>
      </c>
      <c r="Z261" s="5"/>
      <c r="AA261" s="5">
        <f t="shared" si="78"/>
        <v>0</v>
      </c>
      <c r="AB261" s="3">
        <f t="shared" si="79"/>
        <v>0</v>
      </c>
      <c r="AC261" s="5">
        <f t="shared" si="69"/>
        <v>0</v>
      </c>
      <c r="AE261" s="60" t="e">
        <f t="shared" si="80"/>
        <v>#DIV/0!</v>
      </c>
    </row>
    <row r="262" spans="2:31" x14ac:dyDescent="0.2">
      <c r="B262" s="9">
        <f t="shared" si="81"/>
        <v>51075</v>
      </c>
      <c r="C262" s="10">
        <f t="shared" si="62"/>
        <v>139</v>
      </c>
      <c r="D262" s="5">
        <f t="shared" si="70"/>
        <v>0</v>
      </c>
      <c r="E262" s="5">
        <f t="shared" si="63"/>
        <v>0</v>
      </c>
      <c r="F262" s="5">
        <f t="shared" si="64"/>
        <v>0</v>
      </c>
      <c r="G262" s="3">
        <f t="shared" si="71"/>
        <v>0</v>
      </c>
      <c r="H262" s="35"/>
      <c r="I262" s="5">
        <f>IF($M$12=1,IF(SUM(K$26:K261)&lt;1,$L$5*(1+$G$5)^(INT((B262-$B$27)/365)),0),0)</f>
        <v>0</v>
      </c>
      <c r="J262" s="5"/>
      <c r="K262" s="10">
        <f>IF($M$12=1,IF(AND(AA262/$L$9&gt;(E262*12+$C$9)*4,$L$10&lt;=B262,SUM($K$26:K261)&lt;1,$L$8&lt;AA262/$L$9),1,0),IF(SUM(K$26:K261)=1,0,1))</f>
        <v>0</v>
      </c>
      <c r="L262" s="5">
        <f>IF($M$12=1,IF(K261=1,$L$8*(1-$L$9),IF(SUM($K$26:K261)=1,MAX(L261*(1+$H$10)-P261,0),0)),IF(K262=1,$O$8,MAX(L261*(1+$H$10)-P261,0)))</f>
        <v>0</v>
      </c>
      <c r="M262" s="5">
        <f t="shared" si="72"/>
        <v>0</v>
      </c>
      <c r="N262" s="5">
        <f>IF(SUM(K$26:K261)=1,P262-(L262-L263),0)</f>
        <v>0</v>
      </c>
      <c r="O262" s="5">
        <f t="shared" si="73"/>
        <v>0</v>
      </c>
      <c r="P262" s="5">
        <f>IF(OR(SUM($K$26:K261)=1,$M$12=2),IF($M$19=1,MIN($L$16+F262*$L$17,L262*(1+$H$10)),MIN(MAX(D262+E262+F262-G262-H262-I262-M262-SUM(S262,U262,W262,Y262)-$O$16*E262,$O$15),L262*(1+$H$10))),0)</f>
        <v>0</v>
      </c>
      <c r="Q262" s="5"/>
      <c r="R262" s="50" t="str">
        <f t="shared" si="74"/>
        <v/>
      </c>
      <c r="S262" s="5" t="str">
        <f t="shared" si="65"/>
        <v/>
      </c>
      <c r="T262" s="5" t="str">
        <f t="shared" si="75"/>
        <v/>
      </c>
      <c r="U262" s="5" t="str">
        <f t="shared" si="66"/>
        <v/>
      </c>
      <c r="V262" s="5" t="str">
        <f t="shared" si="76"/>
        <v/>
      </c>
      <c r="W262" s="5" t="str">
        <f t="shared" si="67"/>
        <v/>
      </c>
      <c r="X262" s="5" t="str">
        <f t="shared" si="77"/>
        <v/>
      </c>
      <c r="Y262" s="5" t="str">
        <f t="shared" si="68"/>
        <v/>
      </c>
      <c r="Z262" s="5"/>
      <c r="AA262" s="5">
        <f t="shared" si="78"/>
        <v>0</v>
      </c>
      <c r="AB262" s="3">
        <f t="shared" si="79"/>
        <v>0</v>
      </c>
      <c r="AC262" s="5">
        <f t="shared" si="69"/>
        <v>0</v>
      </c>
      <c r="AE262" s="60" t="e">
        <f t="shared" si="80"/>
        <v>#DIV/0!</v>
      </c>
    </row>
    <row r="263" spans="2:31" x14ac:dyDescent="0.2">
      <c r="B263" s="9">
        <f t="shared" si="81"/>
        <v>51105</v>
      </c>
      <c r="C263" s="10">
        <f t="shared" si="62"/>
        <v>140</v>
      </c>
      <c r="D263" s="5">
        <f t="shared" si="70"/>
        <v>0</v>
      </c>
      <c r="E263" s="5">
        <f t="shared" si="63"/>
        <v>0</v>
      </c>
      <c r="F263" s="5">
        <f t="shared" si="64"/>
        <v>0</v>
      </c>
      <c r="G263" s="3">
        <f t="shared" si="71"/>
        <v>0</v>
      </c>
      <c r="H263" s="35"/>
      <c r="I263" s="5">
        <f>IF($M$12=1,IF(SUM(K$26:K262)&lt;1,$L$5*(1+$G$5)^(INT((B263-$B$27)/365)),0),0)</f>
        <v>0</v>
      </c>
      <c r="J263" s="5"/>
      <c r="K263" s="10">
        <f>IF($M$12=1,IF(AND(AA263/$L$9&gt;(E263*12+$C$9)*4,$L$10&lt;=B263,SUM($K$26:K262)&lt;1,$L$8&lt;AA263/$L$9),1,0),IF(SUM(K$26:K262)=1,0,1))</f>
        <v>0</v>
      </c>
      <c r="L263" s="5">
        <f>IF($M$12=1,IF(K262=1,$L$8*(1-$L$9),IF(SUM($K$26:K262)=1,MAX(L262*(1+$H$10)-P262,0),0)),IF(K263=1,$O$8,MAX(L262*(1+$H$10)-P262,0)))</f>
        <v>0</v>
      </c>
      <c r="M263" s="5">
        <f t="shared" si="72"/>
        <v>0</v>
      </c>
      <c r="N263" s="5">
        <f>IF(SUM(K$26:K262)=1,P263-(L263-L264),0)</f>
        <v>0</v>
      </c>
      <c r="O263" s="5">
        <f t="shared" si="73"/>
        <v>0</v>
      </c>
      <c r="P263" s="5">
        <f>IF(OR(SUM($K$26:K262)=1,$M$12=2),IF($M$19=1,MIN($L$16+F263*$L$17,L263*(1+$H$10)),MIN(MAX(D263+E263+F263-G263-H263-I263-M263-SUM(S263,U263,W263,Y263)-$O$16*E263,$O$15),L263*(1+$H$10))),0)</f>
        <v>0</v>
      </c>
      <c r="Q263" s="5"/>
      <c r="R263" s="50" t="str">
        <f t="shared" si="74"/>
        <v/>
      </c>
      <c r="S263" s="5" t="str">
        <f t="shared" si="65"/>
        <v/>
      </c>
      <c r="T263" s="5" t="str">
        <f t="shared" si="75"/>
        <v/>
      </c>
      <c r="U263" s="5" t="str">
        <f t="shared" si="66"/>
        <v/>
      </c>
      <c r="V263" s="5" t="str">
        <f t="shared" si="76"/>
        <v/>
      </c>
      <c r="W263" s="5" t="str">
        <f t="shared" si="67"/>
        <v/>
      </c>
      <c r="X263" s="5" t="str">
        <f t="shared" si="77"/>
        <v/>
      </c>
      <c r="Y263" s="5" t="str">
        <f t="shared" si="68"/>
        <v/>
      </c>
      <c r="Z263" s="5"/>
      <c r="AA263" s="5">
        <f t="shared" si="78"/>
        <v>0</v>
      </c>
      <c r="AB263" s="3">
        <f t="shared" si="79"/>
        <v>0</v>
      </c>
      <c r="AC263" s="5">
        <f t="shared" si="69"/>
        <v>0</v>
      </c>
      <c r="AE263" s="60" t="e">
        <f t="shared" si="80"/>
        <v>#DIV/0!</v>
      </c>
    </row>
    <row r="264" spans="2:31" x14ac:dyDescent="0.2">
      <c r="B264" s="9">
        <f t="shared" si="81"/>
        <v>51136</v>
      </c>
      <c r="C264" s="10">
        <f t="shared" si="62"/>
        <v>140</v>
      </c>
      <c r="D264" s="5">
        <f t="shared" si="70"/>
        <v>0</v>
      </c>
      <c r="E264" s="5">
        <f t="shared" si="63"/>
        <v>0</v>
      </c>
      <c r="F264" s="5">
        <f t="shared" si="64"/>
        <v>0</v>
      </c>
      <c r="G264" s="3">
        <f t="shared" si="71"/>
        <v>0</v>
      </c>
      <c r="H264" s="35"/>
      <c r="I264" s="5">
        <f>IF($M$12=1,IF(SUM(K$26:K263)&lt;1,$L$5*(1+$G$5)^(INT((B264-$B$27)/365)),0),0)</f>
        <v>0</v>
      </c>
      <c r="J264" s="5"/>
      <c r="K264" s="10">
        <f>IF($M$12=1,IF(AND(AA264/$L$9&gt;(E264*12+$C$9)*4,$L$10&lt;=B264,SUM($K$26:K263)&lt;1,$L$8&lt;AA264/$L$9),1,0),IF(SUM(K$26:K263)=1,0,1))</f>
        <v>0</v>
      </c>
      <c r="L264" s="5">
        <f>IF($M$12=1,IF(K263=1,$L$8*(1-$L$9),IF(SUM($K$26:K263)=1,MAX(L263*(1+$H$10)-P263,0),0)),IF(K264=1,$O$8,MAX(L263*(1+$H$10)-P263,0)))</f>
        <v>0</v>
      </c>
      <c r="M264" s="5">
        <f t="shared" si="72"/>
        <v>0</v>
      </c>
      <c r="N264" s="5">
        <f>IF(SUM(K$26:K263)=1,P264-(L264-L265),0)</f>
        <v>0</v>
      </c>
      <c r="O264" s="5">
        <f t="shared" si="73"/>
        <v>0</v>
      </c>
      <c r="P264" s="5">
        <f>IF(OR(SUM($K$26:K263)=1,$M$12=2),IF($M$19=1,MIN($L$16+F264*$L$17,L264*(1+$H$10)),MIN(MAX(D264+E264+F264-G264-H264-I264-M264-SUM(S264,U264,W264,Y264)-$O$16*E264,$O$15),L264*(1+$H$10))),0)</f>
        <v>0</v>
      </c>
      <c r="Q264" s="5"/>
      <c r="R264" s="50" t="str">
        <f t="shared" si="74"/>
        <v/>
      </c>
      <c r="S264" s="5" t="str">
        <f t="shared" si="65"/>
        <v/>
      </c>
      <c r="T264" s="5" t="str">
        <f t="shared" si="75"/>
        <v/>
      </c>
      <c r="U264" s="5" t="str">
        <f t="shared" si="66"/>
        <v/>
      </c>
      <c r="V264" s="5" t="str">
        <f t="shared" si="76"/>
        <v/>
      </c>
      <c r="W264" s="5" t="str">
        <f t="shared" si="67"/>
        <v/>
      </c>
      <c r="X264" s="5" t="str">
        <f t="shared" si="77"/>
        <v/>
      </c>
      <c r="Y264" s="5" t="str">
        <f t="shared" si="68"/>
        <v/>
      </c>
      <c r="Z264" s="5"/>
      <c r="AA264" s="5">
        <f t="shared" si="78"/>
        <v>0</v>
      </c>
      <c r="AB264" s="3">
        <f t="shared" si="79"/>
        <v>0</v>
      </c>
      <c r="AC264" s="5">
        <f t="shared" si="69"/>
        <v>0</v>
      </c>
      <c r="AE264" s="60" t="e">
        <f t="shared" si="80"/>
        <v>#DIV/0!</v>
      </c>
    </row>
    <row r="265" spans="2:31" x14ac:dyDescent="0.2">
      <c r="B265" s="9">
        <f t="shared" si="81"/>
        <v>51167</v>
      </c>
      <c r="C265" s="10">
        <f t="shared" si="62"/>
        <v>140</v>
      </c>
      <c r="D265" s="5">
        <f t="shared" si="70"/>
        <v>0</v>
      </c>
      <c r="E265" s="5">
        <f t="shared" si="63"/>
        <v>0</v>
      </c>
      <c r="F265" s="5">
        <f t="shared" si="64"/>
        <v>0</v>
      </c>
      <c r="G265" s="3">
        <f t="shared" si="71"/>
        <v>0</v>
      </c>
      <c r="H265" s="35"/>
      <c r="I265" s="5">
        <f>IF($M$12=1,IF(SUM(K$26:K264)&lt;1,$L$5*(1+$G$5)^(INT((B265-$B$27)/365)),0),0)</f>
        <v>0</v>
      </c>
      <c r="J265" s="5"/>
      <c r="K265" s="10">
        <f>IF($M$12=1,IF(AND(AA265/$L$9&gt;(E265*12+$C$9)*4,$L$10&lt;=B265,SUM($K$26:K264)&lt;1,$L$8&lt;AA265/$L$9),1,0),IF(SUM(K$26:K264)=1,0,1))</f>
        <v>0</v>
      </c>
      <c r="L265" s="5">
        <f>IF($M$12=1,IF(K264=1,$L$8*(1-$L$9),IF(SUM($K$26:K264)=1,MAX(L264*(1+$H$10)-P264,0),0)),IF(K265=1,$O$8,MAX(L264*(1+$H$10)-P264,0)))</f>
        <v>0</v>
      </c>
      <c r="M265" s="5">
        <f t="shared" si="72"/>
        <v>0</v>
      </c>
      <c r="N265" s="5">
        <f>IF(SUM(K$26:K264)=1,P265-(L265-L266),0)</f>
        <v>0</v>
      </c>
      <c r="O265" s="5">
        <f t="shared" si="73"/>
        <v>0</v>
      </c>
      <c r="P265" s="5">
        <f>IF(OR(SUM($K$26:K264)=1,$M$12=2),IF($M$19=1,MIN($L$16+F265*$L$17,L265*(1+$H$10)),MIN(MAX(D265+E265+F265-G265-H265-I265-M265-SUM(S265,U265,W265,Y265)-$O$16*E265,$O$15),L265*(1+$H$10))),0)</f>
        <v>0</v>
      </c>
      <c r="Q265" s="5"/>
      <c r="R265" s="50" t="str">
        <f t="shared" si="74"/>
        <v/>
      </c>
      <c r="S265" s="5" t="str">
        <f t="shared" si="65"/>
        <v/>
      </c>
      <c r="T265" s="5" t="str">
        <f t="shared" si="75"/>
        <v/>
      </c>
      <c r="U265" s="5" t="str">
        <f t="shared" si="66"/>
        <v/>
      </c>
      <c r="V265" s="5" t="str">
        <f t="shared" si="76"/>
        <v/>
      </c>
      <c r="W265" s="5" t="str">
        <f t="shared" si="67"/>
        <v/>
      </c>
      <c r="X265" s="5" t="str">
        <f t="shared" si="77"/>
        <v/>
      </c>
      <c r="Y265" s="5" t="str">
        <f t="shared" si="68"/>
        <v/>
      </c>
      <c r="Z265" s="5"/>
      <c r="AA265" s="5">
        <f t="shared" si="78"/>
        <v>0</v>
      </c>
      <c r="AB265" s="3">
        <f t="shared" si="79"/>
        <v>0</v>
      </c>
      <c r="AC265" s="5">
        <f t="shared" si="69"/>
        <v>0</v>
      </c>
      <c r="AE265" s="60" t="e">
        <f t="shared" si="80"/>
        <v>#DIV/0!</v>
      </c>
    </row>
    <row r="266" spans="2:31" x14ac:dyDescent="0.2">
      <c r="B266" s="9">
        <f t="shared" si="81"/>
        <v>51196</v>
      </c>
      <c r="C266" s="10">
        <f t="shared" si="62"/>
        <v>140</v>
      </c>
      <c r="D266" s="5">
        <f t="shared" si="70"/>
        <v>0</v>
      </c>
      <c r="E266" s="5">
        <f t="shared" si="63"/>
        <v>0</v>
      </c>
      <c r="F266" s="5">
        <f t="shared" si="64"/>
        <v>0</v>
      </c>
      <c r="G266" s="3">
        <f t="shared" si="71"/>
        <v>0</v>
      </c>
      <c r="H266" s="35"/>
      <c r="I266" s="5">
        <f>IF($M$12=1,IF(SUM(K$26:K265)&lt;1,$L$5*(1+$G$5)^(INT((B266-$B$27)/365)),0),0)</f>
        <v>0</v>
      </c>
      <c r="J266" s="5"/>
      <c r="K266" s="10">
        <f>IF($M$12=1,IF(AND(AA266/$L$9&gt;(E266*12+$C$9)*4,$L$10&lt;=B266,SUM($K$26:K265)&lt;1,$L$8&lt;AA266/$L$9),1,0),IF(SUM(K$26:K265)=1,0,1))</f>
        <v>0</v>
      </c>
      <c r="L266" s="5">
        <f>IF($M$12=1,IF(K265=1,$L$8*(1-$L$9),IF(SUM($K$26:K265)=1,MAX(L265*(1+$H$10)-P265,0),0)),IF(K266=1,$O$8,MAX(L265*(1+$H$10)-P265,0)))</f>
        <v>0</v>
      </c>
      <c r="M266" s="5">
        <f t="shared" si="72"/>
        <v>0</v>
      </c>
      <c r="N266" s="5">
        <f>IF(SUM(K$26:K265)=1,P266-(L266-L267),0)</f>
        <v>0</v>
      </c>
      <c r="O266" s="5">
        <f t="shared" si="73"/>
        <v>0</v>
      </c>
      <c r="P266" s="5">
        <f>IF(OR(SUM($K$26:K265)=1,$M$12=2),IF($M$19=1,MIN($L$16+F266*$L$17,L266*(1+$H$10)),MIN(MAX(D266+E266+F266-G266-H266-I266-M266-SUM(S266,U266,W266,Y266)-$O$16*E266,$O$15),L266*(1+$H$10))),0)</f>
        <v>0</v>
      </c>
      <c r="Q266" s="5"/>
      <c r="R266" s="50" t="str">
        <f t="shared" si="74"/>
        <v/>
      </c>
      <c r="S266" s="5" t="str">
        <f t="shared" si="65"/>
        <v/>
      </c>
      <c r="T266" s="5" t="str">
        <f t="shared" si="75"/>
        <v/>
      </c>
      <c r="U266" s="5" t="str">
        <f t="shared" si="66"/>
        <v/>
      </c>
      <c r="V266" s="5" t="str">
        <f t="shared" si="76"/>
        <v/>
      </c>
      <c r="W266" s="5" t="str">
        <f t="shared" si="67"/>
        <v/>
      </c>
      <c r="X266" s="5" t="str">
        <f t="shared" si="77"/>
        <v/>
      </c>
      <c r="Y266" s="5" t="str">
        <f t="shared" si="68"/>
        <v/>
      </c>
      <c r="Z266" s="5"/>
      <c r="AA266" s="5">
        <f t="shared" si="78"/>
        <v>0</v>
      </c>
      <c r="AB266" s="3">
        <f t="shared" si="79"/>
        <v>0</v>
      </c>
      <c r="AC266" s="5">
        <f t="shared" si="69"/>
        <v>0</v>
      </c>
      <c r="AE266" s="60" t="e">
        <f t="shared" si="80"/>
        <v>#DIV/0!</v>
      </c>
    </row>
    <row r="267" spans="2:31" x14ac:dyDescent="0.2">
      <c r="B267" s="9">
        <f t="shared" si="81"/>
        <v>51227</v>
      </c>
      <c r="C267" s="10">
        <f t="shared" si="62"/>
        <v>140</v>
      </c>
      <c r="D267" s="5">
        <f t="shared" si="70"/>
        <v>0</v>
      </c>
      <c r="E267" s="5">
        <f t="shared" si="63"/>
        <v>0</v>
      </c>
      <c r="F267" s="5">
        <f t="shared" si="64"/>
        <v>0</v>
      </c>
      <c r="G267" s="3">
        <f t="shared" si="71"/>
        <v>0</v>
      </c>
      <c r="H267" s="35"/>
      <c r="I267" s="5">
        <f>IF($M$12=1,IF(SUM(K$26:K266)&lt;1,$L$5*(1+$G$5)^(INT((B267-$B$27)/365)),0),0)</f>
        <v>0</v>
      </c>
      <c r="J267" s="5"/>
      <c r="K267" s="10">
        <f>IF($M$12=1,IF(AND(AA267/$L$9&gt;(E267*12+$C$9)*4,$L$10&lt;=B267,SUM($K$26:K266)&lt;1,$L$8&lt;AA267/$L$9),1,0),IF(SUM(K$26:K266)=1,0,1))</f>
        <v>0</v>
      </c>
      <c r="L267" s="5">
        <f>IF($M$12=1,IF(K266=1,$L$8*(1-$L$9),IF(SUM($K$26:K266)=1,MAX(L266*(1+$H$10)-P266,0),0)),IF(K267=1,$O$8,MAX(L266*(1+$H$10)-P266,0)))</f>
        <v>0</v>
      </c>
      <c r="M267" s="5">
        <f t="shared" si="72"/>
        <v>0</v>
      </c>
      <c r="N267" s="5">
        <f>IF(SUM(K$26:K266)=1,P267-(L267-L268),0)</f>
        <v>0</v>
      </c>
      <c r="O267" s="5">
        <f t="shared" si="73"/>
        <v>0</v>
      </c>
      <c r="P267" s="5">
        <f>IF(OR(SUM($K$26:K266)=1,$M$12=2),IF($M$19=1,MIN($L$16+F267*$L$17,L267*(1+$H$10)),MIN(MAX(D267+E267+F267-G267-H267-I267-M267-SUM(S267,U267,W267,Y267)-$O$16*E267,$O$15),L267*(1+$H$10))),0)</f>
        <v>0</v>
      </c>
      <c r="Q267" s="5"/>
      <c r="R267" s="50" t="str">
        <f t="shared" si="74"/>
        <v/>
      </c>
      <c r="S267" s="5" t="str">
        <f t="shared" si="65"/>
        <v/>
      </c>
      <c r="T267" s="5" t="str">
        <f t="shared" si="75"/>
        <v/>
      </c>
      <c r="U267" s="5" t="str">
        <f t="shared" si="66"/>
        <v/>
      </c>
      <c r="V267" s="5" t="str">
        <f t="shared" si="76"/>
        <v/>
      </c>
      <c r="W267" s="5" t="str">
        <f t="shared" si="67"/>
        <v/>
      </c>
      <c r="X267" s="5" t="str">
        <f t="shared" si="77"/>
        <v/>
      </c>
      <c r="Y267" s="5" t="str">
        <f t="shared" si="68"/>
        <v/>
      </c>
      <c r="Z267" s="5"/>
      <c r="AA267" s="5">
        <f t="shared" si="78"/>
        <v>0</v>
      </c>
      <c r="AB267" s="3">
        <f t="shared" si="79"/>
        <v>0</v>
      </c>
      <c r="AC267" s="5">
        <f t="shared" si="69"/>
        <v>0</v>
      </c>
      <c r="AE267" s="60" t="e">
        <f t="shared" si="80"/>
        <v>#DIV/0!</v>
      </c>
    </row>
    <row r="268" spans="2:31" x14ac:dyDescent="0.2">
      <c r="B268" s="9">
        <f t="shared" si="81"/>
        <v>51257</v>
      </c>
      <c r="C268" s="10">
        <f t="shared" si="62"/>
        <v>140</v>
      </c>
      <c r="D268" s="5">
        <f t="shared" si="70"/>
        <v>0</v>
      </c>
      <c r="E268" s="5">
        <f t="shared" si="63"/>
        <v>0</v>
      </c>
      <c r="F268" s="5">
        <f t="shared" si="64"/>
        <v>0</v>
      </c>
      <c r="G268" s="3">
        <f t="shared" si="71"/>
        <v>0</v>
      </c>
      <c r="H268" s="35"/>
      <c r="I268" s="5">
        <f>IF($M$12=1,IF(SUM(K$26:K267)&lt;1,$L$5*(1+$G$5)^(INT((B268-$B$27)/365)),0),0)</f>
        <v>0</v>
      </c>
      <c r="J268" s="5"/>
      <c r="K268" s="10">
        <f>IF($M$12=1,IF(AND(AA268/$L$9&gt;(E268*12+$C$9)*4,$L$10&lt;=B268,SUM($K$26:K267)&lt;1,$L$8&lt;AA268/$L$9),1,0),IF(SUM(K$26:K267)=1,0,1))</f>
        <v>0</v>
      </c>
      <c r="L268" s="5">
        <f>IF($M$12=1,IF(K267=1,$L$8*(1-$L$9),IF(SUM($K$26:K267)=1,MAX(L267*(1+$H$10)-P267,0),0)),IF(K268=1,$O$8,MAX(L267*(1+$H$10)-P267,0)))</f>
        <v>0</v>
      </c>
      <c r="M268" s="5">
        <f t="shared" si="72"/>
        <v>0</v>
      </c>
      <c r="N268" s="5">
        <f>IF(SUM(K$26:K267)=1,P268-(L268-L269),0)</f>
        <v>0</v>
      </c>
      <c r="O268" s="5">
        <f t="shared" si="73"/>
        <v>0</v>
      </c>
      <c r="P268" s="5">
        <f>IF(OR(SUM($K$26:K267)=1,$M$12=2),IF($M$19=1,MIN($L$16+F268*$L$17,L268*(1+$H$10)),MIN(MAX(D268+E268+F268-G268-H268-I268-M268-SUM(S268,U268,W268,Y268)-$O$16*E268,$O$15),L268*(1+$H$10))),0)</f>
        <v>0</v>
      </c>
      <c r="Q268" s="5"/>
      <c r="R268" s="50" t="str">
        <f t="shared" si="74"/>
        <v/>
      </c>
      <c r="S268" s="5" t="str">
        <f t="shared" si="65"/>
        <v/>
      </c>
      <c r="T268" s="5" t="str">
        <f t="shared" si="75"/>
        <v/>
      </c>
      <c r="U268" s="5" t="str">
        <f t="shared" si="66"/>
        <v/>
      </c>
      <c r="V268" s="5" t="str">
        <f t="shared" si="76"/>
        <v/>
      </c>
      <c r="W268" s="5" t="str">
        <f t="shared" si="67"/>
        <v/>
      </c>
      <c r="X268" s="5" t="str">
        <f t="shared" si="77"/>
        <v/>
      </c>
      <c r="Y268" s="5" t="str">
        <f t="shared" si="68"/>
        <v/>
      </c>
      <c r="Z268" s="5"/>
      <c r="AA268" s="5">
        <f t="shared" si="78"/>
        <v>0</v>
      </c>
      <c r="AB268" s="3">
        <f t="shared" si="79"/>
        <v>0</v>
      </c>
      <c r="AC268" s="5">
        <f t="shared" si="69"/>
        <v>0</v>
      </c>
      <c r="AE268" s="60" t="e">
        <f t="shared" si="80"/>
        <v>#DIV/0!</v>
      </c>
    </row>
    <row r="269" spans="2:31" x14ac:dyDescent="0.2">
      <c r="B269" s="9">
        <f t="shared" si="81"/>
        <v>51288</v>
      </c>
      <c r="C269" s="10">
        <f t="shared" si="62"/>
        <v>140</v>
      </c>
      <c r="D269" s="5">
        <f t="shared" si="70"/>
        <v>0</v>
      </c>
      <c r="E269" s="5">
        <f t="shared" si="63"/>
        <v>0</v>
      </c>
      <c r="F269" s="5">
        <f t="shared" si="64"/>
        <v>0</v>
      </c>
      <c r="G269" s="3">
        <f t="shared" si="71"/>
        <v>0</v>
      </c>
      <c r="H269" s="35"/>
      <c r="I269" s="5">
        <f>IF($M$12=1,IF(SUM(K$26:K268)&lt;1,$L$5*(1+$G$5)^(INT((B269-$B$27)/365)),0),0)</f>
        <v>0</v>
      </c>
      <c r="J269" s="5"/>
      <c r="K269" s="10">
        <f>IF($M$12=1,IF(AND(AA269/$L$9&gt;(E269*12+$C$9)*4,$L$10&lt;=B269,SUM($K$26:K268)&lt;1,$L$8&lt;AA269/$L$9),1,0),IF(SUM(K$26:K268)=1,0,1))</f>
        <v>0</v>
      </c>
      <c r="L269" s="5">
        <f>IF($M$12=1,IF(K268=1,$L$8*(1-$L$9),IF(SUM($K$26:K268)=1,MAX(L268*(1+$H$10)-P268,0),0)),IF(K269=1,$O$8,MAX(L268*(1+$H$10)-P268,0)))</f>
        <v>0</v>
      </c>
      <c r="M269" s="5">
        <f t="shared" si="72"/>
        <v>0</v>
      </c>
      <c r="N269" s="5">
        <f>IF(SUM(K$26:K268)=1,P269-(L269-L270),0)</f>
        <v>0</v>
      </c>
      <c r="O269" s="5">
        <f t="shared" si="73"/>
        <v>0</v>
      </c>
      <c r="P269" s="5">
        <f>IF(OR(SUM($K$26:K268)=1,$M$12=2),IF($M$19=1,MIN($L$16+F269*$L$17,L269*(1+$H$10)),MIN(MAX(D269+E269+F269-G269-H269-I269-M269-SUM(S269,U269,W269,Y269)-$O$16*E269,$O$15),L269*(1+$H$10))),0)</f>
        <v>0</v>
      </c>
      <c r="Q269" s="5"/>
      <c r="R269" s="50" t="str">
        <f t="shared" si="74"/>
        <v/>
      </c>
      <c r="S269" s="5" t="str">
        <f t="shared" si="65"/>
        <v/>
      </c>
      <c r="T269" s="5" t="str">
        <f t="shared" si="75"/>
        <v/>
      </c>
      <c r="U269" s="5" t="str">
        <f t="shared" si="66"/>
        <v/>
      </c>
      <c r="V269" s="5" t="str">
        <f t="shared" si="76"/>
        <v/>
      </c>
      <c r="W269" s="5" t="str">
        <f t="shared" si="67"/>
        <v/>
      </c>
      <c r="X269" s="5" t="str">
        <f t="shared" si="77"/>
        <v/>
      </c>
      <c r="Y269" s="5" t="str">
        <f t="shared" si="68"/>
        <v/>
      </c>
      <c r="Z269" s="5"/>
      <c r="AA269" s="5">
        <f t="shared" si="78"/>
        <v>0</v>
      </c>
      <c r="AB269" s="3">
        <f t="shared" si="79"/>
        <v>0</v>
      </c>
      <c r="AC269" s="5">
        <f t="shared" si="69"/>
        <v>0</v>
      </c>
      <c r="AE269" s="60" t="e">
        <f t="shared" si="80"/>
        <v>#DIV/0!</v>
      </c>
    </row>
    <row r="270" spans="2:31" x14ac:dyDescent="0.2">
      <c r="B270" s="9">
        <f t="shared" si="81"/>
        <v>51318</v>
      </c>
      <c r="C270" s="10">
        <f t="shared" si="62"/>
        <v>140</v>
      </c>
      <c r="D270" s="5">
        <f t="shared" si="70"/>
        <v>0</v>
      </c>
      <c r="E270" s="5">
        <f t="shared" si="63"/>
        <v>0</v>
      </c>
      <c r="F270" s="5">
        <f t="shared" si="64"/>
        <v>0</v>
      </c>
      <c r="G270" s="3">
        <f t="shared" si="71"/>
        <v>0</v>
      </c>
      <c r="H270" s="35"/>
      <c r="I270" s="5">
        <f>IF($M$12=1,IF(SUM(K$26:K269)&lt;1,$L$5*(1+$G$5)^(INT((B270-$B$27)/365)),0),0)</f>
        <v>0</v>
      </c>
      <c r="J270" s="5"/>
      <c r="K270" s="10">
        <f>IF($M$12=1,IF(AND(AA270/$L$9&gt;(E270*12+$C$9)*4,$L$10&lt;=B270,SUM($K$26:K269)&lt;1,$L$8&lt;AA270/$L$9),1,0),IF(SUM(K$26:K269)=1,0,1))</f>
        <v>0</v>
      </c>
      <c r="L270" s="5">
        <f>IF($M$12=1,IF(K269=1,$L$8*(1-$L$9),IF(SUM($K$26:K269)=1,MAX(L269*(1+$H$10)-P269,0),0)),IF(K270=1,$O$8,MAX(L269*(1+$H$10)-P269,0)))</f>
        <v>0</v>
      </c>
      <c r="M270" s="5">
        <f t="shared" si="72"/>
        <v>0</v>
      </c>
      <c r="N270" s="5">
        <f>IF(SUM(K$26:K269)=1,P270-(L270-L271),0)</f>
        <v>0</v>
      </c>
      <c r="O270" s="5">
        <f t="shared" si="73"/>
        <v>0</v>
      </c>
      <c r="P270" s="5">
        <f>IF(OR(SUM($K$26:K269)=1,$M$12=2),IF($M$19=1,MIN($L$16+F270*$L$17,L270*(1+$H$10)),MIN(MAX(D270+E270+F270-G270-H270-I270-M270-SUM(S270,U270,W270,Y270)-$O$16*E270,$O$15),L270*(1+$H$10))),0)</f>
        <v>0</v>
      </c>
      <c r="Q270" s="5"/>
      <c r="R270" s="50" t="str">
        <f t="shared" si="74"/>
        <v/>
      </c>
      <c r="S270" s="5" t="str">
        <f t="shared" si="65"/>
        <v/>
      </c>
      <c r="T270" s="5" t="str">
        <f t="shared" si="75"/>
        <v/>
      </c>
      <c r="U270" s="5" t="str">
        <f t="shared" si="66"/>
        <v/>
      </c>
      <c r="V270" s="5" t="str">
        <f t="shared" si="76"/>
        <v/>
      </c>
      <c r="W270" s="5" t="str">
        <f t="shared" si="67"/>
        <v/>
      </c>
      <c r="X270" s="5" t="str">
        <f t="shared" si="77"/>
        <v/>
      </c>
      <c r="Y270" s="5" t="str">
        <f t="shared" si="68"/>
        <v/>
      </c>
      <c r="Z270" s="5"/>
      <c r="AA270" s="5">
        <f t="shared" si="78"/>
        <v>0</v>
      </c>
      <c r="AB270" s="3">
        <f t="shared" si="79"/>
        <v>0</v>
      </c>
      <c r="AC270" s="5">
        <f t="shared" si="69"/>
        <v>0</v>
      </c>
      <c r="AE270" s="60" t="e">
        <f t="shared" si="80"/>
        <v>#DIV/0!</v>
      </c>
    </row>
    <row r="271" spans="2:31" x14ac:dyDescent="0.2">
      <c r="B271" s="9">
        <f t="shared" si="81"/>
        <v>51349</v>
      </c>
      <c r="C271" s="10">
        <f t="shared" si="62"/>
        <v>140</v>
      </c>
      <c r="D271" s="5">
        <f t="shared" si="70"/>
        <v>0</v>
      </c>
      <c r="E271" s="5">
        <f t="shared" si="63"/>
        <v>0</v>
      </c>
      <c r="F271" s="5">
        <f t="shared" si="64"/>
        <v>0</v>
      </c>
      <c r="G271" s="3">
        <f t="shared" si="71"/>
        <v>0</v>
      </c>
      <c r="H271" s="35"/>
      <c r="I271" s="5">
        <f>IF($M$12=1,IF(SUM(K$26:K270)&lt;1,$L$5*(1+$G$5)^(INT((B271-$B$27)/365)),0),0)</f>
        <v>0</v>
      </c>
      <c r="J271" s="5"/>
      <c r="K271" s="10">
        <f>IF($M$12=1,IF(AND(AA271/$L$9&gt;(E271*12+$C$9)*4,$L$10&lt;=B271,SUM($K$26:K270)&lt;1,$L$8&lt;AA271/$L$9),1,0),IF(SUM(K$26:K270)=1,0,1))</f>
        <v>0</v>
      </c>
      <c r="L271" s="5">
        <f>IF($M$12=1,IF(K270=1,$L$8*(1-$L$9),IF(SUM($K$26:K270)=1,MAX(L270*(1+$H$10)-P270,0),0)),IF(K271=1,$O$8,MAX(L270*(1+$H$10)-P270,0)))</f>
        <v>0</v>
      </c>
      <c r="M271" s="5">
        <f t="shared" si="72"/>
        <v>0</v>
      </c>
      <c r="N271" s="5">
        <f>IF(SUM(K$26:K270)=1,P271-(L271-L272),0)</f>
        <v>0</v>
      </c>
      <c r="O271" s="5">
        <f t="shared" si="73"/>
        <v>0</v>
      </c>
      <c r="P271" s="5">
        <f>IF(OR(SUM($K$26:K270)=1,$M$12=2),IF($M$19=1,MIN($L$16+F271*$L$17,L271*(1+$H$10)),MIN(MAX(D271+E271+F271-G271-H271-I271-M271-SUM(S271,U271,W271,Y271)-$O$16*E271,$O$15),L271*(1+$H$10))),0)</f>
        <v>0</v>
      </c>
      <c r="Q271" s="5"/>
      <c r="R271" s="50" t="str">
        <f t="shared" si="74"/>
        <v/>
      </c>
      <c r="S271" s="5" t="str">
        <f t="shared" si="65"/>
        <v/>
      </c>
      <c r="T271" s="5" t="str">
        <f t="shared" si="75"/>
        <v/>
      </c>
      <c r="U271" s="5" t="str">
        <f t="shared" si="66"/>
        <v/>
      </c>
      <c r="V271" s="5" t="str">
        <f t="shared" si="76"/>
        <v/>
      </c>
      <c r="W271" s="5" t="str">
        <f t="shared" si="67"/>
        <v/>
      </c>
      <c r="X271" s="5" t="str">
        <f t="shared" si="77"/>
        <v/>
      </c>
      <c r="Y271" s="5" t="str">
        <f t="shared" si="68"/>
        <v/>
      </c>
      <c r="Z271" s="5"/>
      <c r="AA271" s="5">
        <f t="shared" si="78"/>
        <v>0</v>
      </c>
      <c r="AB271" s="3">
        <f t="shared" si="79"/>
        <v>0</v>
      </c>
      <c r="AC271" s="5">
        <f t="shared" si="69"/>
        <v>0</v>
      </c>
      <c r="AE271" s="60" t="e">
        <f t="shared" si="80"/>
        <v>#DIV/0!</v>
      </c>
    </row>
    <row r="272" spans="2:31" x14ac:dyDescent="0.2">
      <c r="B272" s="9">
        <f t="shared" si="81"/>
        <v>51380</v>
      </c>
      <c r="C272" s="10">
        <f t="shared" si="62"/>
        <v>140</v>
      </c>
      <c r="D272" s="5">
        <f t="shared" si="70"/>
        <v>0</v>
      </c>
      <c r="E272" s="5">
        <f t="shared" si="63"/>
        <v>0</v>
      </c>
      <c r="F272" s="5">
        <f t="shared" si="64"/>
        <v>0</v>
      </c>
      <c r="G272" s="3">
        <f t="shared" si="71"/>
        <v>0</v>
      </c>
      <c r="H272" s="35"/>
      <c r="I272" s="5">
        <f>IF($M$12=1,IF(SUM(K$26:K271)&lt;1,$L$5*(1+$G$5)^(INT((B272-$B$27)/365)),0),0)</f>
        <v>0</v>
      </c>
      <c r="J272" s="5"/>
      <c r="K272" s="10">
        <f>IF($M$12=1,IF(AND(AA272/$L$9&gt;(E272*12+$C$9)*4,$L$10&lt;=B272,SUM($K$26:K271)&lt;1,$L$8&lt;AA272/$L$9),1,0),IF(SUM(K$26:K271)=1,0,1))</f>
        <v>0</v>
      </c>
      <c r="L272" s="5">
        <f>IF($M$12=1,IF(K271=1,$L$8*(1-$L$9),IF(SUM($K$26:K271)=1,MAX(L271*(1+$H$10)-P271,0),0)),IF(K272=1,$O$8,MAX(L271*(1+$H$10)-P271,0)))</f>
        <v>0</v>
      </c>
      <c r="M272" s="5">
        <f t="shared" si="72"/>
        <v>0</v>
      </c>
      <c r="N272" s="5">
        <f>IF(SUM(K$26:K271)=1,P272-(L272-L273),0)</f>
        <v>0</v>
      </c>
      <c r="O272" s="5">
        <f t="shared" si="73"/>
        <v>0</v>
      </c>
      <c r="P272" s="5">
        <f>IF(OR(SUM($K$26:K271)=1,$M$12=2),IF($M$19=1,MIN($L$16+F272*$L$17,L272*(1+$H$10)),MIN(MAX(D272+E272+F272-G272-H272-I272-M272-SUM(S272,U272,W272,Y272)-$O$16*E272,$O$15),L272*(1+$H$10))),0)</f>
        <v>0</v>
      </c>
      <c r="Q272" s="5"/>
      <c r="R272" s="50" t="str">
        <f t="shared" si="74"/>
        <v/>
      </c>
      <c r="S272" s="5" t="str">
        <f t="shared" si="65"/>
        <v/>
      </c>
      <c r="T272" s="5" t="str">
        <f t="shared" si="75"/>
        <v/>
      </c>
      <c r="U272" s="5" t="str">
        <f t="shared" si="66"/>
        <v/>
      </c>
      <c r="V272" s="5" t="str">
        <f t="shared" si="76"/>
        <v/>
      </c>
      <c r="W272" s="5" t="str">
        <f t="shared" si="67"/>
        <v/>
      </c>
      <c r="X272" s="5" t="str">
        <f t="shared" si="77"/>
        <v/>
      </c>
      <c r="Y272" s="5" t="str">
        <f t="shared" si="68"/>
        <v/>
      </c>
      <c r="Z272" s="5"/>
      <c r="AA272" s="5">
        <f t="shared" si="78"/>
        <v>0</v>
      </c>
      <c r="AB272" s="3">
        <f t="shared" si="79"/>
        <v>0</v>
      </c>
      <c r="AC272" s="5">
        <f t="shared" si="69"/>
        <v>0</v>
      </c>
      <c r="AE272" s="60" t="e">
        <f t="shared" si="80"/>
        <v>#DIV/0!</v>
      </c>
    </row>
    <row r="273" spans="2:31" x14ac:dyDescent="0.2">
      <c r="B273" s="9">
        <f t="shared" si="81"/>
        <v>51410</v>
      </c>
      <c r="C273" s="10">
        <f t="shared" si="62"/>
        <v>140</v>
      </c>
      <c r="D273" s="5">
        <f t="shared" si="70"/>
        <v>0</v>
      </c>
      <c r="E273" s="5">
        <f t="shared" si="63"/>
        <v>0</v>
      </c>
      <c r="F273" s="5">
        <f t="shared" si="64"/>
        <v>0</v>
      </c>
      <c r="G273" s="3">
        <f t="shared" si="71"/>
        <v>0</v>
      </c>
      <c r="H273" s="35"/>
      <c r="I273" s="5">
        <f>IF($M$12=1,IF(SUM(K$26:K272)&lt;1,$L$5*(1+$G$5)^(INT((B273-$B$27)/365)),0),0)</f>
        <v>0</v>
      </c>
      <c r="J273" s="5"/>
      <c r="K273" s="10">
        <f>IF($M$12=1,IF(AND(AA273/$L$9&gt;(E273*12+$C$9)*4,$L$10&lt;=B273,SUM($K$26:K272)&lt;1,$L$8&lt;AA273/$L$9),1,0),IF(SUM(K$26:K272)=1,0,1))</f>
        <v>0</v>
      </c>
      <c r="L273" s="5">
        <f>IF($M$12=1,IF(K272=1,$L$8*(1-$L$9),IF(SUM($K$26:K272)=1,MAX(L272*(1+$H$10)-P272,0),0)),IF(K273=1,$O$8,MAX(L272*(1+$H$10)-P272,0)))</f>
        <v>0</v>
      </c>
      <c r="M273" s="5">
        <f t="shared" si="72"/>
        <v>0</v>
      </c>
      <c r="N273" s="5">
        <f>IF(SUM(K$26:K272)=1,P273-(L273-L274),0)</f>
        <v>0</v>
      </c>
      <c r="O273" s="5">
        <f t="shared" si="73"/>
        <v>0</v>
      </c>
      <c r="P273" s="5">
        <f>IF(OR(SUM($K$26:K272)=1,$M$12=2),IF($M$19=1,MIN($L$16+F273*$L$17,L273*(1+$H$10)),MIN(MAX(D273+E273+F273-G273-H273-I273-M273-SUM(S273,U273,W273,Y273)-$O$16*E273,$O$15),L273*(1+$H$10))),0)</f>
        <v>0</v>
      </c>
      <c r="Q273" s="5"/>
      <c r="R273" s="50" t="str">
        <f t="shared" si="74"/>
        <v/>
      </c>
      <c r="S273" s="5" t="str">
        <f t="shared" si="65"/>
        <v/>
      </c>
      <c r="T273" s="5" t="str">
        <f t="shared" si="75"/>
        <v/>
      </c>
      <c r="U273" s="5" t="str">
        <f t="shared" si="66"/>
        <v/>
      </c>
      <c r="V273" s="5" t="str">
        <f t="shared" si="76"/>
        <v/>
      </c>
      <c r="W273" s="5" t="str">
        <f t="shared" si="67"/>
        <v/>
      </c>
      <c r="X273" s="5" t="str">
        <f t="shared" si="77"/>
        <v/>
      </c>
      <c r="Y273" s="5" t="str">
        <f t="shared" si="68"/>
        <v/>
      </c>
      <c r="Z273" s="5"/>
      <c r="AA273" s="5">
        <f t="shared" si="78"/>
        <v>0</v>
      </c>
      <c r="AB273" s="3">
        <f t="shared" si="79"/>
        <v>0</v>
      </c>
      <c r="AC273" s="5">
        <f t="shared" si="69"/>
        <v>0</v>
      </c>
      <c r="AE273" s="60" t="e">
        <f t="shared" si="80"/>
        <v>#DIV/0!</v>
      </c>
    </row>
    <row r="274" spans="2:31" x14ac:dyDescent="0.2">
      <c r="B274" s="9">
        <f t="shared" si="81"/>
        <v>51441</v>
      </c>
      <c r="C274" s="10">
        <f t="shared" si="62"/>
        <v>140</v>
      </c>
      <c r="D274" s="5">
        <f t="shared" si="70"/>
        <v>0</v>
      </c>
      <c r="E274" s="5">
        <f t="shared" si="63"/>
        <v>0</v>
      </c>
      <c r="F274" s="5">
        <f t="shared" si="64"/>
        <v>0</v>
      </c>
      <c r="G274" s="3">
        <f t="shared" si="71"/>
        <v>0</v>
      </c>
      <c r="H274" s="35"/>
      <c r="I274" s="5">
        <f>IF($M$12=1,IF(SUM(K$26:K273)&lt;1,$L$5*(1+$G$5)^(INT((B274-$B$27)/365)),0),0)</f>
        <v>0</v>
      </c>
      <c r="J274" s="5"/>
      <c r="K274" s="10">
        <f>IF($M$12=1,IF(AND(AA274/$L$9&gt;(E274*12+$C$9)*4,$L$10&lt;=B274,SUM($K$26:K273)&lt;1,$L$8&lt;AA274/$L$9),1,0),IF(SUM(K$26:K273)=1,0,1))</f>
        <v>0</v>
      </c>
      <c r="L274" s="5">
        <f>IF($M$12=1,IF(K273=1,$L$8*(1-$L$9),IF(SUM($K$26:K273)=1,MAX(L273*(1+$H$10)-P273,0),0)),IF(K274=1,$O$8,MAX(L273*(1+$H$10)-P273,0)))</f>
        <v>0</v>
      </c>
      <c r="M274" s="5">
        <f t="shared" si="72"/>
        <v>0</v>
      </c>
      <c r="N274" s="5">
        <f>IF(SUM(K$26:K273)=1,P274-(L274-L275),0)</f>
        <v>0</v>
      </c>
      <c r="O274" s="5">
        <f t="shared" si="73"/>
        <v>0</v>
      </c>
      <c r="P274" s="5">
        <f>IF(OR(SUM($K$26:K273)=1,$M$12=2),IF($M$19=1,MIN($L$16+F274*$L$17,L274*(1+$H$10)),MIN(MAX(D274+E274+F274-G274-H274-I274-M274-SUM(S274,U274,W274,Y274)-$O$16*E274,$O$15),L274*(1+$H$10))),0)</f>
        <v>0</v>
      </c>
      <c r="Q274" s="5"/>
      <c r="R274" s="50" t="str">
        <f t="shared" si="74"/>
        <v/>
      </c>
      <c r="S274" s="5" t="str">
        <f t="shared" si="65"/>
        <v/>
      </c>
      <c r="T274" s="5" t="str">
        <f t="shared" si="75"/>
        <v/>
      </c>
      <c r="U274" s="5" t="str">
        <f t="shared" si="66"/>
        <v/>
      </c>
      <c r="V274" s="5" t="str">
        <f t="shared" si="76"/>
        <v/>
      </c>
      <c r="W274" s="5" t="str">
        <f t="shared" si="67"/>
        <v/>
      </c>
      <c r="X274" s="5" t="str">
        <f t="shared" si="77"/>
        <v/>
      </c>
      <c r="Y274" s="5" t="str">
        <f t="shared" si="68"/>
        <v/>
      </c>
      <c r="Z274" s="5"/>
      <c r="AA274" s="5">
        <f t="shared" si="78"/>
        <v>0</v>
      </c>
      <c r="AB274" s="3">
        <f t="shared" si="79"/>
        <v>0</v>
      </c>
      <c r="AC274" s="5">
        <f t="shared" si="69"/>
        <v>0</v>
      </c>
      <c r="AE274" s="60" t="e">
        <f t="shared" si="80"/>
        <v>#DIV/0!</v>
      </c>
    </row>
    <row r="275" spans="2:31" x14ac:dyDescent="0.2">
      <c r="B275" s="9">
        <f t="shared" si="81"/>
        <v>51471</v>
      </c>
      <c r="C275" s="10">
        <f t="shared" si="62"/>
        <v>141</v>
      </c>
      <c r="D275" s="5">
        <f t="shared" si="70"/>
        <v>0</v>
      </c>
      <c r="E275" s="5">
        <f t="shared" si="63"/>
        <v>0</v>
      </c>
      <c r="F275" s="5">
        <f t="shared" si="64"/>
        <v>0</v>
      </c>
      <c r="G275" s="3">
        <f t="shared" si="71"/>
        <v>0</v>
      </c>
      <c r="H275" s="35"/>
      <c r="I275" s="5">
        <f>IF($M$12=1,IF(SUM(K$26:K274)&lt;1,$L$5*(1+$G$5)^(INT((B275-$B$27)/365)),0),0)</f>
        <v>0</v>
      </c>
      <c r="J275" s="5"/>
      <c r="K275" s="10">
        <f>IF($M$12=1,IF(AND(AA275/$L$9&gt;(E275*12+$C$9)*4,$L$10&lt;=B275,SUM($K$26:K274)&lt;1,$L$8&lt;AA275/$L$9),1,0),IF(SUM(K$26:K274)=1,0,1))</f>
        <v>0</v>
      </c>
      <c r="L275" s="5">
        <f>IF($M$12=1,IF(K274=1,$L$8*(1-$L$9),IF(SUM($K$26:K274)=1,MAX(L274*(1+$H$10)-P274,0),0)),IF(K275=1,$O$8,MAX(L274*(1+$H$10)-P274,0)))</f>
        <v>0</v>
      </c>
      <c r="M275" s="5">
        <f t="shared" si="72"/>
        <v>0</v>
      </c>
      <c r="N275" s="5">
        <f>IF(SUM(K$26:K274)=1,P275-(L275-L276),0)</f>
        <v>0</v>
      </c>
      <c r="O275" s="5">
        <f t="shared" si="73"/>
        <v>0</v>
      </c>
      <c r="P275" s="5">
        <f>IF(OR(SUM($K$26:K274)=1,$M$12=2),IF($M$19=1,MIN($L$16+F275*$L$17,L275*(1+$H$10)),MIN(MAX(D275+E275+F275-G275-H275-I275-M275-SUM(S275,U275,W275,Y275)-$O$16*E275,$O$15),L275*(1+$H$10))),0)</f>
        <v>0</v>
      </c>
      <c r="Q275" s="5"/>
      <c r="R275" s="50" t="str">
        <f t="shared" si="74"/>
        <v/>
      </c>
      <c r="S275" s="5" t="str">
        <f t="shared" si="65"/>
        <v/>
      </c>
      <c r="T275" s="5" t="str">
        <f t="shared" si="75"/>
        <v/>
      </c>
      <c r="U275" s="5" t="str">
        <f t="shared" si="66"/>
        <v/>
      </c>
      <c r="V275" s="5" t="str">
        <f t="shared" si="76"/>
        <v/>
      </c>
      <c r="W275" s="5" t="str">
        <f t="shared" si="67"/>
        <v/>
      </c>
      <c r="X275" s="5" t="str">
        <f t="shared" si="77"/>
        <v/>
      </c>
      <c r="Y275" s="5" t="str">
        <f t="shared" si="68"/>
        <v/>
      </c>
      <c r="Z275" s="5"/>
      <c r="AA275" s="5">
        <f t="shared" si="78"/>
        <v>0</v>
      </c>
      <c r="AB275" s="3">
        <f t="shared" si="79"/>
        <v>0</v>
      </c>
      <c r="AC275" s="5">
        <f t="shared" si="69"/>
        <v>0</v>
      </c>
      <c r="AE275" s="60" t="e">
        <f t="shared" si="80"/>
        <v>#DIV/0!</v>
      </c>
    </row>
    <row r="276" spans="2:31" x14ac:dyDescent="0.2">
      <c r="B276" s="9">
        <f t="shared" si="81"/>
        <v>51502</v>
      </c>
      <c r="C276" s="10">
        <f t="shared" si="62"/>
        <v>141</v>
      </c>
      <c r="D276" s="5">
        <f t="shared" si="70"/>
        <v>0</v>
      </c>
      <c r="E276" s="5">
        <f t="shared" si="63"/>
        <v>0</v>
      </c>
      <c r="F276" s="5">
        <f t="shared" si="64"/>
        <v>0</v>
      </c>
      <c r="G276" s="3">
        <f t="shared" si="71"/>
        <v>0</v>
      </c>
      <c r="H276" s="35"/>
      <c r="I276" s="5">
        <f>IF($M$12=1,IF(SUM(K$26:K275)&lt;1,$L$5*(1+$G$5)^(INT((B276-$B$27)/365)),0),0)</f>
        <v>0</v>
      </c>
      <c r="J276" s="5"/>
      <c r="K276" s="10">
        <f>IF($M$12=1,IF(AND(AA276/$L$9&gt;(E276*12+$C$9)*4,$L$10&lt;=B276,SUM($K$26:K275)&lt;1,$L$8&lt;AA276/$L$9),1,0),IF(SUM(K$26:K275)=1,0,1))</f>
        <v>0</v>
      </c>
      <c r="L276" s="5">
        <f>IF($M$12=1,IF(K275=1,$L$8*(1-$L$9),IF(SUM($K$26:K275)=1,MAX(L275*(1+$H$10)-P275,0),0)),IF(K276=1,$O$8,MAX(L275*(1+$H$10)-P275,0)))</f>
        <v>0</v>
      </c>
      <c r="M276" s="5">
        <f t="shared" si="72"/>
        <v>0</v>
      </c>
      <c r="N276" s="5">
        <f>IF(SUM(K$26:K275)=1,P276-(L276-L277),0)</f>
        <v>0</v>
      </c>
      <c r="O276" s="5">
        <f t="shared" si="73"/>
        <v>0</v>
      </c>
      <c r="P276" s="5">
        <f>IF(OR(SUM($K$26:K275)=1,$M$12=2),IF($M$19=1,MIN($L$16+F276*$L$17,L276*(1+$H$10)),MIN(MAX(D276+E276+F276-G276-H276-I276-M276-SUM(S276,U276,W276,Y276)-$O$16*E276,$O$15),L276*(1+$H$10))),0)</f>
        <v>0</v>
      </c>
      <c r="Q276" s="5"/>
      <c r="R276" s="50" t="str">
        <f t="shared" si="74"/>
        <v/>
      </c>
      <c r="S276" s="5" t="str">
        <f t="shared" si="65"/>
        <v/>
      </c>
      <c r="T276" s="5" t="str">
        <f t="shared" si="75"/>
        <v/>
      </c>
      <c r="U276" s="5" t="str">
        <f t="shared" si="66"/>
        <v/>
      </c>
      <c r="V276" s="5" t="str">
        <f t="shared" si="76"/>
        <v/>
      </c>
      <c r="W276" s="5" t="str">
        <f t="shared" si="67"/>
        <v/>
      </c>
      <c r="X276" s="5" t="str">
        <f t="shared" si="77"/>
        <v/>
      </c>
      <c r="Y276" s="5" t="str">
        <f t="shared" si="68"/>
        <v/>
      </c>
      <c r="Z276" s="5"/>
      <c r="AA276" s="5">
        <f t="shared" si="78"/>
        <v>0</v>
      </c>
      <c r="AB276" s="3">
        <f t="shared" si="79"/>
        <v>0</v>
      </c>
      <c r="AC276" s="5">
        <f t="shared" si="69"/>
        <v>0</v>
      </c>
      <c r="AE276" s="60" t="e">
        <f t="shared" si="80"/>
        <v>#DIV/0!</v>
      </c>
    </row>
    <row r="277" spans="2:31" x14ac:dyDescent="0.2">
      <c r="B277" s="9">
        <f t="shared" si="81"/>
        <v>51533</v>
      </c>
      <c r="C277" s="10">
        <f t="shared" si="62"/>
        <v>141</v>
      </c>
      <c r="D277" s="5">
        <f t="shared" si="70"/>
        <v>0</v>
      </c>
      <c r="E277" s="5">
        <f t="shared" si="63"/>
        <v>0</v>
      </c>
      <c r="F277" s="5">
        <f t="shared" si="64"/>
        <v>0</v>
      </c>
      <c r="G277" s="3">
        <f t="shared" si="71"/>
        <v>0</v>
      </c>
      <c r="H277" s="35"/>
      <c r="I277" s="5">
        <f>IF($M$12=1,IF(SUM(K$26:K276)&lt;1,$L$5*(1+$G$5)^(INT((B277-$B$27)/365)),0),0)</f>
        <v>0</v>
      </c>
      <c r="J277" s="5"/>
      <c r="K277" s="10">
        <f>IF($M$12=1,IF(AND(AA277/$L$9&gt;(E277*12+$C$9)*4,$L$10&lt;=B277,SUM($K$26:K276)&lt;1,$L$8&lt;AA277/$L$9),1,0),IF(SUM(K$26:K276)=1,0,1))</f>
        <v>0</v>
      </c>
      <c r="L277" s="5">
        <f>IF($M$12=1,IF(K276=1,$L$8*(1-$L$9),IF(SUM($K$26:K276)=1,MAX(L276*(1+$H$10)-P276,0),0)),IF(K277=1,$O$8,MAX(L276*(1+$H$10)-P276,0)))</f>
        <v>0</v>
      </c>
      <c r="M277" s="5">
        <f t="shared" si="72"/>
        <v>0</v>
      </c>
      <c r="N277" s="5">
        <f>IF(SUM(K$26:K276)=1,P277-(L277-L278),0)</f>
        <v>0</v>
      </c>
      <c r="O277" s="5">
        <f t="shared" si="73"/>
        <v>0</v>
      </c>
      <c r="P277" s="5">
        <f>IF(OR(SUM($K$26:K276)=1,$M$12=2),IF($M$19=1,MIN($L$16+F277*$L$17,L277*(1+$H$10)),MIN(MAX(D277+E277+F277-G277-H277-I277-M277-SUM(S277,U277,W277,Y277)-$O$16*E277,$O$15),L277*(1+$H$10))),0)</f>
        <v>0</v>
      </c>
      <c r="Q277" s="5"/>
      <c r="R277" s="50" t="str">
        <f t="shared" si="74"/>
        <v/>
      </c>
      <c r="S277" s="5" t="str">
        <f t="shared" si="65"/>
        <v/>
      </c>
      <c r="T277" s="5" t="str">
        <f t="shared" si="75"/>
        <v/>
      </c>
      <c r="U277" s="5" t="str">
        <f t="shared" si="66"/>
        <v/>
      </c>
      <c r="V277" s="5" t="str">
        <f t="shared" si="76"/>
        <v/>
      </c>
      <c r="W277" s="5" t="str">
        <f t="shared" si="67"/>
        <v/>
      </c>
      <c r="X277" s="5" t="str">
        <f t="shared" si="77"/>
        <v/>
      </c>
      <c r="Y277" s="5" t="str">
        <f t="shared" si="68"/>
        <v/>
      </c>
      <c r="Z277" s="5"/>
      <c r="AA277" s="5">
        <f t="shared" si="78"/>
        <v>0</v>
      </c>
      <c r="AB277" s="3">
        <f t="shared" si="79"/>
        <v>0</v>
      </c>
      <c r="AC277" s="5">
        <f t="shared" si="69"/>
        <v>0</v>
      </c>
      <c r="AE277" s="60" t="e">
        <f t="shared" si="80"/>
        <v>#DIV/0!</v>
      </c>
    </row>
    <row r="278" spans="2:31" x14ac:dyDescent="0.2">
      <c r="B278" s="9">
        <f t="shared" si="81"/>
        <v>51561</v>
      </c>
      <c r="C278" s="10">
        <f t="shared" si="62"/>
        <v>141</v>
      </c>
      <c r="D278" s="5">
        <f t="shared" si="70"/>
        <v>0</v>
      </c>
      <c r="E278" s="5">
        <f t="shared" si="63"/>
        <v>0</v>
      </c>
      <c r="F278" s="5">
        <f t="shared" si="64"/>
        <v>0</v>
      </c>
      <c r="G278" s="3">
        <f t="shared" si="71"/>
        <v>0</v>
      </c>
      <c r="H278" s="35"/>
      <c r="I278" s="5">
        <f>IF($M$12=1,IF(SUM(K$26:K277)&lt;1,$L$5*(1+$G$5)^(INT((B278-$B$27)/365)),0),0)</f>
        <v>0</v>
      </c>
      <c r="J278" s="5"/>
      <c r="K278" s="10">
        <f>IF($M$12=1,IF(AND(AA278/$L$9&gt;(E278*12+$C$9)*4,$L$10&lt;=B278,SUM($K$26:K277)&lt;1,$L$8&lt;AA278/$L$9),1,0),IF(SUM(K$26:K277)=1,0,1))</f>
        <v>0</v>
      </c>
      <c r="L278" s="5">
        <f>IF($M$12=1,IF(K277=1,$L$8*(1-$L$9),IF(SUM($K$26:K277)=1,MAX(L277*(1+$H$10)-P277,0),0)),IF(K278=1,$O$8,MAX(L277*(1+$H$10)-P277,0)))</f>
        <v>0</v>
      </c>
      <c r="M278" s="5">
        <f t="shared" si="72"/>
        <v>0</v>
      </c>
      <c r="N278" s="5">
        <f>IF(SUM(K$26:K277)=1,P278-(L278-L279),0)</f>
        <v>0</v>
      </c>
      <c r="O278" s="5">
        <f t="shared" si="73"/>
        <v>0</v>
      </c>
      <c r="P278" s="5">
        <f>IF(OR(SUM($K$26:K277)=1,$M$12=2),IF($M$19=1,MIN($L$16+F278*$L$17,L278*(1+$H$10)),MIN(MAX(D278+E278+F278-G278-H278-I278-M278-SUM(S278,U278,W278,Y278)-$O$16*E278,$O$15),L278*(1+$H$10))),0)</f>
        <v>0</v>
      </c>
      <c r="Q278" s="5"/>
      <c r="R278" s="50" t="str">
        <f t="shared" si="74"/>
        <v/>
      </c>
      <c r="S278" s="5" t="str">
        <f t="shared" si="65"/>
        <v/>
      </c>
      <c r="T278" s="5" t="str">
        <f t="shared" si="75"/>
        <v/>
      </c>
      <c r="U278" s="5" t="str">
        <f t="shared" si="66"/>
        <v/>
      </c>
      <c r="V278" s="5" t="str">
        <f t="shared" si="76"/>
        <v/>
      </c>
      <c r="W278" s="5" t="str">
        <f t="shared" si="67"/>
        <v/>
      </c>
      <c r="X278" s="5" t="str">
        <f t="shared" si="77"/>
        <v/>
      </c>
      <c r="Y278" s="5" t="str">
        <f t="shared" si="68"/>
        <v/>
      </c>
      <c r="Z278" s="5"/>
      <c r="AA278" s="5">
        <f t="shared" si="78"/>
        <v>0</v>
      </c>
      <c r="AB278" s="3">
        <f t="shared" si="79"/>
        <v>0</v>
      </c>
      <c r="AC278" s="5">
        <f t="shared" si="69"/>
        <v>0</v>
      </c>
      <c r="AE278" s="60" t="e">
        <f t="shared" si="80"/>
        <v>#DIV/0!</v>
      </c>
    </row>
    <row r="279" spans="2:31" x14ac:dyDescent="0.2">
      <c r="B279" s="9">
        <f t="shared" si="81"/>
        <v>51592</v>
      </c>
      <c r="C279" s="10">
        <f t="shared" si="62"/>
        <v>141</v>
      </c>
      <c r="D279" s="5">
        <f t="shared" si="70"/>
        <v>0</v>
      </c>
      <c r="E279" s="5">
        <f t="shared" si="63"/>
        <v>0</v>
      </c>
      <c r="F279" s="5">
        <f t="shared" si="64"/>
        <v>0</v>
      </c>
      <c r="G279" s="3">
        <f t="shared" si="71"/>
        <v>0</v>
      </c>
      <c r="H279" s="35"/>
      <c r="I279" s="5">
        <f>IF($M$12=1,IF(SUM(K$26:K278)&lt;1,$L$5*(1+$G$5)^(INT((B279-$B$27)/365)),0),0)</f>
        <v>0</v>
      </c>
      <c r="J279" s="5"/>
      <c r="K279" s="10">
        <f>IF($M$12=1,IF(AND(AA279/$L$9&gt;(E279*12+$C$9)*4,$L$10&lt;=B279,SUM($K$26:K278)&lt;1,$L$8&lt;AA279/$L$9),1,0),IF(SUM(K$26:K278)=1,0,1))</f>
        <v>0</v>
      </c>
      <c r="L279" s="5">
        <f>IF($M$12=1,IF(K278=1,$L$8*(1-$L$9),IF(SUM($K$26:K278)=1,MAX(L278*(1+$H$10)-P278,0),0)),IF(K279=1,$O$8,MAX(L278*(1+$H$10)-P278,0)))</f>
        <v>0</v>
      </c>
      <c r="M279" s="5">
        <f t="shared" si="72"/>
        <v>0</v>
      </c>
      <c r="N279" s="5">
        <f>IF(SUM(K$26:K278)=1,P279-(L279-L280),0)</f>
        <v>0</v>
      </c>
      <c r="O279" s="5">
        <f t="shared" si="73"/>
        <v>0</v>
      </c>
      <c r="P279" s="5">
        <f>IF(OR(SUM($K$26:K278)=1,$M$12=2),IF($M$19=1,MIN($L$16+F279*$L$17,L279*(1+$H$10)),MIN(MAX(D279+E279+F279-G279-H279-I279-M279-SUM(S279,U279,W279,Y279)-$O$16*E279,$O$15),L279*(1+$H$10))),0)</f>
        <v>0</v>
      </c>
      <c r="Q279" s="5"/>
      <c r="R279" s="50" t="str">
        <f t="shared" si="74"/>
        <v/>
      </c>
      <c r="S279" s="5" t="str">
        <f t="shared" si="65"/>
        <v/>
      </c>
      <c r="T279" s="5" t="str">
        <f t="shared" si="75"/>
        <v/>
      </c>
      <c r="U279" s="5" t="str">
        <f t="shared" si="66"/>
        <v/>
      </c>
      <c r="V279" s="5" t="str">
        <f t="shared" si="76"/>
        <v/>
      </c>
      <c r="W279" s="5" t="str">
        <f t="shared" si="67"/>
        <v/>
      </c>
      <c r="X279" s="5" t="str">
        <f t="shared" si="77"/>
        <v/>
      </c>
      <c r="Y279" s="5" t="str">
        <f t="shared" si="68"/>
        <v/>
      </c>
      <c r="Z279" s="5"/>
      <c r="AA279" s="5">
        <f t="shared" si="78"/>
        <v>0</v>
      </c>
      <c r="AB279" s="3">
        <f t="shared" si="79"/>
        <v>0</v>
      </c>
      <c r="AC279" s="5">
        <f t="shared" si="69"/>
        <v>0</v>
      </c>
      <c r="AE279" s="60" t="e">
        <f t="shared" si="80"/>
        <v>#DIV/0!</v>
      </c>
    </row>
    <row r="280" spans="2:31" x14ac:dyDescent="0.2">
      <c r="B280" s="9">
        <f t="shared" si="81"/>
        <v>51622</v>
      </c>
      <c r="C280" s="10">
        <f t="shared" si="62"/>
        <v>141</v>
      </c>
      <c r="D280" s="5">
        <f t="shared" si="70"/>
        <v>0</v>
      </c>
      <c r="E280" s="5">
        <f t="shared" si="63"/>
        <v>0</v>
      </c>
      <c r="F280" s="5">
        <f t="shared" si="64"/>
        <v>0</v>
      </c>
      <c r="G280" s="3">
        <f t="shared" si="71"/>
        <v>0</v>
      </c>
      <c r="H280" s="35"/>
      <c r="I280" s="5">
        <f>IF($M$12=1,IF(SUM(K$26:K279)&lt;1,$L$5*(1+$G$5)^(INT((B280-$B$27)/365)),0),0)</f>
        <v>0</v>
      </c>
      <c r="J280" s="5"/>
      <c r="K280" s="10">
        <f>IF($M$12=1,IF(AND(AA280/$L$9&gt;(E280*12+$C$9)*4,$L$10&lt;=B280,SUM($K$26:K279)&lt;1,$L$8&lt;AA280/$L$9),1,0),IF(SUM(K$26:K279)=1,0,1))</f>
        <v>0</v>
      </c>
      <c r="L280" s="5">
        <f>IF($M$12=1,IF(K279=1,$L$8*(1-$L$9),IF(SUM($K$26:K279)=1,MAX(L279*(1+$H$10)-P279,0),0)),IF(K280=1,$O$8,MAX(L279*(1+$H$10)-P279,0)))</f>
        <v>0</v>
      </c>
      <c r="M280" s="5">
        <f t="shared" si="72"/>
        <v>0</v>
      </c>
      <c r="N280" s="5">
        <f>IF(SUM(K$26:K279)=1,P280-(L280-L281),0)</f>
        <v>0</v>
      </c>
      <c r="O280" s="5">
        <f t="shared" si="73"/>
        <v>0</v>
      </c>
      <c r="P280" s="5">
        <f>IF(OR(SUM($K$26:K279)=1,$M$12=2),IF($M$19=1,MIN($L$16+F280*$L$17,L280*(1+$H$10)),MIN(MAX(D280+E280+F280-G280-H280-I280-M280-SUM(S280,U280,W280,Y280)-$O$16*E280,$O$15),L280*(1+$H$10))),0)</f>
        <v>0</v>
      </c>
      <c r="Q280" s="5"/>
      <c r="R280" s="50" t="str">
        <f t="shared" si="74"/>
        <v/>
      </c>
      <c r="S280" s="5" t="str">
        <f t="shared" si="65"/>
        <v/>
      </c>
      <c r="T280" s="5" t="str">
        <f t="shared" si="75"/>
        <v/>
      </c>
      <c r="U280" s="5" t="str">
        <f t="shared" si="66"/>
        <v/>
      </c>
      <c r="V280" s="5" t="str">
        <f t="shared" si="76"/>
        <v/>
      </c>
      <c r="W280" s="5" t="str">
        <f t="shared" si="67"/>
        <v/>
      </c>
      <c r="X280" s="5" t="str">
        <f t="shared" si="77"/>
        <v/>
      </c>
      <c r="Y280" s="5" t="str">
        <f t="shared" si="68"/>
        <v/>
      </c>
      <c r="Z280" s="5"/>
      <c r="AA280" s="5">
        <f t="shared" si="78"/>
        <v>0</v>
      </c>
      <c r="AB280" s="3">
        <f t="shared" si="79"/>
        <v>0</v>
      </c>
      <c r="AC280" s="5">
        <f t="shared" si="69"/>
        <v>0</v>
      </c>
      <c r="AE280" s="60" t="e">
        <f t="shared" si="80"/>
        <v>#DIV/0!</v>
      </c>
    </row>
    <row r="281" spans="2:31" x14ac:dyDescent="0.2">
      <c r="B281" s="9">
        <f t="shared" si="81"/>
        <v>51653</v>
      </c>
      <c r="C281" s="10">
        <f t="shared" si="62"/>
        <v>141</v>
      </c>
      <c r="D281" s="5">
        <f t="shared" si="70"/>
        <v>0</v>
      </c>
      <c r="E281" s="5">
        <f t="shared" si="63"/>
        <v>0</v>
      </c>
      <c r="F281" s="5">
        <f t="shared" si="64"/>
        <v>0</v>
      </c>
      <c r="G281" s="3">
        <f t="shared" si="71"/>
        <v>0</v>
      </c>
      <c r="H281" s="35"/>
      <c r="I281" s="5">
        <f>IF($M$12=1,IF(SUM(K$26:K280)&lt;1,$L$5*(1+$G$5)^(INT((B281-$B$27)/365)),0),0)</f>
        <v>0</v>
      </c>
      <c r="J281" s="5"/>
      <c r="K281" s="10">
        <f>IF($M$12=1,IF(AND(AA281/$L$9&gt;(E281*12+$C$9)*4,$L$10&lt;=B281,SUM($K$26:K280)&lt;1,$L$8&lt;AA281/$L$9),1,0),IF(SUM(K$26:K280)=1,0,1))</f>
        <v>0</v>
      </c>
      <c r="L281" s="5">
        <f>IF($M$12=1,IF(K280=1,$L$8*(1-$L$9),IF(SUM($K$26:K280)=1,MAX(L280*(1+$H$10)-P280,0),0)),IF(K281=1,$O$8,MAX(L280*(1+$H$10)-P280,0)))</f>
        <v>0</v>
      </c>
      <c r="M281" s="5">
        <f t="shared" si="72"/>
        <v>0</v>
      </c>
      <c r="N281" s="5">
        <f>IF(SUM(K$26:K280)=1,P281-(L281-L282),0)</f>
        <v>0</v>
      </c>
      <c r="O281" s="5">
        <f t="shared" si="73"/>
        <v>0</v>
      </c>
      <c r="P281" s="5">
        <f>IF(OR(SUM($K$26:K280)=1,$M$12=2),IF($M$19=1,MIN($L$16+F281*$L$17,L281*(1+$H$10)),MIN(MAX(D281+E281+F281-G281-H281-I281-M281-SUM(S281,U281,W281,Y281)-$O$16*E281,$O$15),L281*(1+$H$10))),0)</f>
        <v>0</v>
      </c>
      <c r="Q281" s="5"/>
      <c r="R281" s="50" t="str">
        <f t="shared" si="74"/>
        <v/>
      </c>
      <c r="S281" s="5" t="str">
        <f t="shared" si="65"/>
        <v/>
      </c>
      <c r="T281" s="5" t="str">
        <f t="shared" si="75"/>
        <v/>
      </c>
      <c r="U281" s="5" t="str">
        <f t="shared" si="66"/>
        <v/>
      </c>
      <c r="V281" s="5" t="str">
        <f t="shared" si="76"/>
        <v/>
      </c>
      <c r="W281" s="5" t="str">
        <f t="shared" si="67"/>
        <v/>
      </c>
      <c r="X281" s="5" t="str">
        <f t="shared" si="77"/>
        <v/>
      </c>
      <c r="Y281" s="5" t="str">
        <f t="shared" si="68"/>
        <v/>
      </c>
      <c r="Z281" s="5"/>
      <c r="AA281" s="5">
        <f t="shared" si="78"/>
        <v>0</v>
      </c>
      <c r="AB281" s="3">
        <f t="shared" si="79"/>
        <v>0</v>
      </c>
      <c r="AC281" s="5">
        <f t="shared" si="69"/>
        <v>0</v>
      </c>
      <c r="AE281" s="60" t="e">
        <f t="shared" si="80"/>
        <v>#DIV/0!</v>
      </c>
    </row>
    <row r="282" spans="2:31" x14ac:dyDescent="0.2">
      <c r="B282" s="9">
        <f t="shared" si="81"/>
        <v>51683</v>
      </c>
      <c r="C282" s="10">
        <f t="shared" si="62"/>
        <v>141</v>
      </c>
      <c r="D282" s="5">
        <f t="shared" si="70"/>
        <v>0</v>
      </c>
      <c r="E282" s="5">
        <f t="shared" si="63"/>
        <v>0</v>
      </c>
      <c r="F282" s="5">
        <f t="shared" si="64"/>
        <v>0</v>
      </c>
      <c r="G282" s="3">
        <f t="shared" si="71"/>
        <v>0</v>
      </c>
      <c r="H282" s="35"/>
      <c r="I282" s="5">
        <f>IF($M$12=1,IF(SUM(K$26:K281)&lt;1,$L$5*(1+$G$5)^(INT((B282-$B$27)/365)),0),0)</f>
        <v>0</v>
      </c>
      <c r="J282" s="5"/>
      <c r="K282" s="10">
        <f>IF($M$12=1,IF(AND(AA282/$L$9&gt;(E282*12+$C$9)*4,$L$10&lt;=B282,SUM($K$26:K281)&lt;1,$L$8&lt;AA282/$L$9),1,0),IF(SUM(K$26:K281)=1,0,1))</f>
        <v>0</v>
      </c>
      <c r="L282" s="5">
        <f>IF($M$12=1,IF(K281=1,$L$8*(1-$L$9),IF(SUM($K$26:K281)=1,MAX(L281*(1+$H$10)-P281,0),0)),IF(K282=1,$O$8,MAX(L281*(1+$H$10)-P281,0)))</f>
        <v>0</v>
      </c>
      <c r="M282" s="5">
        <f t="shared" si="72"/>
        <v>0</v>
      </c>
      <c r="N282" s="5">
        <f>IF(SUM(K$26:K281)=1,P282-(L282-L283),0)</f>
        <v>0</v>
      </c>
      <c r="O282" s="5">
        <f t="shared" si="73"/>
        <v>0</v>
      </c>
      <c r="P282" s="5">
        <f>IF(OR(SUM($K$26:K281)=1,$M$12=2),IF($M$19=1,MIN($L$16+F282*$L$17,L282*(1+$H$10)),MIN(MAX(D282+E282+F282-G282-H282-I282-M282-SUM(S282,U282,W282,Y282)-$O$16*E282,$O$15),L282*(1+$H$10))),0)</f>
        <v>0</v>
      </c>
      <c r="Q282" s="5"/>
      <c r="R282" s="50" t="str">
        <f t="shared" si="74"/>
        <v/>
      </c>
      <c r="S282" s="5" t="str">
        <f t="shared" si="65"/>
        <v/>
      </c>
      <c r="T282" s="5" t="str">
        <f t="shared" si="75"/>
        <v/>
      </c>
      <c r="U282" s="5" t="str">
        <f t="shared" si="66"/>
        <v/>
      </c>
      <c r="V282" s="5" t="str">
        <f t="shared" si="76"/>
        <v/>
      </c>
      <c r="W282" s="5" t="str">
        <f t="shared" si="67"/>
        <v/>
      </c>
      <c r="X282" s="5" t="str">
        <f t="shared" si="77"/>
        <v/>
      </c>
      <c r="Y282" s="5" t="str">
        <f t="shared" si="68"/>
        <v/>
      </c>
      <c r="Z282" s="5"/>
      <c r="AA282" s="5">
        <f t="shared" si="78"/>
        <v>0</v>
      </c>
      <c r="AB282" s="3">
        <f t="shared" si="79"/>
        <v>0</v>
      </c>
      <c r="AC282" s="5">
        <f t="shared" si="69"/>
        <v>0</v>
      </c>
      <c r="AE282" s="60" t="e">
        <f t="shared" si="80"/>
        <v>#DIV/0!</v>
      </c>
    </row>
    <row r="283" spans="2:31" x14ac:dyDescent="0.2">
      <c r="B283" s="9">
        <f t="shared" si="81"/>
        <v>51714</v>
      </c>
      <c r="C283" s="10">
        <f t="shared" ref="C283:C346" si="82">INT(((DATE(YEAR(B283),MONTH(B283)+1,1)-1)-$C$4)/365.25)</f>
        <v>141</v>
      </c>
      <c r="D283" s="5">
        <f t="shared" si="70"/>
        <v>0</v>
      </c>
      <c r="E283" s="5">
        <f t="shared" ref="E283:E346" si="83">IF(MONTH(B283)=$C$11,$C$8*(1+$G$4)^(INT((B283-$B$27)/365)+1),IF(B283=$B$27,$C$8,E282))</f>
        <v>0</v>
      </c>
      <c r="F283" s="5">
        <f t="shared" ref="F283:F346" si="84">IF(MONTH(B283)&lt;&gt;$C$12,0,$C$9*(1+$G$4)^(INT((B283-$B$27)/365)+1))</f>
        <v>0</v>
      </c>
      <c r="G283" s="3">
        <f t="shared" si="71"/>
        <v>0</v>
      </c>
      <c r="H283" s="35"/>
      <c r="I283" s="5">
        <f>IF($M$12=1,IF(SUM(K$26:K282)&lt;1,$L$5*(1+$G$5)^(INT((B283-$B$27)/365)),0),0)</f>
        <v>0</v>
      </c>
      <c r="J283" s="5"/>
      <c r="K283" s="10">
        <f>IF($M$12=1,IF(AND(AA283/$L$9&gt;(E283*12+$C$9)*4,$L$10&lt;=B283,SUM($K$26:K282)&lt;1,$L$8&lt;AA283/$L$9),1,0),IF(SUM(K$26:K282)=1,0,1))</f>
        <v>0</v>
      </c>
      <c r="L283" s="5">
        <f>IF($M$12=1,IF(K282=1,$L$8*(1-$L$9),IF(SUM($K$26:K282)=1,MAX(L282*(1+$H$10)-P282,0),0)),IF(K283=1,$O$8,MAX(L282*(1+$H$10)-P282,0)))</f>
        <v>0</v>
      </c>
      <c r="M283" s="5">
        <f t="shared" si="72"/>
        <v>0</v>
      </c>
      <c r="N283" s="5">
        <f>IF(SUM(K$26:K282)=1,P283-(L283-L284),0)</f>
        <v>0</v>
      </c>
      <c r="O283" s="5">
        <f t="shared" si="73"/>
        <v>0</v>
      </c>
      <c r="P283" s="5">
        <f>IF(OR(SUM($K$26:K282)=1,$M$12=2),IF($M$19=1,MIN($L$16+F283*$L$17,L283*(1+$H$10)),MIN(MAX(D283+E283+F283-G283-H283-I283-M283-SUM(S283,U283,W283,Y283)-$O$16*E283,$O$15),L283*(1+$H$10))),0)</f>
        <v>0</v>
      </c>
      <c r="Q283" s="5"/>
      <c r="R283" s="50" t="str">
        <f t="shared" si="74"/>
        <v/>
      </c>
      <c r="S283" s="5" t="str">
        <f t="shared" ref="S283:S346" si="85">IFERROR(VLOOKUP(R283,$W$6:$Y$23,3,0)*(1+$H$5)^(INT((B283-$B$27)/365*12)+1),"")</f>
        <v/>
      </c>
      <c r="T283" s="5" t="str">
        <f t="shared" si="75"/>
        <v/>
      </c>
      <c r="U283" s="5" t="str">
        <f t="shared" ref="U283:U346" si="86">IFERROR(VLOOKUP(T283,$W$6:$Y$23,3,0)*(1+$H$5)^(INT((B283-$B$27)/365*12)+1),"")</f>
        <v/>
      </c>
      <c r="V283" s="5" t="str">
        <f t="shared" si="76"/>
        <v/>
      </c>
      <c r="W283" s="5" t="str">
        <f t="shared" ref="W283:W346" si="87">IFERROR(VLOOKUP(V283,$W$6:$Y$23,3,0)*(1+$H$5)^(INT((B283-$B$27)/365*12)+1),"")</f>
        <v/>
      </c>
      <c r="X283" s="5" t="str">
        <f t="shared" si="77"/>
        <v/>
      </c>
      <c r="Y283" s="5" t="str">
        <f t="shared" ref="Y283:Y346" si="88">IFERROR(VLOOKUP(X283,$W$6:$Y$23,3,0)*(1+$H$5)^(INT((B283-$B$27)/365*12)+1),"")</f>
        <v/>
      </c>
      <c r="Z283" s="5"/>
      <c r="AA283" s="5">
        <f t="shared" si="78"/>
        <v>0</v>
      </c>
      <c r="AB283" s="3">
        <f t="shared" si="79"/>
        <v>0</v>
      </c>
      <c r="AC283" s="5">
        <f t="shared" ref="AC283:AC346" si="89">AA283+AB283</f>
        <v>0</v>
      </c>
      <c r="AE283" s="60" t="e">
        <f t="shared" si="80"/>
        <v>#DIV/0!</v>
      </c>
    </row>
    <row r="284" spans="2:31" x14ac:dyDescent="0.2">
      <c r="B284" s="9">
        <f t="shared" si="81"/>
        <v>51745</v>
      </c>
      <c r="C284" s="10">
        <f t="shared" si="82"/>
        <v>141</v>
      </c>
      <c r="D284" s="5">
        <f t="shared" ref="D284:D347" si="90">AC283</f>
        <v>0</v>
      </c>
      <c r="E284" s="5">
        <f t="shared" si="83"/>
        <v>0</v>
      </c>
      <c r="F284" s="5">
        <f t="shared" si="84"/>
        <v>0</v>
      </c>
      <c r="G284" s="3">
        <f t="shared" ref="G284:G347" si="91">G283*(1+$H$5)</f>
        <v>0</v>
      </c>
      <c r="H284" s="35"/>
      <c r="I284" s="5">
        <f>IF($M$12=1,IF(SUM(K$26:K283)&lt;1,$L$5*(1+$G$5)^(INT((B284-$B$27)/365)),0),0)</f>
        <v>0</v>
      </c>
      <c r="J284" s="5"/>
      <c r="K284" s="10">
        <f>IF($M$12=1,IF(AND(AA284/$L$9&gt;(E284*12+$C$9)*4,$L$10&lt;=B284,SUM($K$26:K283)&lt;1,$L$8&lt;AA284/$L$9),1,0),IF(SUM(K$26:K283)=1,0,1))</f>
        <v>0</v>
      </c>
      <c r="L284" s="5">
        <f>IF($M$12=1,IF(K283=1,$L$8*(1-$L$9),IF(SUM($K$26:K283)=1,MAX(L283*(1+$H$10)-P283,0),0)),IF(K284=1,$O$8,MAX(L283*(1+$H$10)-P283,0)))</f>
        <v>0</v>
      </c>
      <c r="M284" s="5">
        <f t="shared" ref="M284:M347" si="92">IF($M$12=1,IF(K283=1,$L$8*$L$9,0),0)</f>
        <v>0</v>
      </c>
      <c r="N284" s="5">
        <f>IF(SUM(K$26:K283)=1,P284-(L284-L285),0)</f>
        <v>0</v>
      </c>
      <c r="O284" s="5">
        <f t="shared" ref="O284:O347" si="93">P284-N284</f>
        <v>0</v>
      </c>
      <c r="P284" s="5">
        <f>IF(OR(SUM($K$26:K283)=1,$M$12=2),IF($M$19=1,MIN($L$16+F284*$L$17,L284*(1+$H$10)),MIN(MAX(D284+E284+F284-G284-H284-I284-M284-SUM(S284,U284,W284,Y284)-$O$16*E284,$O$15),L284*(1+$H$10))),0)</f>
        <v>0</v>
      </c>
      <c r="Q284" s="5"/>
      <c r="R284" s="50" t="str">
        <f t="shared" ref="R284:R347" si="94">IF($R$6&lt;&gt;"",IF(INT(((DATE(YEAR(B284),MONTH(B284)+1,1)-1)-$R$6)/365.25)&lt;0,"",INT(((DATE(YEAR(B284),MONTH(B284)+1,1)-1)-$R$6)/365.25)),"")</f>
        <v/>
      </c>
      <c r="S284" s="5" t="str">
        <f t="shared" si="85"/>
        <v/>
      </c>
      <c r="T284" s="5" t="str">
        <f t="shared" ref="T284:T347" si="95">IF($S$6&lt;&gt;"",IF(INT(((DATE(YEAR(B284),MONTH(B284)+1,1)-1)-$S$6)/365.25)&lt;0,"",INT(((DATE(YEAR(B284),MONTH(B284)+1,1)-1)-$S$6)/365.25)),"")</f>
        <v/>
      </c>
      <c r="U284" s="5" t="str">
        <f t="shared" si="86"/>
        <v/>
      </c>
      <c r="V284" s="5" t="str">
        <f t="shared" ref="V284:V347" si="96">IF($T$6&lt;&gt;"",IF(INT(((DATE(YEAR(B284),MONTH(B284)+1,1)-1)-$T$6)/365.25)&lt;0,"",INT(((DATE(YEAR(B284),MONTH(B284)+1,1)-1)-$T$6)/365.25)),"")</f>
        <v/>
      </c>
      <c r="W284" s="5" t="str">
        <f t="shared" si="87"/>
        <v/>
      </c>
      <c r="X284" s="5" t="str">
        <f t="shared" ref="X284:X347" si="97">IF($U$6&lt;&gt;"",IF(INT(((DATE(YEAR(B284),MONTH(B284)+1,1)-1)-$U$6)/365.25)&lt;0,"",INT(((DATE(YEAR(B284),MONTH(B284)+1,1)-1)-$U$6)/365.25)),"")</f>
        <v/>
      </c>
      <c r="Y284" s="5" t="str">
        <f t="shared" si="88"/>
        <v/>
      </c>
      <c r="Z284" s="5"/>
      <c r="AA284" s="5">
        <f t="shared" ref="AA284:AA347" si="98">D284+E284+F284-G284-H284-I284-M284-P284-SUM(S284,U284,W284,Y284)</f>
        <v>0</v>
      </c>
      <c r="AB284" s="3">
        <f t="shared" ref="AB284:AB347" si="99">IF((AA284-E284-F284)&gt;0,(AA284-E284-F284)*$H$7,(AA284-E284-F284)*$H$8)</f>
        <v>0</v>
      </c>
      <c r="AC284" s="5">
        <f t="shared" si="89"/>
        <v>0</v>
      </c>
      <c r="AE284" s="60" t="e">
        <f t="shared" ref="AE284:AE347" si="100">(AC284-D284-F284+O284+M284)/E284</f>
        <v>#DIV/0!</v>
      </c>
    </row>
    <row r="285" spans="2:31" x14ac:dyDescent="0.2">
      <c r="B285" s="9">
        <f t="shared" ref="B285:B348" si="101">DATE(YEAR(B284),MONTH(B284)+1,DAY(B284))</f>
        <v>51775</v>
      </c>
      <c r="C285" s="10">
        <f t="shared" si="82"/>
        <v>141</v>
      </c>
      <c r="D285" s="5">
        <f t="shared" si="90"/>
        <v>0</v>
      </c>
      <c r="E285" s="5">
        <f t="shared" si="83"/>
        <v>0</v>
      </c>
      <c r="F285" s="5">
        <f t="shared" si="84"/>
        <v>0</v>
      </c>
      <c r="G285" s="3">
        <f t="shared" si="91"/>
        <v>0</v>
      </c>
      <c r="H285" s="35"/>
      <c r="I285" s="5">
        <f>IF($M$12=1,IF(SUM(K$26:K284)&lt;1,$L$5*(1+$G$5)^(INT((B285-$B$27)/365)),0),0)</f>
        <v>0</v>
      </c>
      <c r="J285" s="5"/>
      <c r="K285" s="10">
        <f>IF($M$12=1,IF(AND(AA285/$L$9&gt;(E285*12+$C$9)*4,$L$10&lt;=B285,SUM($K$26:K284)&lt;1,$L$8&lt;AA285/$L$9),1,0),IF(SUM(K$26:K284)=1,0,1))</f>
        <v>0</v>
      </c>
      <c r="L285" s="5">
        <f>IF($M$12=1,IF(K284=1,$L$8*(1-$L$9),IF(SUM($K$26:K284)=1,MAX(L284*(1+$H$10)-P284,0),0)),IF(K285=1,$O$8,MAX(L284*(1+$H$10)-P284,0)))</f>
        <v>0</v>
      </c>
      <c r="M285" s="5">
        <f t="shared" si="92"/>
        <v>0</v>
      </c>
      <c r="N285" s="5">
        <f>IF(SUM(K$26:K284)=1,P285-(L285-L286),0)</f>
        <v>0</v>
      </c>
      <c r="O285" s="5">
        <f t="shared" si="93"/>
        <v>0</v>
      </c>
      <c r="P285" s="5">
        <f>IF(OR(SUM($K$26:K284)=1,$M$12=2),IF($M$19=1,MIN($L$16+F285*$L$17,L285*(1+$H$10)),MIN(MAX(D285+E285+F285-G285-H285-I285-M285-SUM(S285,U285,W285,Y285)-$O$16*E285,$O$15),L285*(1+$H$10))),0)</f>
        <v>0</v>
      </c>
      <c r="Q285" s="5"/>
      <c r="R285" s="50" t="str">
        <f t="shared" si="94"/>
        <v/>
      </c>
      <c r="S285" s="5" t="str">
        <f t="shared" si="85"/>
        <v/>
      </c>
      <c r="T285" s="5" t="str">
        <f t="shared" si="95"/>
        <v/>
      </c>
      <c r="U285" s="5" t="str">
        <f t="shared" si="86"/>
        <v/>
      </c>
      <c r="V285" s="5" t="str">
        <f t="shared" si="96"/>
        <v/>
      </c>
      <c r="W285" s="5" t="str">
        <f t="shared" si="87"/>
        <v/>
      </c>
      <c r="X285" s="5" t="str">
        <f t="shared" si="97"/>
        <v/>
      </c>
      <c r="Y285" s="5" t="str">
        <f t="shared" si="88"/>
        <v/>
      </c>
      <c r="Z285" s="5"/>
      <c r="AA285" s="5">
        <f t="shared" si="98"/>
        <v>0</v>
      </c>
      <c r="AB285" s="3">
        <f t="shared" si="99"/>
        <v>0</v>
      </c>
      <c r="AC285" s="5">
        <f t="shared" si="89"/>
        <v>0</v>
      </c>
      <c r="AE285" s="60" t="e">
        <f t="shared" si="100"/>
        <v>#DIV/0!</v>
      </c>
    </row>
    <row r="286" spans="2:31" x14ac:dyDescent="0.2">
      <c r="B286" s="9">
        <f t="shared" si="101"/>
        <v>51806</v>
      </c>
      <c r="C286" s="10">
        <f t="shared" si="82"/>
        <v>141</v>
      </c>
      <c r="D286" s="5">
        <f t="shared" si="90"/>
        <v>0</v>
      </c>
      <c r="E286" s="5">
        <f t="shared" si="83"/>
        <v>0</v>
      </c>
      <c r="F286" s="5">
        <f t="shared" si="84"/>
        <v>0</v>
      </c>
      <c r="G286" s="3">
        <f t="shared" si="91"/>
        <v>0</v>
      </c>
      <c r="H286" s="35"/>
      <c r="I286" s="5">
        <f>IF($M$12=1,IF(SUM(K$26:K285)&lt;1,$L$5*(1+$G$5)^(INT((B286-$B$27)/365)),0),0)</f>
        <v>0</v>
      </c>
      <c r="J286" s="5"/>
      <c r="K286" s="10">
        <f>IF($M$12=1,IF(AND(AA286/$L$9&gt;(E286*12+$C$9)*4,$L$10&lt;=B286,SUM($K$26:K285)&lt;1,$L$8&lt;AA286/$L$9),1,0),IF(SUM(K$26:K285)=1,0,1))</f>
        <v>0</v>
      </c>
      <c r="L286" s="5">
        <f>IF($M$12=1,IF(K285=1,$L$8*(1-$L$9),IF(SUM($K$26:K285)=1,MAX(L285*(1+$H$10)-P285,0),0)),IF(K286=1,$O$8,MAX(L285*(1+$H$10)-P285,0)))</f>
        <v>0</v>
      </c>
      <c r="M286" s="5">
        <f t="shared" si="92"/>
        <v>0</v>
      </c>
      <c r="N286" s="5">
        <f>IF(SUM(K$26:K285)=1,P286-(L286-L287),0)</f>
        <v>0</v>
      </c>
      <c r="O286" s="5">
        <f t="shared" si="93"/>
        <v>0</v>
      </c>
      <c r="P286" s="5">
        <f>IF(OR(SUM($K$26:K285)=1,$M$12=2),IF($M$19=1,MIN($L$16+F286*$L$17,L286*(1+$H$10)),MIN(MAX(D286+E286+F286-G286-H286-I286-M286-SUM(S286,U286,W286,Y286)-$O$16*E286,$O$15),L286*(1+$H$10))),0)</f>
        <v>0</v>
      </c>
      <c r="Q286" s="5"/>
      <c r="R286" s="50" t="str">
        <f t="shared" si="94"/>
        <v/>
      </c>
      <c r="S286" s="5" t="str">
        <f t="shared" si="85"/>
        <v/>
      </c>
      <c r="T286" s="5" t="str">
        <f t="shared" si="95"/>
        <v/>
      </c>
      <c r="U286" s="5" t="str">
        <f t="shared" si="86"/>
        <v/>
      </c>
      <c r="V286" s="5" t="str">
        <f t="shared" si="96"/>
        <v/>
      </c>
      <c r="W286" s="5" t="str">
        <f t="shared" si="87"/>
        <v/>
      </c>
      <c r="X286" s="5" t="str">
        <f t="shared" si="97"/>
        <v/>
      </c>
      <c r="Y286" s="5" t="str">
        <f t="shared" si="88"/>
        <v/>
      </c>
      <c r="Z286" s="5"/>
      <c r="AA286" s="5">
        <f t="shared" si="98"/>
        <v>0</v>
      </c>
      <c r="AB286" s="3">
        <f t="shared" si="99"/>
        <v>0</v>
      </c>
      <c r="AC286" s="5">
        <f t="shared" si="89"/>
        <v>0</v>
      </c>
      <c r="AE286" s="60" t="e">
        <f t="shared" si="100"/>
        <v>#DIV/0!</v>
      </c>
    </row>
    <row r="287" spans="2:31" x14ac:dyDescent="0.2">
      <c r="B287" s="9">
        <f t="shared" si="101"/>
        <v>51836</v>
      </c>
      <c r="C287" s="10">
        <f t="shared" si="82"/>
        <v>142</v>
      </c>
      <c r="D287" s="5">
        <f t="shared" si="90"/>
        <v>0</v>
      </c>
      <c r="E287" s="5">
        <f t="shared" si="83"/>
        <v>0</v>
      </c>
      <c r="F287" s="5">
        <f t="shared" si="84"/>
        <v>0</v>
      </c>
      <c r="G287" s="3">
        <f t="shared" si="91"/>
        <v>0</v>
      </c>
      <c r="H287" s="35"/>
      <c r="I287" s="5">
        <f>IF($M$12=1,IF(SUM(K$26:K286)&lt;1,$L$5*(1+$G$5)^(INT((B287-$B$27)/365)),0),0)</f>
        <v>0</v>
      </c>
      <c r="J287" s="5"/>
      <c r="K287" s="10">
        <f>IF($M$12=1,IF(AND(AA287/$L$9&gt;(E287*12+$C$9)*4,$L$10&lt;=B287,SUM($K$26:K286)&lt;1,$L$8&lt;AA287/$L$9),1,0),IF(SUM(K$26:K286)=1,0,1))</f>
        <v>0</v>
      </c>
      <c r="L287" s="5">
        <f>IF($M$12=1,IF(K286=1,$L$8*(1-$L$9),IF(SUM($K$26:K286)=1,MAX(L286*(1+$H$10)-P286,0),0)),IF(K287=1,$O$8,MAX(L286*(1+$H$10)-P286,0)))</f>
        <v>0</v>
      </c>
      <c r="M287" s="5">
        <f t="shared" si="92"/>
        <v>0</v>
      </c>
      <c r="N287" s="5">
        <f>IF(SUM(K$26:K286)=1,P287-(L287-L288),0)</f>
        <v>0</v>
      </c>
      <c r="O287" s="5">
        <f t="shared" si="93"/>
        <v>0</v>
      </c>
      <c r="P287" s="5">
        <f>IF(OR(SUM($K$26:K286)=1,$M$12=2),IF($M$19=1,MIN($L$16+F287*$L$17,L287*(1+$H$10)),MIN(MAX(D287+E287+F287-G287-H287-I287-M287-SUM(S287,U287,W287,Y287)-$O$16*E287,$O$15),L287*(1+$H$10))),0)</f>
        <v>0</v>
      </c>
      <c r="Q287" s="5"/>
      <c r="R287" s="50" t="str">
        <f t="shared" si="94"/>
        <v/>
      </c>
      <c r="S287" s="5" t="str">
        <f t="shared" si="85"/>
        <v/>
      </c>
      <c r="T287" s="5" t="str">
        <f t="shared" si="95"/>
        <v/>
      </c>
      <c r="U287" s="5" t="str">
        <f t="shared" si="86"/>
        <v/>
      </c>
      <c r="V287" s="5" t="str">
        <f t="shared" si="96"/>
        <v/>
      </c>
      <c r="W287" s="5" t="str">
        <f t="shared" si="87"/>
        <v/>
      </c>
      <c r="X287" s="5" t="str">
        <f t="shared" si="97"/>
        <v/>
      </c>
      <c r="Y287" s="5" t="str">
        <f t="shared" si="88"/>
        <v/>
      </c>
      <c r="Z287" s="5"/>
      <c r="AA287" s="5">
        <f t="shared" si="98"/>
        <v>0</v>
      </c>
      <c r="AB287" s="3">
        <f t="shared" si="99"/>
        <v>0</v>
      </c>
      <c r="AC287" s="5">
        <f t="shared" si="89"/>
        <v>0</v>
      </c>
      <c r="AE287" s="60" t="e">
        <f t="shared" si="100"/>
        <v>#DIV/0!</v>
      </c>
    </row>
    <row r="288" spans="2:31" x14ac:dyDescent="0.2">
      <c r="B288" s="9">
        <f t="shared" si="101"/>
        <v>51867</v>
      </c>
      <c r="C288" s="10">
        <f t="shared" si="82"/>
        <v>142</v>
      </c>
      <c r="D288" s="5">
        <f t="shared" si="90"/>
        <v>0</v>
      </c>
      <c r="E288" s="5">
        <f t="shared" si="83"/>
        <v>0</v>
      </c>
      <c r="F288" s="5">
        <f t="shared" si="84"/>
        <v>0</v>
      </c>
      <c r="G288" s="3">
        <f t="shared" si="91"/>
        <v>0</v>
      </c>
      <c r="H288" s="35"/>
      <c r="I288" s="5">
        <f>IF($M$12=1,IF(SUM(K$26:K287)&lt;1,$L$5*(1+$G$5)^(INT((B288-$B$27)/365)),0),0)</f>
        <v>0</v>
      </c>
      <c r="J288" s="5"/>
      <c r="K288" s="10">
        <f>IF($M$12=1,IF(AND(AA288/$L$9&gt;(E288*12+$C$9)*4,$L$10&lt;=B288,SUM($K$26:K287)&lt;1,$L$8&lt;AA288/$L$9),1,0),IF(SUM(K$26:K287)=1,0,1))</f>
        <v>0</v>
      </c>
      <c r="L288" s="5">
        <f>IF($M$12=1,IF(K287=1,$L$8*(1-$L$9),IF(SUM($K$26:K287)=1,MAX(L287*(1+$H$10)-P287,0),0)),IF(K288=1,$O$8,MAX(L287*(1+$H$10)-P287,0)))</f>
        <v>0</v>
      </c>
      <c r="M288" s="5">
        <f t="shared" si="92"/>
        <v>0</v>
      </c>
      <c r="N288" s="5">
        <f>IF(SUM(K$26:K287)=1,P288-(L288-L289),0)</f>
        <v>0</v>
      </c>
      <c r="O288" s="5">
        <f t="shared" si="93"/>
        <v>0</v>
      </c>
      <c r="P288" s="5">
        <f>IF(OR(SUM($K$26:K287)=1,$M$12=2),IF($M$19=1,MIN($L$16+F288*$L$17,L288*(1+$H$10)),MIN(MAX(D288+E288+F288-G288-H288-I288-M288-SUM(S288,U288,W288,Y288)-$O$16*E288,$O$15),L288*(1+$H$10))),0)</f>
        <v>0</v>
      </c>
      <c r="Q288" s="5"/>
      <c r="R288" s="50" t="str">
        <f t="shared" si="94"/>
        <v/>
      </c>
      <c r="S288" s="5" t="str">
        <f t="shared" si="85"/>
        <v/>
      </c>
      <c r="T288" s="5" t="str">
        <f t="shared" si="95"/>
        <v/>
      </c>
      <c r="U288" s="5" t="str">
        <f t="shared" si="86"/>
        <v/>
      </c>
      <c r="V288" s="5" t="str">
        <f t="shared" si="96"/>
        <v/>
      </c>
      <c r="W288" s="5" t="str">
        <f t="shared" si="87"/>
        <v/>
      </c>
      <c r="X288" s="5" t="str">
        <f t="shared" si="97"/>
        <v/>
      </c>
      <c r="Y288" s="5" t="str">
        <f t="shared" si="88"/>
        <v/>
      </c>
      <c r="Z288" s="5"/>
      <c r="AA288" s="5">
        <f t="shared" si="98"/>
        <v>0</v>
      </c>
      <c r="AB288" s="3">
        <f t="shared" si="99"/>
        <v>0</v>
      </c>
      <c r="AC288" s="5">
        <f t="shared" si="89"/>
        <v>0</v>
      </c>
      <c r="AE288" s="60" t="e">
        <f t="shared" si="100"/>
        <v>#DIV/0!</v>
      </c>
    </row>
    <row r="289" spans="2:31" x14ac:dyDescent="0.2">
      <c r="B289" s="9">
        <f t="shared" si="101"/>
        <v>51898</v>
      </c>
      <c r="C289" s="10">
        <f t="shared" si="82"/>
        <v>142</v>
      </c>
      <c r="D289" s="5">
        <f t="shared" si="90"/>
        <v>0</v>
      </c>
      <c r="E289" s="5">
        <f t="shared" si="83"/>
        <v>0</v>
      </c>
      <c r="F289" s="5">
        <f t="shared" si="84"/>
        <v>0</v>
      </c>
      <c r="G289" s="3">
        <f t="shared" si="91"/>
        <v>0</v>
      </c>
      <c r="H289" s="35"/>
      <c r="I289" s="5">
        <f>IF($M$12=1,IF(SUM(K$26:K288)&lt;1,$L$5*(1+$G$5)^(INT((B289-$B$27)/365)),0),0)</f>
        <v>0</v>
      </c>
      <c r="J289" s="5"/>
      <c r="K289" s="10">
        <f>IF($M$12=1,IF(AND(AA289/$L$9&gt;(E289*12+$C$9)*4,$L$10&lt;=B289,SUM($K$26:K288)&lt;1,$L$8&lt;AA289/$L$9),1,0),IF(SUM(K$26:K288)=1,0,1))</f>
        <v>0</v>
      </c>
      <c r="L289" s="5">
        <f>IF($M$12=1,IF(K288=1,$L$8*(1-$L$9),IF(SUM($K$26:K288)=1,MAX(L288*(1+$H$10)-P288,0),0)),IF(K289=1,$O$8,MAX(L288*(1+$H$10)-P288,0)))</f>
        <v>0</v>
      </c>
      <c r="M289" s="5">
        <f t="shared" si="92"/>
        <v>0</v>
      </c>
      <c r="N289" s="5">
        <f>IF(SUM(K$26:K288)=1,P289-(L289-L290),0)</f>
        <v>0</v>
      </c>
      <c r="O289" s="5">
        <f t="shared" si="93"/>
        <v>0</v>
      </c>
      <c r="P289" s="5">
        <f>IF(OR(SUM($K$26:K288)=1,$M$12=2),IF($M$19=1,MIN($L$16+F289*$L$17,L289*(1+$H$10)),MIN(MAX(D289+E289+F289-G289-H289-I289-M289-SUM(S289,U289,W289,Y289)-$O$16*E289,$O$15),L289*(1+$H$10))),0)</f>
        <v>0</v>
      </c>
      <c r="Q289" s="5"/>
      <c r="R289" s="50" t="str">
        <f t="shared" si="94"/>
        <v/>
      </c>
      <c r="S289" s="5" t="str">
        <f t="shared" si="85"/>
        <v/>
      </c>
      <c r="T289" s="5" t="str">
        <f t="shared" si="95"/>
        <v/>
      </c>
      <c r="U289" s="5" t="str">
        <f t="shared" si="86"/>
        <v/>
      </c>
      <c r="V289" s="5" t="str">
        <f t="shared" si="96"/>
        <v/>
      </c>
      <c r="W289" s="5" t="str">
        <f t="shared" si="87"/>
        <v/>
      </c>
      <c r="X289" s="5" t="str">
        <f t="shared" si="97"/>
        <v/>
      </c>
      <c r="Y289" s="5" t="str">
        <f t="shared" si="88"/>
        <v/>
      </c>
      <c r="Z289" s="5"/>
      <c r="AA289" s="5">
        <f t="shared" si="98"/>
        <v>0</v>
      </c>
      <c r="AB289" s="3">
        <f t="shared" si="99"/>
        <v>0</v>
      </c>
      <c r="AC289" s="5">
        <f t="shared" si="89"/>
        <v>0</v>
      </c>
      <c r="AE289" s="60" t="e">
        <f t="shared" si="100"/>
        <v>#DIV/0!</v>
      </c>
    </row>
    <row r="290" spans="2:31" x14ac:dyDescent="0.2">
      <c r="B290" s="9">
        <f t="shared" si="101"/>
        <v>51926</v>
      </c>
      <c r="C290" s="10">
        <f t="shared" si="82"/>
        <v>142</v>
      </c>
      <c r="D290" s="5">
        <f t="shared" si="90"/>
        <v>0</v>
      </c>
      <c r="E290" s="5">
        <f t="shared" si="83"/>
        <v>0</v>
      </c>
      <c r="F290" s="5">
        <f t="shared" si="84"/>
        <v>0</v>
      </c>
      <c r="G290" s="3">
        <f t="shared" si="91"/>
        <v>0</v>
      </c>
      <c r="H290" s="35"/>
      <c r="I290" s="5">
        <f>IF($M$12=1,IF(SUM(K$26:K289)&lt;1,$L$5*(1+$G$5)^(INT((B290-$B$27)/365)),0),0)</f>
        <v>0</v>
      </c>
      <c r="J290" s="5"/>
      <c r="K290" s="10">
        <f>IF($M$12=1,IF(AND(AA290/$L$9&gt;(E290*12+$C$9)*4,$L$10&lt;=B290,SUM($K$26:K289)&lt;1,$L$8&lt;AA290/$L$9),1,0),IF(SUM(K$26:K289)=1,0,1))</f>
        <v>0</v>
      </c>
      <c r="L290" s="5">
        <f>IF($M$12=1,IF(K289=1,$L$8*(1-$L$9),IF(SUM($K$26:K289)=1,MAX(L289*(1+$H$10)-P289,0),0)),IF(K290=1,$O$8,MAX(L289*(1+$H$10)-P289,0)))</f>
        <v>0</v>
      </c>
      <c r="M290" s="5">
        <f t="shared" si="92"/>
        <v>0</v>
      </c>
      <c r="N290" s="5">
        <f>IF(SUM(K$26:K289)=1,P290-(L290-L291),0)</f>
        <v>0</v>
      </c>
      <c r="O290" s="5">
        <f t="shared" si="93"/>
        <v>0</v>
      </c>
      <c r="P290" s="5">
        <f>IF(OR(SUM($K$26:K289)=1,$M$12=2),IF($M$19=1,MIN($L$16+F290*$L$17,L290*(1+$H$10)),MIN(MAX(D290+E290+F290-G290-H290-I290-M290-SUM(S290,U290,W290,Y290)-$O$16*E290,$O$15),L290*(1+$H$10))),0)</f>
        <v>0</v>
      </c>
      <c r="Q290" s="5"/>
      <c r="R290" s="50" t="str">
        <f t="shared" si="94"/>
        <v/>
      </c>
      <c r="S290" s="5" t="str">
        <f t="shared" si="85"/>
        <v/>
      </c>
      <c r="T290" s="5" t="str">
        <f t="shared" si="95"/>
        <v/>
      </c>
      <c r="U290" s="5" t="str">
        <f t="shared" si="86"/>
        <v/>
      </c>
      <c r="V290" s="5" t="str">
        <f t="shared" si="96"/>
        <v/>
      </c>
      <c r="W290" s="5" t="str">
        <f t="shared" si="87"/>
        <v/>
      </c>
      <c r="X290" s="5" t="str">
        <f t="shared" si="97"/>
        <v/>
      </c>
      <c r="Y290" s="5" t="str">
        <f t="shared" si="88"/>
        <v/>
      </c>
      <c r="Z290" s="5"/>
      <c r="AA290" s="5">
        <f t="shared" si="98"/>
        <v>0</v>
      </c>
      <c r="AB290" s="3">
        <f t="shared" si="99"/>
        <v>0</v>
      </c>
      <c r="AC290" s="5">
        <f t="shared" si="89"/>
        <v>0</v>
      </c>
      <c r="AE290" s="60" t="e">
        <f t="shared" si="100"/>
        <v>#DIV/0!</v>
      </c>
    </row>
    <row r="291" spans="2:31" x14ac:dyDescent="0.2">
      <c r="B291" s="9">
        <f t="shared" si="101"/>
        <v>51957</v>
      </c>
      <c r="C291" s="10">
        <f t="shared" si="82"/>
        <v>142</v>
      </c>
      <c r="D291" s="5">
        <f t="shared" si="90"/>
        <v>0</v>
      </c>
      <c r="E291" s="5">
        <f t="shared" si="83"/>
        <v>0</v>
      </c>
      <c r="F291" s="5">
        <f t="shared" si="84"/>
        <v>0</v>
      </c>
      <c r="G291" s="3">
        <f t="shared" si="91"/>
        <v>0</v>
      </c>
      <c r="H291" s="35"/>
      <c r="I291" s="5">
        <f>IF($M$12=1,IF(SUM(K$26:K290)&lt;1,$L$5*(1+$G$5)^(INT((B291-$B$27)/365)),0),0)</f>
        <v>0</v>
      </c>
      <c r="J291" s="5"/>
      <c r="K291" s="10">
        <f>IF($M$12=1,IF(AND(AA291/$L$9&gt;(E291*12+$C$9)*4,$L$10&lt;=B291,SUM($K$26:K290)&lt;1,$L$8&lt;AA291/$L$9),1,0),IF(SUM(K$26:K290)=1,0,1))</f>
        <v>0</v>
      </c>
      <c r="L291" s="5">
        <f>IF($M$12=1,IF(K290=1,$L$8*(1-$L$9),IF(SUM($K$26:K290)=1,MAX(L290*(1+$H$10)-P290,0),0)),IF(K291=1,$O$8,MAX(L290*(1+$H$10)-P290,0)))</f>
        <v>0</v>
      </c>
      <c r="M291" s="5">
        <f t="shared" si="92"/>
        <v>0</v>
      </c>
      <c r="N291" s="5">
        <f>IF(SUM(K$26:K290)=1,P291-(L291-L292),0)</f>
        <v>0</v>
      </c>
      <c r="O291" s="5">
        <f t="shared" si="93"/>
        <v>0</v>
      </c>
      <c r="P291" s="5">
        <f>IF(OR(SUM($K$26:K290)=1,$M$12=2),IF($M$19=1,MIN($L$16+F291*$L$17,L291*(1+$H$10)),MIN(MAX(D291+E291+F291-G291-H291-I291-M291-SUM(S291,U291,W291,Y291)-$O$16*E291,$O$15),L291*(1+$H$10))),0)</f>
        <v>0</v>
      </c>
      <c r="Q291" s="5"/>
      <c r="R291" s="50" t="str">
        <f t="shared" si="94"/>
        <v/>
      </c>
      <c r="S291" s="5" t="str">
        <f t="shared" si="85"/>
        <v/>
      </c>
      <c r="T291" s="5" t="str">
        <f t="shared" si="95"/>
        <v/>
      </c>
      <c r="U291" s="5" t="str">
        <f t="shared" si="86"/>
        <v/>
      </c>
      <c r="V291" s="5" t="str">
        <f t="shared" si="96"/>
        <v/>
      </c>
      <c r="W291" s="5" t="str">
        <f t="shared" si="87"/>
        <v/>
      </c>
      <c r="X291" s="5" t="str">
        <f t="shared" si="97"/>
        <v/>
      </c>
      <c r="Y291" s="5" t="str">
        <f t="shared" si="88"/>
        <v/>
      </c>
      <c r="Z291" s="5"/>
      <c r="AA291" s="5">
        <f t="shared" si="98"/>
        <v>0</v>
      </c>
      <c r="AB291" s="3">
        <f t="shared" si="99"/>
        <v>0</v>
      </c>
      <c r="AC291" s="5">
        <f t="shared" si="89"/>
        <v>0</v>
      </c>
      <c r="AE291" s="60" t="e">
        <f t="shared" si="100"/>
        <v>#DIV/0!</v>
      </c>
    </row>
    <row r="292" spans="2:31" x14ac:dyDescent="0.2">
      <c r="B292" s="9">
        <f t="shared" si="101"/>
        <v>51987</v>
      </c>
      <c r="C292" s="10">
        <f t="shared" si="82"/>
        <v>142</v>
      </c>
      <c r="D292" s="5">
        <f t="shared" si="90"/>
        <v>0</v>
      </c>
      <c r="E292" s="5">
        <f t="shared" si="83"/>
        <v>0</v>
      </c>
      <c r="F292" s="5">
        <f t="shared" si="84"/>
        <v>0</v>
      </c>
      <c r="G292" s="3">
        <f t="shared" si="91"/>
        <v>0</v>
      </c>
      <c r="H292" s="35"/>
      <c r="I292" s="5">
        <f>IF($M$12=1,IF(SUM(K$26:K291)&lt;1,$L$5*(1+$G$5)^(INT((B292-$B$27)/365)),0),0)</f>
        <v>0</v>
      </c>
      <c r="J292" s="5"/>
      <c r="K292" s="10">
        <f>IF($M$12=1,IF(AND(AA292/$L$9&gt;(E292*12+$C$9)*4,$L$10&lt;=B292,SUM($K$26:K291)&lt;1,$L$8&lt;AA292/$L$9),1,0),IF(SUM(K$26:K291)=1,0,1))</f>
        <v>0</v>
      </c>
      <c r="L292" s="5">
        <f>IF($M$12=1,IF(K291=1,$L$8*(1-$L$9),IF(SUM($K$26:K291)=1,MAX(L291*(1+$H$10)-P291,0),0)),IF(K292=1,$O$8,MAX(L291*(1+$H$10)-P291,0)))</f>
        <v>0</v>
      </c>
      <c r="M292" s="5">
        <f t="shared" si="92"/>
        <v>0</v>
      </c>
      <c r="N292" s="5">
        <f>IF(SUM(K$26:K291)=1,P292-(L292-L293),0)</f>
        <v>0</v>
      </c>
      <c r="O292" s="5">
        <f t="shared" si="93"/>
        <v>0</v>
      </c>
      <c r="P292" s="5">
        <f>IF(OR(SUM($K$26:K291)=1,$M$12=2),IF($M$19=1,MIN($L$16+F292*$L$17,L292*(1+$H$10)),MIN(MAX(D292+E292+F292-G292-H292-I292-M292-SUM(S292,U292,W292,Y292)-$O$16*E292,$O$15),L292*(1+$H$10))),0)</f>
        <v>0</v>
      </c>
      <c r="Q292" s="5"/>
      <c r="R292" s="50" t="str">
        <f t="shared" si="94"/>
        <v/>
      </c>
      <c r="S292" s="5" t="str">
        <f t="shared" si="85"/>
        <v/>
      </c>
      <c r="T292" s="5" t="str">
        <f t="shared" si="95"/>
        <v/>
      </c>
      <c r="U292" s="5" t="str">
        <f t="shared" si="86"/>
        <v/>
      </c>
      <c r="V292" s="5" t="str">
        <f t="shared" si="96"/>
        <v/>
      </c>
      <c r="W292" s="5" t="str">
        <f t="shared" si="87"/>
        <v/>
      </c>
      <c r="X292" s="5" t="str">
        <f t="shared" si="97"/>
        <v/>
      </c>
      <c r="Y292" s="5" t="str">
        <f t="shared" si="88"/>
        <v/>
      </c>
      <c r="Z292" s="5"/>
      <c r="AA292" s="5">
        <f t="shared" si="98"/>
        <v>0</v>
      </c>
      <c r="AB292" s="3">
        <f t="shared" si="99"/>
        <v>0</v>
      </c>
      <c r="AC292" s="5">
        <f t="shared" si="89"/>
        <v>0</v>
      </c>
      <c r="AE292" s="60" t="e">
        <f t="shared" si="100"/>
        <v>#DIV/0!</v>
      </c>
    </row>
    <row r="293" spans="2:31" x14ac:dyDescent="0.2">
      <c r="B293" s="9">
        <f t="shared" si="101"/>
        <v>52018</v>
      </c>
      <c r="C293" s="10">
        <f t="shared" si="82"/>
        <v>142</v>
      </c>
      <c r="D293" s="5">
        <f t="shared" si="90"/>
        <v>0</v>
      </c>
      <c r="E293" s="5">
        <f t="shared" si="83"/>
        <v>0</v>
      </c>
      <c r="F293" s="5">
        <f t="shared" si="84"/>
        <v>0</v>
      </c>
      <c r="G293" s="3">
        <f t="shared" si="91"/>
        <v>0</v>
      </c>
      <c r="H293" s="35"/>
      <c r="I293" s="5">
        <f>IF($M$12=1,IF(SUM(K$26:K292)&lt;1,$L$5*(1+$G$5)^(INT((B293-$B$27)/365)),0),0)</f>
        <v>0</v>
      </c>
      <c r="J293" s="5"/>
      <c r="K293" s="10">
        <f>IF($M$12=1,IF(AND(AA293/$L$9&gt;(E293*12+$C$9)*4,$L$10&lt;=B293,SUM($K$26:K292)&lt;1,$L$8&lt;AA293/$L$9),1,0),IF(SUM(K$26:K292)=1,0,1))</f>
        <v>0</v>
      </c>
      <c r="L293" s="5">
        <f>IF($M$12=1,IF(K292=1,$L$8*(1-$L$9),IF(SUM($K$26:K292)=1,MAX(L292*(1+$H$10)-P292,0),0)),IF(K293=1,$O$8,MAX(L292*(1+$H$10)-P292,0)))</f>
        <v>0</v>
      </c>
      <c r="M293" s="5">
        <f t="shared" si="92"/>
        <v>0</v>
      </c>
      <c r="N293" s="5">
        <f>IF(SUM(K$26:K292)=1,P293-(L293-L294),0)</f>
        <v>0</v>
      </c>
      <c r="O293" s="5">
        <f t="shared" si="93"/>
        <v>0</v>
      </c>
      <c r="P293" s="5">
        <f>IF(OR(SUM($K$26:K292)=1,$M$12=2),IF($M$19=1,MIN($L$16+F293*$L$17,L293*(1+$H$10)),MIN(MAX(D293+E293+F293-G293-H293-I293-M293-SUM(S293,U293,W293,Y293)-$O$16*E293,$O$15),L293*(1+$H$10))),0)</f>
        <v>0</v>
      </c>
      <c r="Q293" s="5"/>
      <c r="R293" s="50" t="str">
        <f t="shared" si="94"/>
        <v/>
      </c>
      <c r="S293" s="5" t="str">
        <f t="shared" si="85"/>
        <v/>
      </c>
      <c r="T293" s="5" t="str">
        <f t="shared" si="95"/>
        <v/>
      </c>
      <c r="U293" s="5" t="str">
        <f t="shared" si="86"/>
        <v/>
      </c>
      <c r="V293" s="5" t="str">
        <f t="shared" si="96"/>
        <v/>
      </c>
      <c r="W293" s="5" t="str">
        <f t="shared" si="87"/>
        <v/>
      </c>
      <c r="X293" s="5" t="str">
        <f t="shared" si="97"/>
        <v/>
      </c>
      <c r="Y293" s="5" t="str">
        <f t="shared" si="88"/>
        <v/>
      </c>
      <c r="Z293" s="5"/>
      <c r="AA293" s="5">
        <f t="shared" si="98"/>
        <v>0</v>
      </c>
      <c r="AB293" s="3">
        <f t="shared" si="99"/>
        <v>0</v>
      </c>
      <c r="AC293" s="5">
        <f t="shared" si="89"/>
        <v>0</v>
      </c>
      <c r="AE293" s="60" t="e">
        <f t="shared" si="100"/>
        <v>#DIV/0!</v>
      </c>
    </row>
    <row r="294" spans="2:31" x14ac:dyDescent="0.2">
      <c r="B294" s="9">
        <f t="shared" si="101"/>
        <v>52048</v>
      </c>
      <c r="C294" s="10">
        <f t="shared" si="82"/>
        <v>142</v>
      </c>
      <c r="D294" s="5">
        <f t="shared" si="90"/>
        <v>0</v>
      </c>
      <c r="E294" s="5">
        <f t="shared" si="83"/>
        <v>0</v>
      </c>
      <c r="F294" s="5">
        <f t="shared" si="84"/>
        <v>0</v>
      </c>
      <c r="G294" s="3">
        <f t="shared" si="91"/>
        <v>0</v>
      </c>
      <c r="H294" s="35"/>
      <c r="I294" s="5">
        <f>IF($M$12=1,IF(SUM(K$26:K293)&lt;1,$L$5*(1+$G$5)^(INT((B294-$B$27)/365)),0),0)</f>
        <v>0</v>
      </c>
      <c r="J294" s="5"/>
      <c r="K294" s="10">
        <f>IF($M$12=1,IF(AND(AA294/$L$9&gt;(E294*12+$C$9)*4,$L$10&lt;=B294,SUM($K$26:K293)&lt;1,$L$8&lt;AA294/$L$9),1,0),IF(SUM(K$26:K293)=1,0,1))</f>
        <v>0</v>
      </c>
      <c r="L294" s="5">
        <f>IF($M$12=1,IF(K293=1,$L$8*(1-$L$9),IF(SUM($K$26:K293)=1,MAX(L293*(1+$H$10)-P293,0),0)),IF(K294=1,$O$8,MAX(L293*(1+$H$10)-P293,0)))</f>
        <v>0</v>
      </c>
      <c r="M294" s="5">
        <f t="shared" si="92"/>
        <v>0</v>
      </c>
      <c r="N294" s="5">
        <f>IF(SUM(K$26:K293)=1,P294-(L294-L295),0)</f>
        <v>0</v>
      </c>
      <c r="O294" s="5">
        <f t="shared" si="93"/>
        <v>0</v>
      </c>
      <c r="P294" s="5">
        <f>IF(OR(SUM($K$26:K293)=1,$M$12=2),IF($M$19=1,MIN($L$16+F294*$L$17,L294*(1+$H$10)),MIN(MAX(D294+E294+F294-G294-H294-I294-M294-SUM(S294,U294,W294,Y294)-$O$16*E294,$O$15),L294*(1+$H$10))),0)</f>
        <v>0</v>
      </c>
      <c r="Q294" s="5"/>
      <c r="R294" s="50" t="str">
        <f t="shared" si="94"/>
        <v/>
      </c>
      <c r="S294" s="5" t="str">
        <f t="shared" si="85"/>
        <v/>
      </c>
      <c r="T294" s="5" t="str">
        <f t="shared" si="95"/>
        <v/>
      </c>
      <c r="U294" s="5" t="str">
        <f t="shared" si="86"/>
        <v/>
      </c>
      <c r="V294" s="5" t="str">
        <f t="shared" si="96"/>
        <v/>
      </c>
      <c r="W294" s="5" t="str">
        <f t="shared" si="87"/>
        <v/>
      </c>
      <c r="X294" s="5" t="str">
        <f t="shared" si="97"/>
        <v/>
      </c>
      <c r="Y294" s="5" t="str">
        <f t="shared" si="88"/>
        <v/>
      </c>
      <c r="Z294" s="5"/>
      <c r="AA294" s="5">
        <f t="shared" si="98"/>
        <v>0</v>
      </c>
      <c r="AB294" s="3">
        <f t="shared" si="99"/>
        <v>0</v>
      </c>
      <c r="AC294" s="5">
        <f t="shared" si="89"/>
        <v>0</v>
      </c>
      <c r="AE294" s="60" t="e">
        <f t="shared" si="100"/>
        <v>#DIV/0!</v>
      </c>
    </row>
    <row r="295" spans="2:31" x14ac:dyDescent="0.2">
      <c r="B295" s="9">
        <f t="shared" si="101"/>
        <v>52079</v>
      </c>
      <c r="C295" s="10">
        <f t="shared" si="82"/>
        <v>142</v>
      </c>
      <c r="D295" s="5">
        <f t="shared" si="90"/>
        <v>0</v>
      </c>
      <c r="E295" s="5">
        <f t="shared" si="83"/>
        <v>0</v>
      </c>
      <c r="F295" s="5">
        <f t="shared" si="84"/>
        <v>0</v>
      </c>
      <c r="G295" s="3">
        <f t="shared" si="91"/>
        <v>0</v>
      </c>
      <c r="H295" s="35"/>
      <c r="I295" s="5">
        <f>IF($M$12=1,IF(SUM(K$26:K294)&lt;1,$L$5*(1+$G$5)^(INT((B295-$B$27)/365)),0),0)</f>
        <v>0</v>
      </c>
      <c r="J295" s="5"/>
      <c r="K295" s="10">
        <f>IF($M$12=1,IF(AND(AA295/$L$9&gt;(E295*12+$C$9)*4,$L$10&lt;=B295,SUM($K$26:K294)&lt;1,$L$8&lt;AA295/$L$9),1,0),IF(SUM(K$26:K294)=1,0,1))</f>
        <v>0</v>
      </c>
      <c r="L295" s="5">
        <f>IF($M$12=1,IF(K294=1,$L$8*(1-$L$9),IF(SUM($K$26:K294)=1,MAX(L294*(1+$H$10)-P294,0),0)),IF(K295=1,$O$8,MAX(L294*(1+$H$10)-P294,0)))</f>
        <v>0</v>
      </c>
      <c r="M295" s="5">
        <f t="shared" si="92"/>
        <v>0</v>
      </c>
      <c r="N295" s="5">
        <f>IF(SUM(K$26:K294)=1,P295-(L295-L296),0)</f>
        <v>0</v>
      </c>
      <c r="O295" s="5">
        <f t="shared" si="93"/>
        <v>0</v>
      </c>
      <c r="P295" s="5">
        <f>IF(OR(SUM($K$26:K294)=1,$M$12=2),IF($M$19=1,MIN($L$16+F295*$L$17,L295*(1+$H$10)),MIN(MAX(D295+E295+F295-G295-H295-I295-M295-SUM(S295,U295,W295,Y295)-$O$16*E295,$O$15),L295*(1+$H$10))),0)</f>
        <v>0</v>
      </c>
      <c r="Q295" s="5"/>
      <c r="R295" s="50" t="str">
        <f t="shared" si="94"/>
        <v/>
      </c>
      <c r="S295" s="5" t="str">
        <f t="shared" si="85"/>
        <v/>
      </c>
      <c r="T295" s="5" t="str">
        <f t="shared" si="95"/>
        <v/>
      </c>
      <c r="U295" s="5" t="str">
        <f t="shared" si="86"/>
        <v/>
      </c>
      <c r="V295" s="5" t="str">
        <f t="shared" si="96"/>
        <v/>
      </c>
      <c r="W295" s="5" t="str">
        <f t="shared" si="87"/>
        <v/>
      </c>
      <c r="X295" s="5" t="str">
        <f t="shared" si="97"/>
        <v/>
      </c>
      <c r="Y295" s="5" t="str">
        <f t="shared" si="88"/>
        <v/>
      </c>
      <c r="Z295" s="5"/>
      <c r="AA295" s="5">
        <f t="shared" si="98"/>
        <v>0</v>
      </c>
      <c r="AB295" s="3">
        <f t="shared" si="99"/>
        <v>0</v>
      </c>
      <c r="AC295" s="5">
        <f t="shared" si="89"/>
        <v>0</v>
      </c>
      <c r="AE295" s="60" t="e">
        <f t="shared" si="100"/>
        <v>#DIV/0!</v>
      </c>
    </row>
    <row r="296" spans="2:31" x14ac:dyDescent="0.2">
      <c r="B296" s="9">
        <f t="shared" si="101"/>
        <v>52110</v>
      </c>
      <c r="C296" s="10">
        <f t="shared" si="82"/>
        <v>142</v>
      </c>
      <c r="D296" s="5">
        <f t="shared" si="90"/>
        <v>0</v>
      </c>
      <c r="E296" s="5">
        <f t="shared" si="83"/>
        <v>0</v>
      </c>
      <c r="F296" s="5">
        <f t="shared" si="84"/>
        <v>0</v>
      </c>
      <c r="G296" s="3">
        <f t="shared" si="91"/>
        <v>0</v>
      </c>
      <c r="H296" s="35"/>
      <c r="I296" s="5">
        <f>IF($M$12=1,IF(SUM(K$26:K295)&lt;1,$L$5*(1+$G$5)^(INT((B296-$B$27)/365)),0),0)</f>
        <v>0</v>
      </c>
      <c r="J296" s="5"/>
      <c r="K296" s="10">
        <f>IF($M$12=1,IF(AND(AA296/$L$9&gt;(E296*12+$C$9)*4,$L$10&lt;=B296,SUM($K$26:K295)&lt;1,$L$8&lt;AA296/$L$9),1,0),IF(SUM(K$26:K295)=1,0,1))</f>
        <v>0</v>
      </c>
      <c r="L296" s="5">
        <f>IF($M$12=1,IF(K295=1,$L$8*(1-$L$9),IF(SUM($K$26:K295)=1,MAX(L295*(1+$H$10)-P295,0),0)),IF(K296=1,$O$8,MAX(L295*(1+$H$10)-P295,0)))</f>
        <v>0</v>
      </c>
      <c r="M296" s="5">
        <f t="shared" si="92"/>
        <v>0</v>
      </c>
      <c r="N296" s="5">
        <f>IF(SUM(K$26:K295)=1,P296-(L296-L297),0)</f>
        <v>0</v>
      </c>
      <c r="O296" s="5">
        <f t="shared" si="93"/>
        <v>0</v>
      </c>
      <c r="P296" s="5">
        <f>IF(OR(SUM($K$26:K295)=1,$M$12=2),IF($M$19=1,MIN($L$16+F296*$L$17,L296*(1+$H$10)),MIN(MAX(D296+E296+F296-G296-H296-I296-M296-SUM(S296,U296,W296,Y296)-$O$16*E296,$O$15),L296*(1+$H$10))),0)</f>
        <v>0</v>
      </c>
      <c r="Q296" s="5"/>
      <c r="R296" s="50" t="str">
        <f t="shared" si="94"/>
        <v/>
      </c>
      <c r="S296" s="5" t="str">
        <f t="shared" si="85"/>
        <v/>
      </c>
      <c r="T296" s="5" t="str">
        <f t="shared" si="95"/>
        <v/>
      </c>
      <c r="U296" s="5" t="str">
        <f t="shared" si="86"/>
        <v/>
      </c>
      <c r="V296" s="5" t="str">
        <f t="shared" si="96"/>
        <v/>
      </c>
      <c r="W296" s="5" t="str">
        <f t="shared" si="87"/>
        <v/>
      </c>
      <c r="X296" s="5" t="str">
        <f t="shared" si="97"/>
        <v/>
      </c>
      <c r="Y296" s="5" t="str">
        <f t="shared" si="88"/>
        <v/>
      </c>
      <c r="Z296" s="5"/>
      <c r="AA296" s="5">
        <f t="shared" si="98"/>
        <v>0</v>
      </c>
      <c r="AB296" s="3">
        <f t="shared" si="99"/>
        <v>0</v>
      </c>
      <c r="AC296" s="5">
        <f t="shared" si="89"/>
        <v>0</v>
      </c>
      <c r="AE296" s="60" t="e">
        <f t="shared" si="100"/>
        <v>#DIV/0!</v>
      </c>
    </row>
    <row r="297" spans="2:31" x14ac:dyDescent="0.2">
      <c r="B297" s="9">
        <f t="shared" si="101"/>
        <v>52140</v>
      </c>
      <c r="C297" s="10">
        <f t="shared" si="82"/>
        <v>142</v>
      </c>
      <c r="D297" s="5">
        <f t="shared" si="90"/>
        <v>0</v>
      </c>
      <c r="E297" s="5">
        <f t="shared" si="83"/>
        <v>0</v>
      </c>
      <c r="F297" s="5">
        <f t="shared" si="84"/>
        <v>0</v>
      </c>
      <c r="G297" s="3">
        <f t="shared" si="91"/>
        <v>0</v>
      </c>
      <c r="H297" s="35"/>
      <c r="I297" s="5">
        <f>IF($M$12=1,IF(SUM(K$26:K296)&lt;1,$L$5*(1+$G$5)^(INT((B297-$B$27)/365)),0),0)</f>
        <v>0</v>
      </c>
      <c r="J297" s="5"/>
      <c r="K297" s="10">
        <f>IF($M$12=1,IF(AND(AA297/$L$9&gt;(E297*12+$C$9)*4,$L$10&lt;=B297,SUM($K$26:K296)&lt;1,$L$8&lt;AA297/$L$9),1,0),IF(SUM(K$26:K296)=1,0,1))</f>
        <v>0</v>
      </c>
      <c r="L297" s="5">
        <f>IF($M$12=1,IF(K296=1,$L$8*(1-$L$9),IF(SUM($K$26:K296)=1,MAX(L296*(1+$H$10)-P296,0),0)),IF(K297=1,$O$8,MAX(L296*(1+$H$10)-P296,0)))</f>
        <v>0</v>
      </c>
      <c r="M297" s="5">
        <f t="shared" si="92"/>
        <v>0</v>
      </c>
      <c r="N297" s="5">
        <f>IF(SUM(K$26:K296)=1,P297-(L297-L298),0)</f>
        <v>0</v>
      </c>
      <c r="O297" s="5">
        <f t="shared" si="93"/>
        <v>0</v>
      </c>
      <c r="P297" s="5">
        <f>IF(OR(SUM($K$26:K296)=1,$M$12=2),IF($M$19=1,MIN($L$16+F297*$L$17,L297*(1+$H$10)),MIN(MAX(D297+E297+F297-G297-H297-I297-M297-SUM(S297,U297,W297,Y297)-$O$16*E297,$O$15),L297*(1+$H$10))),0)</f>
        <v>0</v>
      </c>
      <c r="Q297" s="5"/>
      <c r="R297" s="50" t="str">
        <f t="shared" si="94"/>
        <v/>
      </c>
      <c r="S297" s="5" t="str">
        <f t="shared" si="85"/>
        <v/>
      </c>
      <c r="T297" s="5" t="str">
        <f t="shared" si="95"/>
        <v/>
      </c>
      <c r="U297" s="5" t="str">
        <f t="shared" si="86"/>
        <v/>
      </c>
      <c r="V297" s="5" t="str">
        <f t="shared" si="96"/>
        <v/>
      </c>
      <c r="W297" s="5" t="str">
        <f t="shared" si="87"/>
        <v/>
      </c>
      <c r="X297" s="5" t="str">
        <f t="shared" si="97"/>
        <v/>
      </c>
      <c r="Y297" s="5" t="str">
        <f t="shared" si="88"/>
        <v/>
      </c>
      <c r="Z297" s="5"/>
      <c r="AA297" s="5">
        <f t="shared" si="98"/>
        <v>0</v>
      </c>
      <c r="AB297" s="3">
        <f t="shared" si="99"/>
        <v>0</v>
      </c>
      <c r="AC297" s="5">
        <f t="shared" si="89"/>
        <v>0</v>
      </c>
      <c r="AE297" s="60" t="e">
        <f t="shared" si="100"/>
        <v>#DIV/0!</v>
      </c>
    </row>
    <row r="298" spans="2:31" x14ac:dyDescent="0.2">
      <c r="B298" s="9">
        <f t="shared" si="101"/>
        <v>52171</v>
      </c>
      <c r="C298" s="10">
        <f t="shared" si="82"/>
        <v>142</v>
      </c>
      <c r="D298" s="5">
        <f t="shared" si="90"/>
        <v>0</v>
      </c>
      <c r="E298" s="5">
        <f t="shared" si="83"/>
        <v>0</v>
      </c>
      <c r="F298" s="5">
        <f t="shared" si="84"/>
        <v>0</v>
      </c>
      <c r="G298" s="3">
        <f t="shared" si="91"/>
        <v>0</v>
      </c>
      <c r="H298" s="35"/>
      <c r="I298" s="5">
        <f>IF($M$12=1,IF(SUM(K$26:K297)&lt;1,$L$5*(1+$G$5)^(INT((B298-$B$27)/365)),0),0)</f>
        <v>0</v>
      </c>
      <c r="J298" s="5"/>
      <c r="K298" s="10">
        <f>IF($M$12=1,IF(AND(AA298/$L$9&gt;(E298*12+$C$9)*4,$L$10&lt;=B298,SUM($K$26:K297)&lt;1,$L$8&lt;AA298/$L$9),1,0),IF(SUM(K$26:K297)=1,0,1))</f>
        <v>0</v>
      </c>
      <c r="L298" s="5">
        <f>IF($M$12=1,IF(K297=1,$L$8*(1-$L$9),IF(SUM($K$26:K297)=1,MAX(L297*(1+$H$10)-P297,0),0)),IF(K298=1,$O$8,MAX(L297*(1+$H$10)-P297,0)))</f>
        <v>0</v>
      </c>
      <c r="M298" s="5">
        <f t="shared" si="92"/>
        <v>0</v>
      </c>
      <c r="N298" s="5">
        <f>IF(SUM(K$26:K297)=1,P298-(L298-L299),0)</f>
        <v>0</v>
      </c>
      <c r="O298" s="5">
        <f t="shared" si="93"/>
        <v>0</v>
      </c>
      <c r="P298" s="5">
        <f>IF(OR(SUM($K$26:K297)=1,$M$12=2),IF($M$19=1,MIN($L$16+F298*$L$17,L298*(1+$H$10)),MIN(MAX(D298+E298+F298-G298-H298-I298-M298-SUM(S298,U298,W298,Y298)-$O$16*E298,$O$15),L298*(1+$H$10))),0)</f>
        <v>0</v>
      </c>
      <c r="Q298" s="5"/>
      <c r="R298" s="50" t="str">
        <f t="shared" si="94"/>
        <v/>
      </c>
      <c r="S298" s="5" t="str">
        <f t="shared" si="85"/>
        <v/>
      </c>
      <c r="T298" s="5" t="str">
        <f t="shared" si="95"/>
        <v/>
      </c>
      <c r="U298" s="5" t="str">
        <f t="shared" si="86"/>
        <v/>
      </c>
      <c r="V298" s="5" t="str">
        <f t="shared" si="96"/>
        <v/>
      </c>
      <c r="W298" s="5" t="str">
        <f t="shared" si="87"/>
        <v/>
      </c>
      <c r="X298" s="5" t="str">
        <f t="shared" si="97"/>
        <v/>
      </c>
      <c r="Y298" s="5" t="str">
        <f t="shared" si="88"/>
        <v/>
      </c>
      <c r="Z298" s="5"/>
      <c r="AA298" s="5">
        <f t="shared" si="98"/>
        <v>0</v>
      </c>
      <c r="AB298" s="3">
        <f t="shared" si="99"/>
        <v>0</v>
      </c>
      <c r="AC298" s="5">
        <f t="shared" si="89"/>
        <v>0</v>
      </c>
      <c r="AE298" s="60" t="e">
        <f t="shared" si="100"/>
        <v>#DIV/0!</v>
      </c>
    </row>
    <row r="299" spans="2:31" x14ac:dyDescent="0.2">
      <c r="B299" s="9">
        <f t="shared" si="101"/>
        <v>52201</v>
      </c>
      <c r="C299" s="10">
        <f t="shared" si="82"/>
        <v>143</v>
      </c>
      <c r="D299" s="5">
        <f t="shared" si="90"/>
        <v>0</v>
      </c>
      <c r="E299" s="5">
        <f t="shared" si="83"/>
        <v>0</v>
      </c>
      <c r="F299" s="5">
        <f t="shared" si="84"/>
        <v>0</v>
      </c>
      <c r="G299" s="3">
        <f t="shared" si="91"/>
        <v>0</v>
      </c>
      <c r="H299" s="35"/>
      <c r="I299" s="5">
        <f>IF($M$12=1,IF(SUM(K$26:K298)&lt;1,$L$5*(1+$G$5)^(INT((B299-$B$27)/365)),0),0)</f>
        <v>0</v>
      </c>
      <c r="J299" s="5"/>
      <c r="K299" s="10">
        <f>IF($M$12=1,IF(AND(AA299/$L$9&gt;(E299*12+$C$9)*4,$L$10&lt;=B299,SUM($K$26:K298)&lt;1,$L$8&lt;AA299/$L$9),1,0),IF(SUM(K$26:K298)=1,0,1))</f>
        <v>0</v>
      </c>
      <c r="L299" s="5">
        <f>IF($M$12=1,IF(K298=1,$L$8*(1-$L$9),IF(SUM($K$26:K298)=1,MAX(L298*(1+$H$10)-P298,0),0)),IF(K299=1,$O$8,MAX(L298*(1+$H$10)-P298,0)))</f>
        <v>0</v>
      </c>
      <c r="M299" s="5">
        <f t="shared" si="92"/>
        <v>0</v>
      </c>
      <c r="N299" s="5">
        <f>IF(SUM(K$26:K298)=1,P299-(L299-L300),0)</f>
        <v>0</v>
      </c>
      <c r="O299" s="5">
        <f t="shared" si="93"/>
        <v>0</v>
      </c>
      <c r="P299" s="5">
        <f>IF(OR(SUM($K$26:K298)=1,$M$12=2),IF($M$19=1,MIN($L$16+F299*$L$17,L299*(1+$H$10)),MIN(MAX(D299+E299+F299-G299-H299-I299-M299-SUM(S299,U299,W299,Y299)-$O$16*E299,$O$15),L299*(1+$H$10))),0)</f>
        <v>0</v>
      </c>
      <c r="Q299" s="5"/>
      <c r="R299" s="50" t="str">
        <f t="shared" si="94"/>
        <v/>
      </c>
      <c r="S299" s="5" t="str">
        <f t="shared" si="85"/>
        <v/>
      </c>
      <c r="T299" s="5" t="str">
        <f t="shared" si="95"/>
        <v/>
      </c>
      <c r="U299" s="5" t="str">
        <f t="shared" si="86"/>
        <v/>
      </c>
      <c r="V299" s="5" t="str">
        <f t="shared" si="96"/>
        <v/>
      </c>
      <c r="W299" s="5" t="str">
        <f t="shared" si="87"/>
        <v/>
      </c>
      <c r="X299" s="5" t="str">
        <f t="shared" si="97"/>
        <v/>
      </c>
      <c r="Y299" s="5" t="str">
        <f t="shared" si="88"/>
        <v/>
      </c>
      <c r="Z299" s="5"/>
      <c r="AA299" s="5">
        <f t="shared" si="98"/>
        <v>0</v>
      </c>
      <c r="AB299" s="3">
        <f t="shared" si="99"/>
        <v>0</v>
      </c>
      <c r="AC299" s="5">
        <f t="shared" si="89"/>
        <v>0</v>
      </c>
      <c r="AE299" s="60" t="e">
        <f t="shared" si="100"/>
        <v>#DIV/0!</v>
      </c>
    </row>
    <row r="300" spans="2:31" x14ac:dyDescent="0.2">
      <c r="B300" s="9">
        <f t="shared" si="101"/>
        <v>52232</v>
      </c>
      <c r="C300" s="10">
        <f t="shared" si="82"/>
        <v>143</v>
      </c>
      <c r="D300" s="5">
        <f t="shared" si="90"/>
        <v>0</v>
      </c>
      <c r="E300" s="5">
        <f t="shared" si="83"/>
        <v>0</v>
      </c>
      <c r="F300" s="5">
        <f t="shared" si="84"/>
        <v>0</v>
      </c>
      <c r="G300" s="3">
        <f t="shared" si="91"/>
        <v>0</v>
      </c>
      <c r="H300" s="35"/>
      <c r="I300" s="5">
        <f>IF($M$12=1,IF(SUM(K$26:K299)&lt;1,$L$5*(1+$G$5)^(INT((B300-$B$27)/365)),0),0)</f>
        <v>0</v>
      </c>
      <c r="J300" s="5"/>
      <c r="K300" s="10">
        <f>IF($M$12=1,IF(AND(AA300/$L$9&gt;(E300*12+$C$9)*4,$L$10&lt;=B300,SUM($K$26:K299)&lt;1,$L$8&lt;AA300/$L$9),1,0),IF(SUM(K$26:K299)=1,0,1))</f>
        <v>0</v>
      </c>
      <c r="L300" s="5">
        <f>IF($M$12=1,IF(K299=1,$L$8*(1-$L$9),IF(SUM($K$26:K299)=1,MAX(L299*(1+$H$10)-P299,0),0)),IF(K300=1,$O$8,MAX(L299*(1+$H$10)-P299,0)))</f>
        <v>0</v>
      </c>
      <c r="M300" s="5">
        <f t="shared" si="92"/>
        <v>0</v>
      </c>
      <c r="N300" s="5">
        <f>IF(SUM(K$26:K299)=1,P300-(L300-L301),0)</f>
        <v>0</v>
      </c>
      <c r="O300" s="5">
        <f t="shared" si="93"/>
        <v>0</v>
      </c>
      <c r="P300" s="5">
        <f>IF(OR(SUM($K$26:K299)=1,$M$12=2),IF($M$19=1,MIN($L$16+F300*$L$17,L300*(1+$H$10)),MIN(MAX(D300+E300+F300-G300-H300-I300-M300-SUM(S300,U300,W300,Y300)-$O$16*E300,$O$15),L300*(1+$H$10))),0)</f>
        <v>0</v>
      </c>
      <c r="Q300" s="5"/>
      <c r="R300" s="50" t="str">
        <f t="shared" si="94"/>
        <v/>
      </c>
      <c r="S300" s="5" t="str">
        <f t="shared" si="85"/>
        <v/>
      </c>
      <c r="T300" s="5" t="str">
        <f t="shared" si="95"/>
        <v/>
      </c>
      <c r="U300" s="5" t="str">
        <f t="shared" si="86"/>
        <v/>
      </c>
      <c r="V300" s="5" t="str">
        <f t="shared" si="96"/>
        <v/>
      </c>
      <c r="W300" s="5" t="str">
        <f t="shared" si="87"/>
        <v/>
      </c>
      <c r="X300" s="5" t="str">
        <f t="shared" si="97"/>
        <v/>
      </c>
      <c r="Y300" s="5" t="str">
        <f t="shared" si="88"/>
        <v/>
      </c>
      <c r="Z300" s="5"/>
      <c r="AA300" s="5">
        <f t="shared" si="98"/>
        <v>0</v>
      </c>
      <c r="AB300" s="3">
        <f t="shared" si="99"/>
        <v>0</v>
      </c>
      <c r="AC300" s="5">
        <f t="shared" si="89"/>
        <v>0</v>
      </c>
      <c r="AE300" s="60" t="e">
        <f t="shared" si="100"/>
        <v>#DIV/0!</v>
      </c>
    </row>
    <row r="301" spans="2:31" x14ac:dyDescent="0.2">
      <c r="B301" s="9">
        <f t="shared" si="101"/>
        <v>52263</v>
      </c>
      <c r="C301" s="10">
        <f t="shared" si="82"/>
        <v>143</v>
      </c>
      <c r="D301" s="5">
        <f t="shared" si="90"/>
        <v>0</v>
      </c>
      <c r="E301" s="5">
        <f t="shared" si="83"/>
        <v>0</v>
      </c>
      <c r="F301" s="5">
        <f t="shared" si="84"/>
        <v>0</v>
      </c>
      <c r="G301" s="3">
        <f t="shared" si="91"/>
        <v>0</v>
      </c>
      <c r="H301" s="35"/>
      <c r="I301" s="5">
        <f>IF($M$12=1,IF(SUM(K$26:K300)&lt;1,$L$5*(1+$G$5)^(INT((B301-$B$27)/365)),0),0)</f>
        <v>0</v>
      </c>
      <c r="J301" s="5"/>
      <c r="K301" s="10">
        <f>IF($M$12=1,IF(AND(AA301/$L$9&gt;(E301*12+$C$9)*4,$L$10&lt;=B301,SUM($K$26:K300)&lt;1,$L$8&lt;AA301/$L$9),1,0),IF(SUM(K$26:K300)=1,0,1))</f>
        <v>0</v>
      </c>
      <c r="L301" s="5">
        <f>IF($M$12=1,IF(K300=1,$L$8*(1-$L$9),IF(SUM($K$26:K300)=1,MAX(L300*(1+$H$10)-P300,0),0)),IF(K301=1,$O$8,MAX(L300*(1+$H$10)-P300,0)))</f>
        <v>0</v>
      </c>
      <c r="M301" s="5">
        <f t="shared" si="92"/>
        <v>0</v>
      </c>
      <c r="N301" s="5">
        <f>IF(SUM(K$26:K300)=1,P301-(L301-L302),0)</f>
        <v>0</v>
      </c>
      <c r="O301" s="5">
        <f t="shared" si="93"/>
        <v>0</v>
      </c>
      <c r="P301" s="5">
        <f>IF(OR(SUM($K$26:K300)=1,$M$12=2),IF($M$19=1,MIN($L$16+F301*$L$17,L301*(1+$H$10)),MIN(MAX(D301+E301+F301-G301-H301-I301-M301-SUM(S301,U301,W301,Y301)-$O$16*E301,$O$15),L301*(1+$H$10))),0)</f>
        <v>0</v>
      </c>
      <c r="Q301" s="5"/>
      <c r="R301" s="50" t="str">
        <f t="shared" si="94"/>
        <v/>
      </c>
      <c r="S301" s="5" t="str">
        <f t="shared" si="85"/>
        <v/>
      </c>
      <c r="T301" s="5" t="str">
        <f t="shared" si="95"/>
        <v/>
      </c>
      <c r="U301" s="5" t="str">
        <f t="shared" si="86"/>
        <v/>
      </c>
      <c r="V301" s="5" t="str">
        <f t="shared" si="96"/>
        <v/>
      </c>
      <c r="W301" s="5" t="str">
        <f t="shared" si="87"/>
        <v/>
      </c>
      <c r="X301" s="5" t="str">
        <f t="shared" si="97"/>
        <v/>
      </c>
      <c r="Y301" s="5" t="str">
        <f t="shared" si="88"/>
        <v/>
      </c>
      <c r="Z301" s="5"/>
      <c r="AA301" s="5">
        <f t="shared" si="98"/>
        <v>0</v>
      </c>
      <c r="AB301" s="3">
        <f t="shared" si="99"/>
        <v>0</v>
      </c>
      <c r="AC301" s="5">
        <f t="shared" si="89"/>
        <v>0</v>
      </c>
      <c r="AE301" s="60" t="e">
        <f t="shared" si="100"/>
        <v>#DIV/0!</v>
      </c>
    </row>
    <row r="302" spans="2:31" x14ac:dyDescent="0.2">
      <c r="B302" s="9">
        <f t="shared" si="101"/>
        <v>52291</v>
      </c>
      <c r="C302" s="10">
        <f t="shared" si="82"/>
        <v>143</v>
      </c>
      <c r="D302" s="5">
        <f t="shared" si="90"/>
        <v>0</v>
      </c>
      <c r="E302" s="5">
        <f t="shared" si="83"/>
        <v>0</v>
      </c>
      <c r="F302" s="5">
        <f t="shared" si="84"/>
        <v>0</v>
      </c>
      <c r="G302" s="3">
        <f t="shared" si="91"/>
        <v>0</v>
      </c>
      <c r="H302" s="35"/>
      <c r="I302" s="5">
        <f>IF($M$12=1,IF(SUM(K$26:K301)&lt;1,$L$5*(1+$G$5)^(INT((B302-$B$27)/365)),0),0)</f>
        <v>0</v>
      </c>
      <c r="J302" s="5"/>
      <c r="K302" s="10">
        <f>IF($M$12=1,IF(AND(AA302/$L$9&gt;(E302*12+$C$9)*4,$L$10&lt;=B302,SUM($K$26:K301)&lt;1,$L$8&lt;AA302/$L$9),1,0),IF(SUM(K$26:K301)=1,0,1))</f>
        <v>0</v>
      </c>
      <c r="L302" s="5">
        <f>IF($M$12=1,IF(K301=1,$L$8*(1-$L$9),IF(SUM($K$26:K301)=1,MAX(L301*(1+$H$10)-P301,0),0)),IF(K302=1,$O$8,MAX(L301*(1+$H$10)-P301,0)))</f>
        <v>0</v>
      </c>
      <c r="M302" s="5">
        <f t="shared" si="92"/>
        <v>0</v>
      </c>
      <c r="N302" s="5">
        <f>IF(SUM(K$26:K301)=1,P302-(L302-L303),0)</f>
        <v>0</v>
      </c>
      <c r="O302" s="5">
        <f t="shared" si="93"/>
        <v>0</v>
      </c>
      <c r="P302" s="5">
        <f>IF(OR(SUM($K$26:K301)=1,$M$12=2),IF($M$19=1,MIN($L$16+F302*$L$17,L302*(1+$H$10)),MIN(MAX(D302+E302+F302-G302-H302-I302-M302-SUM(S302,U302,W302,Y302)-$O$16*E302,$O$15),L302*(1+$H$10))),0)</f>
        <v>0</v>
      </c>
      <c r="Q302" s="5"/>
      <c r="R302" s="50" t="str">
        <f t="shared" si="94"/>
        <v/>
      </c>
      <c r="S302" s="5" t="str">
        <f t="shared" si="85"/>
        <v/>
      </c>
      <c r="T302" s="5" t="str">
        <f t="shared" si="95"/>
        <v/>
      </c>
      <c r="U302" s="5" t="str">
        <f t="shared" si="86"/>
        <v/>
      </c>
      <c r="V302" s="5" t="str">
        <f t="shared" si="96"/>
        <v/>
      </c>
      <c r="W302" s="5" t="str">
        <f t="shared" si="87"/>
        <v/>
      </c>
      <c r="X302" s="5" t="str">
        <f t="shared" si="97"/>
        <v/>
      </c>
      <c r="Y302" s="5" t="str">
        <f t="shared" si="88"/>
        <v/>
      </c>
      <c r="Z302" s="5"/>
      <c r="AA302" s="5">
        <f t="shared" si="98"/>
        <v>0</v>
      </c>
      <c r="AB302" s="3">
        <f t="shared" si="99"/>
        <v>0</v>
      </c>
      <c r="AC302" s="5">
        <f t="shared" si="89"/>
        <v>0</v>
      </c>
      <c r="AE302" s="60" t="e">
        <f t="shared" si="100"/>
        <v>#DIV/0!</v>
      </c>
    </row>
    <row r="303" spans="2:31" x14ac:dyDescent="0.2">
      <c r="B303" s="9">
        <f t="shared" si="101"/>
        <v>52322</v>
      </c>
      <c r="C303" s="10">
        <f t="shared" si="82"/>
        <v>143</v>
      </c>
      <c r="D303" s="5">
        <f t="shared" si="90"/>
        <v>0</v>
      </c>
      <c r="E303" s="5">
        <f t="shared" si="83"/>
        <v>0</v>
      </c>
      <c r="F303" s="5">
        <f t="shared" si="84"/>
        <v>0</v>
      </c>
      <c r="G303" s="3">
        <f t="shared" si="91"/>
        <v>0</v>
      </c>
      <c r="H303" s="35"/>
      <c r="I303" s="5">
        <f>IF($M$12=1,IF(SUM(K$26:K302)&lt;1,$L$5*(1+$G$5)^(INT((B303-$B$27)/365)),0),0)</f>
        <v>0</v>
      </c>
      <c r="J303" s="5"/>
      <c r="K303" s="10">
        <f>IF($M$12=1,IF(AND(AA303/$L$9&gt;(E303*12+$C$9)*4,$L$10&lt;=B303,SUM($K$26:K302)&lt;1,$L$8&lt;AA303/$L$9),1,0),IF(SUM(K$26:K302)=1,0,1))</f>
        <v>0</v>
      </c>
      <c r="L303" s="5">
        <f>IF($M$12=1,IF(K302=1,$L$8*(1-$L$9),IF(SUM($K$26:K302)=1,MAX(L302*(1+$H$10)-P302,0),0)),IF(K303=1,$O$8,MAX(L302*(1+$H$10)-P302,0)))</f>
        <v>0</v>
      </c>
      <c r="M303" s="5">
        <f t="shared" si="92"/>
        <v>0</v>
      </c>
      <c r="N303" s="5">
        <f>IF(SUM(K$26:K302)=1,P303-(L303-L304),0)</f>
        <v>0</v>
      </c>
      <c r="O303" s="5">
        <f t="shared" si="93"/>
        <v>0</v>
      </c>
      <c r="P303" s="5">
        <f>IF(OR(SUM($K$26:K302)=1,$M$12=2),IF($M$19=1,MIN($L$16+F303*$L$17,L303*(1+$H$10)),MIN(MAX(D303+E303+F303-G303-H303-I303-M303-SUM(S303,U303,W303,Y303)-$O$16*E303,$O$15),L303*(1+$H$10))),0)</f>
        <v>0</v>
      </c>
      <c r="Q303" s="5"/>
      <c r="R303" s="50" t="str">
        <f t="shared" si="94"/>
        <v/>
      </c>
      <c r="S303" s="5" t="str">
        <f t="shared" si="85"/>
        <v/>
      </c>
      <c r="T303" s="5" t="str">
        <f t="shared" si="95"/>
        <v/>
      </c>
      <c r="U303" s="5" t="str">
        <f t="shared" si="86"/>
        <v/>
      </c>
      <c r="V303" s="5" t="str">
        <f t="shared" si="96"/>
        <v/>
      </c>
      <c r="W303" s="5" t="str">
        <f t="shared" si="87"/>
        <v/>
      </c>
      <c r="X303" s="5" t="str">
        <f t="shared" si="97"/>
        <v/>
      </c>
      <c r="Y303" s="5" t="str">
        <f t="shared" si="88"/>
        <v/>
      </c>
      <c r="Z303" s="5"/>
      <c r="AA303" s="5">
        <f t="shared" si="98"/>
        <v>0</v>
      </c>
      <c r="AB303" s="3">
        <f t="shared" si="99"/>
        <v>0</v>
      </c>
      <c r="AC303" s="5">
        <f t="shared" si="89"/>
        <v>0</v>
      </c>
      <c r="AE303" s="60" t="e">
        <f t="shared" si="100"/>
        <v>#DIV/0!</v>
      </c>
    </row>
    <row r="304" spans="2:31" x14ac:dyDescent="0.2">
      <c r="B304" s="9">
        <f t="shared" si="101"/>
        <v>52352</v>
      </c>
      <c r="C304" s="10">
        <f t="shared" si="82"/>
        <v>143</v>
      </c>
      <c r="D304" s="5">
        <f t="shared" si="90"/>
        <v>0</v>
      </c>
      <c r="E304" s="5">
        <f t="shared" si="83"/>
        <v>0</v>
      </c>
      <c r="F304" s="5">
        <f t="shared" si="84"/>
        <v>0</v>
      </c>
      <c r="G304" s="3">
        <f t="shared" si="91"/>
        <v>0</v>
      </c>
      <c r="H304" s="35"/>
      <c r="I304" s="5">
        <f>IF($M$12=1,IF(SUM(K$26:K303)&lt;1,$L$5*(1+$G$5)^(INT((B304-$B$27)/365)),0),0)</f>
        <v>0</v>
      </c>
      <c r="J304" s="5"/>
      <c r="K304" s="10">
        <f>IF($M$12=1,IF(AND(AA304/$L$9&gt;(E304*12+$C$9)*4,$L$10&lt;=B304,SUM($K$26:K303)&lt;1,$L$8&lt;AA304/$L$9),1,0),IF(SUM(K$26:K303)=1,0,1))</f>
        <v>0</v>
      </c>
      <c r="L304" s="5">
        <f>IF($M$12=1,IF(K303=1,$L$8*(1-$L$9),IF(SUM($K$26:K303)=1,MAX(L303*(1+$H$10)-P303,0),0)),IF(K304=1,$O$8,MAX(L303*(1+$H$10)-P303,0)))</f>
        <v>0</v>
      </c>
      <c r="M304" s="5">
        <f t="shared" si="92"/>
        <v>0</v>
      </c>
      <c r="N304" s="5">
        <f>IF(SUM(K$26:K303)=1,P304-(L304-L305),0)</f>
        <v>0</v>
      </c>
      <c r="O304" s="5">
        <f t="shared" si="93"/>
        <v>0</v>
      </c>
      <c r="P304" s="5">
        <f>IF(OR(SUM($K$26:K303)=1,$M$12=2),IF($M$19=1,MIN($L$16+F304*$L$17,L304*(1+$H$10)),MIN(MAX(D304+E304+F304-G304-H304-I304-M304-SUM(S304,U304,W304,Y304)-$O$16*E304,$O$15),L304*(1+$H$10))),0)</f>
        <v>0</v>
      </c>
      <c r="Q304" s="5"/>
      <c r="R304" s="50" t="str">
        <f t="shared" si="94"/>
        <v/>
      </c>
      <c r="S304" s="5" t="str">
        <f t="shared" si="85"/>
        <v/>
      </c>
      <c r="T304" s="5" t="str">
        <f t="shared" si="95"/>
        <v/>
      </c>
      <c r="U304" s="5" t="str">
        <f t="shared" si="86"/>
        <v/>
      </c>
      <c r="V304" s="5" t="str">
        <f t="shared" si="96"/>
        <v/>
      </c>
      <c r="W304" s="5" t="str">
        <f t="shared" si="87"/>
        <v/>
      </c>
      <c r="X304" s="5" t="str">
        <f t="shared" si="97"/>
        <v/>
      </c>
      <c r="Y304" s="5" t="str">
        <f t="shared" si="88"/>
        <v/>
      </c>
      <c r="Z304" s="5"/>
      <c r="AA304" s="5">
        <f t="shared" si="98"/>
        <v>0</v>
      </c>
      <c r="AB304" s="3">
        <f t="shared" si="99"/>
        <v>0</v>
      </c>
      <c r="AC304" s="5">
        <f t="shared" si="89"/>
        <v>0</v>
      </c>
      <c r="AE304" s="60" t="e">
        <f t="shared" si="100"/>
        <v>#DIV/0!</v>
      </c>
    </row>
    <row r="305" spans="2:31" x14ac:dyDescent="0.2">
      <c r="B305" s="9">
        <f t="shared" si="101"/>
        <v>52383</v>
      </c>
      <c r="C305" s="10">
        <f t="shared" si="82"/>
        <v>143</v>
      </c>
      <c r="D305" s="5">
        <f t="shared" si="90"/>
        <v>0</v>
      </c>
      <c r="E305" s="5">
        <f t="shared" si="83"/>
        <v>0</v>
      </c>
      <c r="F305" s="5">
        <f t="shared" si="84"/>
        <v>0</v>
      </c>
      <c r="G305" s="3">
        <f t="shared" si="91"/>
        <v>0</v>
      </c>
      <c r="H305" s="35"/>
      <c r="I305" s="5">
        <f>IF($M$12=1,IF(SUM(K$26:K304)&lt;1,$L$5*(1+$G$5)^(INT((B305-$B$27)/365)),0),0)</f>
        <v>0</v>
      </c>
      <c r="J305" s="5"/>
      <c r="K305" s="10">
        <f>IF($M$12=1,IF(AND(AA305/$L$9&gt;(E305*12+$C$9)*4,$L$10&lt;=B305,SUM($K$26:K304)&lt;1,$L$8&lt;AA305/$L$9),1,0),IF(SUM(K$26:K304)=1,0,1))</f>
        <v>0</v>
      </c>
      <c r="L305" s="5">
        <f>IF($M$12=1,IF(K304=1,$L$8*(1-$L$9),IF(SUM($K$26:K304)=1,MAX(L304*(1+$H$10)-P304,0),0)),IF(K305=1,$O$8,MAX(L304*(1+$H$10)-P304,0)))</f>
        <v>0</v>
      </c>
      <c r="M305" s="5">
        <f t="shared" si="92"/>
        <v>0</v>
      </c>
      <c r="N305" s="5">
        <f>IF(SUM(K$26:K304)=1,P305-(L305-L306),0)</f>
        <v>0</v>
      </c>
      <c r="O305" s="5">
        <f t="shared" si="93"/>
        <v>0</v>
      </c>
      <c r="P305" s="5">
        <f>IF(OR(SUM($K$26:K304)=1,$M$12=2),IF($M$19=1,MIN($L$16+F305*$L$17,L305*(1+$H$10)),MIN(MAX(D305+E305+F305-G305-H305-I305-M305-SUM(S305,U305,W305,Y305)-$O$16*E305,$O$15),L305*(1+$H$10))),0)</f>
        <v>0</v>
      </c>
      <c r="Q305" s="5"/>
      <c r="R305" s="50" t="str">
        <f t="shared" si="94"/>
        <v/>
      </c>
      <c r="S305" s="5" t="str">
        <f t="shared" si="85"/>
        <v/>
      </c>
      <c r="T305" s="5" t="str">
        <f t="shared" si="95"/>
        <v/>
      </c>
      <c r="U305" s="5" t="str">
        <f t="shared" si="86"/>
        <v/>
      </c>
      <c r="V305" s="5" t="str">
        <f t="shared" si="96"/>
        <v/>
      </c>
      <c r="W305" s="5" t="str">
        <f t="shared" si="87"/>
        <v/>
      </c>
      <c r="X305" s="5" t="str">
        <f t="shared" si="97"/>
        <v/>
      </c>
      <c r="Y305" s="5" t="str">
        <f t="shared" si="88"/>
        <v/>
      </c>
      <c r="Z305" s="5"/>
      <c r="AA305" s="5">
        <f t="shared" si="98"/>
        <v>0</v>
      </c>
      <c r="AB305" s="3">
        <f t="shared" si="99"/>
        <v>0</v>
      </c>
      <c r="AC305" s="5">
        <f t="shared" si="89"/>
        <v>0</v>
      </c>
      <c r="AE305" s="60" t="e">
        <f t="shared" si="100"/>
        <v>#DIV/0!</v>
      </c>
    </row>
    <row r="306" spans="2:31" x14ac:dyDescent="0.2">
      <c r="B306" s="9">
        <f t="shared" si="101"/>
        <v>52413</v>
      </c>
      <c r="C306" s="10">
        <f t="shared" si="82"/>
        <v>143</v>
      </c>
      <c r="D306" s="5">
        <f t="shared" si="90"/>
        <v>0</v>
      </c>
      <c r="E306" s="5">
        <f t="shared" si="83"/>
        <v>0</v>
      </c>
      <c r="F306" s="5">
        <f t="shared" si="84"/>
        <v>0</v>
      </c>
      <c r="G306" s="3">
        <f t="shared" si="91"/>
        <v>0</v>
      </c>
      <c r="H306" s="35"/>
      <c r="I306" s="5">
        <f>IF($M$12=1,IF(SUM(K$26:K305)&lt;1,$L$5*(1+$G$5)^(INT((B306-$B$27)/365)),0),0)</f>
        <v>0</v>
      </c>
      <c r="J306" s="5"/>
      <c r="K306" s="10">
        <f>IF($M$12=1,IF(AND(AA306/$L$9&gt;(E306*12+$C$9)*4,$L$10&lt;=B306,SUM($K$26:K305)&lt;1,$L$8&lt;AA306/$L$9),1,0),IF(SUM(K$26:K305)=1,0,1))</f>
        <v>0</v>
      </c>
      <c r="L306" s="5">
        <f>IF($M$12=1,IF(K305=1,$L$8*(1-$L$9),IF(SUM($K$26:K305)=1,MAX(L305*(1+$H$10)-P305,0),0)),IF(K306=1,$O$8,MAX(L305*(1+$H$10)-P305,0)))</f>
        <v>0</v>
      </c>
      <c r="M306" s="5">
        <f t="shared" si="92"/>
        <v>0</v>
      </c>
      <c r="N306" s="5">
        <f>IF(SUM(K$26:K305)=1,P306-(L306-L307),0)</f>
        <v>0</v>
      </c>
      <c r="O306" s="5">
        <f t="shared" si="93"/>
        <v>0</v>
      </c>
      <c r="P306" s="5">
        <f>IF(OR(SUM($K$26:K305)=1,$M$12=2),IF($M$19=1,MIN($L$16+F306*$L$17,L306*(1+$H$10)),MIN(MAX(D306+E306+F306-G306-H306-I306-M306-SUM(S306,U306,W306,Y306)-$O$16*E306,$O$15),L306*(1+$H$10))),0)</f>
        <v>0</v>
      </c>
      <c r="Q306" s="5"/>
      <c r="R306" s="50" t="str">
        <f t="shared" si="94"/>
        <v/>
      </c>
      <c r="S306" s="5" t="str">
        <f t="shared" si="85"/>
        <v/>
      </c>
      <c r="T306" s="5" t="str">
        <f t="shared" si="95"/>
        <v/>
      </c>
      <c r="U306" s="5" t="str">
        <f t="shared" si="86"/>
        <v/>
      </c>
      <c r="V306" s="5" t="str">
        <f t="shared" si="96"/>
        <v/>
      </c>
      <c r="W306" s="5" t="str">
        <f t="shared" si="87"/>
        <v/>
      </c>
      <c r="X306" s="5" t="str">
        <f t="shared" si="97"/>
        <v/>
      </c>
      <c r="Y306" s="5" t="str">
        <f t="shared" si="88"/>
        <v/>
      </c>
      <c r="Z306" s="5"/>
      <c r="AA306" s="5">
        <f t="shared" si="98"/>
        <v>0</v>
      </c>
      <c r="AB306" s="3">
        <f t="shared" si="99"/>
        <v>0</v>
      </c>
      <c r="AC306" s="5">
        <f t="shared" si="89"/>
        <v>0</v>
      </c>
      <c r="AE306" s="60" t="e">
        <f t="shared" si="100"/>
        <v>#DIV/0!</v>
      </c>
    </row>
    <row r="307" spans="2:31" x14ac:dyDescent="0.2">
      <c r="B307" s="9">
        <f t="shared" si="101"/>
        <v>52444</v>
      </c>
      <c r="C307" s="10">
        <f t="shared" si="82"/>
        <v>143</v>
      </c>
      <c r="D307" s="5">
        <f t="shared" si="90"/>
        <v>0</v>
      </c>
      <c r="E307" s="5">
        <f t="shared" si="83"/>
        <v>0</v>
      </c>
      <c r="F307" s="5">
        <f t="shared" si="84"/>
        <v>0</v>
      </c>
      <c r="G307" s="3">
        <f t="shared" si="91"/>
        <v>0</v>
      </c>
      <c r="H307" s="35"/>
      <c r="I307" s="5">
        <f>IF($M$12=1,IF(SUM(K$26:K306)&lt;1,$L$5*(1+$G$5)^(INT((B307-$B$27)/365)),0),0)</f>
        <v>0</v>
      </c>
      <c r="J307" s="5"/>
      <c r="K307" s="10">
        <f>IF($M$12=1,IF(AND(AA307/$L$9&gt;(E307*12+$C$9)*4,$L$10&lt;=B307,SUM($K$26:K306)&lt;1,$L$8&lt;AA307/$L$9),1,0),IF(SUM(K$26:K306)=1,0,1))</f>
        <v>0</v>
      </c>
      <c r="L307" s="5">
        <f>IF($M$12=1,IF(K306=1,$L$8*(1-$L$9),IF(SUM($K$26:K306)=1,MAX(L306*(1+$H$10)-P306,0),0)),IF(K307=1,$O$8,MAX(L306*(1+$H$10)-P306,0)))</f>
        <v>0</v>
      </c>
      <c r="M307" s="5">
        <f t="shared" si="92"/>
        <v>0</v>
      </c>
      <c r="N307" s="5">
        <f>IF(SUM(K$26:K306)=1,P307-(L307-L308),0)</f>
        <v>0</v>
      </c>
      <c r="O307" s="5">
        <f t="shared" si="93"/>
        <v>0</v>
      </c>
      <c r="P307" s="5">
        <f>IF(OR(SUM($K$26:K306)=1,$M$12=2),IF($M$19=1,MIN($L$16+F307*$L$17,L307*(1+$H$10)),MIN(MAX(D307+E307+F307-G307-H307-I307-M307-SUM(S307,U307,W307,Y307)-$O$16*E307,$O$15),L307*(1+$H$10))),0)</f>
        <v>0</v>
      </c>
      <c r="Q307" s="5"/>
      <c r="R307" s="50" t="str">
        <f t="shared" si="94"/>
        <v/>
      </c>
      <c r="S307" s="5" t="str">
        <f t="shared" si="85"/>
        <v/>
      </c>
      <c r="T307" s="5" t="str">
        <f t="shared" si="95"/>
        <v/>
      </c>
      <c r="U307" s="5" t="str">
        <f t="shared" si="86"/>
        <v/>
      </c>
      <c r="V307" s="5" t="str">
        <f t="shared" si="96"/>
        <v/>
      </c>
      <c r="W307" s="5" t="str">
        <f t="shared" si="87"/>
        <v/>
      </c>
      <c r="X307" s="5" t="str">
        <f t="shared" si="97"/>
        <v/>
      </c>
      <c r="Y307" s="5" t="str">
        <f t="shared" si="88"/>
        <v/>
      </c>
      <c r="Z307" s="5"/>
      <c r="AA307" s="5">
        <f t="shared" si="98"/>
        <v>0</v>
      </c>
      <c r="AB307" s="3">
        <f t="shared" si="99"/>
        <v>0</v>
      </c>
      <c r="AC307" s="5">
        <f t="shared" si="89"/>
        <v>0</v>
      </c>
      <c r="AE307" s="60" t="e">
        <f t="shared" si="100"/>
        <v>#DIV/0!</v>
      </c>
    </row>
    <row r="308" spans="2:31" x14ac:dyDescent="0.2">
      <c r="B308" s="9">
        <f t="shared" si="101"/>
        <v>52475</v>
      </c>
      <c r="C308" s="10">
        <f t="shared" si="82"/>
        <v>143</v>
      </c>
      <c r="D308" s="5">
        <f t="shared" si="90"/>
        <v>0</v>
      </c>
      <c r="E308" s="5">
        <f t="shared" si="83"/>
        <v>0</v>
      </c>
      <c r="F308" s="5">
        <f t="shared" si="84"/>
        <v>0</v>
      </c>
      <c r="G308" s="3">
        <f t="shared" si="91"/>
        <v>0</v>
      </c>
      <c r="H308" s="35"/>
      <c r="I308" s="5">
        <f>IF($M$12=1,IF(SUM(K$26:K307)&lt;1,$L$5*(1+$G$5)^(INT((B308-$B$27)/365)),0),0)</f>
        <v>0</v>
      </c>
      <c r="J308" s="5"/>
      <c r="K308" s="10">
        <f>IF($M$12=1,IF(AND(AA308/$L$9&gt;(E308*12+$C$9)*4,$L$10&lt;=B308,SUM($K$26:K307)&lt;1,$L$8&lt;AA308/$L$9),1,0),IF(SUM(K$26:K307)=1,0,1))</f>
        <v>0</v>
      </c>
      <c r="L308" s="5">
        <f>IF($M$12=1,IF(K307=1,$L$8*(1-$L$9),IF(SUM($K$26:K307)=1,MAX(L307*(1+$H$10)-P307,0),0)),IF(K308=1,$O$8,MAX(L307*(1+$H$10)-P307,0)))</f>
        <v>0</v>
      </c>
      <c r="M308" s="5">
        <f t="shared" si="92"/>
        <v>0</v>
      </c>
      <c r="N308" s="5">
        <f>IF(SUM(K$26:K307)=1,P308-(L308-L309),0)</f>
        <v>0</v>
      </c>
      <c r="O308" s="5">
        <f t="shared" si="93"/>
        <v>0</v>
      </c>
      <c r="P308" s="5">
        <f>IF(OR(SUM($K$26:K307)=1,$M$12=2),IF($M$19=1,MIN($L$16+F308*$L$17,L308*(1+$H$10)),MIN(MAX(D308+E308+F308-G308-H308-I308-M308-SUM(S308,U308,W308,Y308)-$O$16*E308,$O$15),L308*(1+$H$10))),0)</f>
        <v>0</v>
      </c>
      <c r="Q308" s="5"/>
      <c r="R308" s="50" t="str">
        <f t="shared" si="94"/>
        <v/>
      </c>
      <c r="S308" s="5" t="str">
        <f t="shared" si="85"/>
        <v/>
      </c>
      <c r="T308" s="5" t="str">
        <f t="shared" si="95"/>
        <v/>
      </c>
      <c r="U308" s="5" t="str">
        <f t="shared" si="86"/>
        <v/>
      </c>
      <c r="V308" s="5" t="str">
        <f t="shared" si="96"/>
        <v/>
      </c>
      <c r="W308" s="5" t="str">
        <f t="shared" si="87"/>
        <v/>
      </c>
      <c r="X308" s="5" t="str">
        <f t="shared" si="97"/>
        <v/>
      </c>
      <c r="Y308" s="5" t="str">
        <f t="shared" si="88"/>
        <v/>
      </c>
      <c r="Z308" s="5"/>
      <c r="AA308" s="5">
        <f t="shared" si="98"/>
        <v>0</v>
      </c>
      <c r="AB308" s="3">
        <f t="shared" si="99"/>
        <v>0</v>
      </c>
      <c r="AC308" s="5">
        <f t="shared" si="89"/>
        <v>0</v>
      </c>
      <c r="AE308" s="60" t="e">
        <f t="shared" si="100"/>
        <v>#DIV/0!</v>
      </c>
    </row>
    <row r="309" spans="2:31" x14ac:dyDescent="0.2">
      <c r="B309" s="9">
        <f t="shared" si="101"/>
        <v>52505</v>
      </c>
      <c r="C309" s="10">
        <f t="shared" si="82"/>
        <v>143</v>
      </c>
      <c r="D309" s="5">
        <f t="shared" si="90"/>
        <v>0</v>
      </c>
      <c r="E309" s="5">
        <f t="shared" si="83"/>
        <v>0</v>
      </c>
      <c r="F309" s="5">
        <f t="shared" si="84"/>
        <v>0</v>
      </c>
      <c r="G309" s="3">
        <f t="shared" si="91"/>
        <v>0</v>
      </c>
      <c r="H309" s="35"/>
      <c r="I309" s="5">
        <f>IF($M$12=1,IF(SUM(K$26:K308)&lt;1,$L$5*(1+$G$5)^(INT((B309-$B$27)/365)),0),0)</f>
        <v>0</v>
      </c>
      <c r="J309" s="5"/>
      <c r="K309" s="10">
        <f>IF($M$12=1,IF(AND(AA309/$L$9&gt;(E309*12+$C$9)*4,$L$10&lt;=B309,SUM($K$26:K308)&lt;1,$L$8&lt;AA309/$L$9),1,0),IF(SUM(K$26:K308)=1,0,1))</f>
        <v>0</v>
      </c>
      <c r="L309" s="5">
        <f>IF($M$12=1,IF(K308=1,$L$8*(1-$L$9),IF(SUM($K$26:K308)=1,MAX(L308*(1+$H$10)-P308,0),0)),IF(K309=1,$O$8,MAX(L308*(1+$H$10)-P308,0)))</f>
        <v>0</v>
      </c>
      <c r="M309" s="5">
        <f t="shared" si="92"/>
        <v>0</v>
      </c>
      <c r="N309" s="5">
        <f>IF(SUM(K$26:K308)=1,P309-(L309-L310),0)</f>
        <v>0</v>
      </c>
      <c r="O309" s="5">
        <f t="shared" si="93"/>
        <v>0</v>
      </c>
      <c r="P309" s="5">
        <f>IF(OR(SUM($K$26:K308)=1,$M$12=2),IF($M$19=1,MIN($L$16+F309*$L$17,L309*(1+$H$10)),MIN(MAX(D309+E309+F309-G309-H309-I309-M309-SUM(S309,U309,W309,Y309)-$O$16*E309,$O$15),L309*(1+$H$10))),0)</f>
        <v>0</v>
      </c>
      <c r="Q309" s="5"/>
      <c r="R309" s="50" t="str">
        <f t="shared" si="94"/>
        <v/>
      </c>
      <c r="S309" s="5" t="str">
        <f t="shared" si="85"/>
        <v/>
      </c>
      <c r="T309" s="5" t="str">
        <f t="shared" si="95"/>
        <v/>
      </c>
      <c r="U309" s="5" t="str">
        <f t="shared" si="86"/>
        <v/>
      </c>
      <c r="V309" s="5" t="str">
        <f t="shared" si="96"/>
        <v/>
      </c>
      <c r="W309" s="5" t="str">
        <f t="shared" si="87"/>
        <v/>
      </c>
      <c r="X309" s="5" t="str">
        <f t="shared" si="97"/>
        <v/>
      </c>
      <c r="Y309" s="5" t="str">
        <f t="shared" si="88"/>
        <v/>
      </c>
      <c r="Z309" s="5"/>
      <c r="AA309" s="5">
        <f t="shared" si="98"/>
        <v>0</v>
      </c>
      <c r="AB309" s="3">
        <f t="shared" si="99"/>
        <v>0</v>
      </c>
      <c r="AC309" s="5">
        <f t="shared" si="89"/>
        <v>0</v>
      </c>
      <c r="AE309" s="60" t="e">
        <f t="shared" si="100"/>
        <v>#DIV/0!</v>
      </c>
    </row>
    <row r="310" spans="2:31" x14ac:dyDescent="0.2">
      <c r="B310" s="9">
        <f t="shared" si="101"/>
        <v>52536</v>
      </c>
      <c r="C310" s="10">
        <f t="shared" si="82"/>
        <v>143</v>
      </c>
      <c r="D310" s="5">
        <f t="shared" si="90"/>
        <v>0</v>
      </c>
      <c r="E310" s="5">
        <f t="shared" si="83"/>
        <v>0</v>
      </c>
      <c r="F310" s="5">
        <f t="shared" si="84"/>
        <v>0</v>
      </c>
      <c r="G310" s="3">
        <f t="shared" si="91"/>
        <v>0</v>
      </c>
      <c r="H310" s="35"/>
      <c r="I310" s="5">
        <f>IF($M$12=1,IF(SUM(K$26:K309)&lt;1,$L$5*(1+$G$5)^(INT((B310-$B$27)/365)),0),0)</f>
        <v>0</v>
      </c>
      <c r="J310" s="5"/>
      <c r="K310" s="10">
        <f>IF($M$12=1,IF(AND(AA310/$L$9&gt;(E310*12+$C$9)*4,$L$10&lt;=B310,SUM($K$26:K309)&lt;1,$L$8&lt;AA310/$L$9),1,0),IF(SUM(K$26:K309)=1,0,1))</f>
        <v>0</v>
      </c>
      <c r="L310" s="5">
        <f>IF($M$12=1,IF(K309=1,$L$8*(1-$L$9),IF(SUM($K$26:K309)=1,MAX(L309*(1+$H$10)-P309,0),0)),IF(K310=1,$O$8,MAX(L309*(1+$H$10)-P309,0)))</f>
        <v>0</v>
      </c>
      <c r="M310" s="5">
        <f t="shared" si="92"/>
        <v>0</v>
      </c>
      <c r="N310" s="5">
        <f>IF(SUM(K$26:K309)=1,P310-(L310-L311),0)</f>
        <v>0</v>
      </c>
      <c r="O310" s="5">
        <f t="shared" si="93"/>
        <v>0</v>
      </c>
      <c r="P310" s="5">
        <f>IF(OR(SUM($K$26:K309)=1,$M$12=2),IF($M$19=1,MIN($L$16+F310*$L$17,L310*(1+$H$10)),MIN(MAX(D310+E310+F310-G310-H310-I310-M310-SUM(S310,U310,W310,Y310)-$O$16*E310,$O$15),L310*(1+$H$10))),0)</f>
        <v>0</v>
      </c>
      <c r="Q310" s="5"/>
      <c r="R310" s="50" t="str">
        <f t="shared" si="94"/>
        <v/>
      </c>
      <c r="S310" s="5" t="str">
        <f t="shared" si="85"/>
        <v/>
      </c>
      <c r="T310" s="5" t="str">
        <f t="shared" si="95"/>
        <v/>
      </c>
      <c r="U310" s="5" t="str">
        <f t="shared" si="86"/>
        <v/>
      </c>
      <c r="V310" s="5" t="str">
        <f t="shared" si="96"/>
        <v/>
      </c>
      <c r="W310" s="5" t="str">
        <f t="shared" si="87"/>
        <v/>
      </c>
      <c r="X310" s="5" t="str">
        <f t="shared" si="97"/>
        <v/>
      </c>
      <c r="Y310" s="5" t="str">
        <f t="shared" si="88"/>
        <v/>
      </c>
      <c r="Z310" s="5"/>
      <c r="AA310" s="5">
        <f t="shared" si="98"/>
        <v>0</v>
      </c>
      <c r="AB310" s="3">
        <f t="shared" si="99"/>
        <v>0</v>
      </c>
      <c r="AC310" s="5">
        <f t="shared" si="89"/>
        <v>0</v>
      </c>
      <c r="AE310" s="60" t="e">
        <f t="shared" si="100"/>
        <v>#DIV/0!</v>
      </c>
    </row>
    <row r="311" spans="2:31" x14ac:dyDescent="0.2">
      <c r="B311" s="9">
        <f t="shared" si="101"/>
        <v>52566</v>
      </c>
      <c r="C311" s="10">
        <f t="shared" si="82"/>
        <v>144</v>
      </c>
      <c r="D311" s="5">
        <f t="shared" si="90"/>
        <v>0</v>
      </c>
      <c r="E311" s="5">
        <f t="shared" si="83"/>
        <v>0</v>
      </c>
      <c r="F311" s="5">
        <f t="shared" si="84"/>
        <v>0</v>
      </c>
      <c r="G311" s="3">
        <f t="shared" si="91"/>
        <v>0</v>
      </c>
      <c r="H311" s="35"/>
      <c r="I311" s="5">
        <f>IF($M$12=1,IF(SUM(K$26:K310)&lt;1,$L$5*(1+$G$5)^(INT((B311-$B$27)/365)),0),0)</f>
        <v>0</v>
      </c>
      <c r="J311" s="5"/>
      <c r="K311" s="10">
        <f>IF($M$12=1,IF(AND(AA311/$L$9&gt;(E311*12+$C$9)*4,$L$10&lt;=B311,SUM($K$26:K310)&lt;1,$L$8&lt;AA311/$L$9),1,0),IF(SUM(K$26:K310)=1,0,1))</f>
        <v>0</v>
      </c>
      <c r="L311" s="5">
        <f>IF($M$12=1,IF(K310=1,$L$8*(1-$L$9),IF(SUM($K$26:K310)=1,MAX(L310*(1+$H$10)-P310,0),0)),IF(K311=1,$O$8,MAX(L310*(1+$H$10)-P310,0)))</f>
        <v>0</v>
      </c>
      <c r="M311" s="5">
        <f t="shared" si="92"/>
        <v>0</v>
      </c>
      <c r="N311" s="5">
        <f>IF(SUM(K$26:K310)=1,P311-(L311-L312),0)</f>
        <v>0</v>
      </c>
      <c r="O311" s="5">
        <f t="shared" si="93"/>
        <v>0</v>
      </c>
      <c r="P311" s="5">
        <f>IF(OR(SUM($K$26:K310)=1,$M$12=2),IF($M$19=1,MIN($L$16+F311*$L$17,L311*(1+$H$10)),MIN(MAX(D311+E311+F311-G311-H311-I311-M311-SUM(S311,U311,W311,Y311)-$O$16*E311,$O$15),L311*(1+$H$10))),0)</f>
        <v>0</v>
      </c>
      <c r="Q311" s="5"/>
      <c r="R311" s="50" t="str">
        <f t="shared" si="94"/>
        <v/>
      </c>
      <c r="S311" s="5" t="str">
        <f t="shared" si="85"/>
        <v/>
      </c>
      <c r="T311" s="5" t="str">
        <f t="shared" si="95"/>
        <v/>
      </c>
      <c r="U311" s="5" t="str">
        <f t="shared" si="86"/>
        <v/>
      </c>
      <c r="V311" s="5" t="str">
        <f t="shared" si="96"/>
        <v/>
      </c>
      <c r="W311" s="5" t="str">
        <f t="shared" si="87"/>
        <v/>
      </c>
      <c r="X311" s="5" t="str">
        <f t="shared" si="97"/>
        <v/>
      </c>
      <c r="Y311" s="5" t="str">
        <f t="shared" si="88"/>
        <v/>
      </c>
      <c r="Z311" s="5"/>
      <c r="AA311" s="5">
        <f t="shared" si="98"/>
        <v>0</v>
      </c>
      <c r="AB311" s="3">
        <f t="shared" si="99"/>
        <v>0</v>
      </c>
      <c r="AC311" s="5">
        <f t="shared" si="89"/>
        <v>0</v>
      </c>
      <c r="AE311" s="60" t="e">
        <f t="shared" si="100"/>
        <v>#DIV/0!</v>
      </c>
    </row>
    <row r="312" spans="2:31" x14ac:dyDescent="0.2">
      <c r="B312" s="9">
        <f t="shared" si="101"/>
        <v>52597</v>
      </c>
      <c r="C312" s="10">
        <f t="shared" si="82"/>
        <v>144</v>
      </c>
      <c r="D312" s="5">
        <f t="shared" si="90"/>
        <v>0</v>
      </c>
      <c r="E312" s="5">
        <f t="shared" si="83"/>
        <v>0</v>
      </c>
      <c r="F312" s="5">
        <f t="shared" si="84"/>
        <v>0</v>
      </c>
      <c r="G312" s="3">
        <f t="shared" si="91"/>
        <v>0</v>
      </c>
      <c r="H312" s="35"/>
      <c r="I312" s="5">
        <f>IF($M$12=1,IF(SUM(K$26:K311)&lt;1,$L$5*(1+$G$5)^(INT((B312-$B$27)/365)),0),0)</f>
        <v>0</v>
      </c>
      <c r="J312" s="5"/>
      <c r="K312" s="10">
        <f>IF($M$12=1,IF(AND(AA312/$L$9&gt;(E312*12+$C$9)*4,$L$10&lt;=B312,SUM($K$26:K311)&lt;1,$L$8&lt;AA312/$L$9),1,0),IF(SUM(K$26:K311)=1,0,1))</f>
        <v>0</v>
      </c>
      <c r="L312" s="5">
        <f>IF($M$12=1,IF(K311=1,$L$8*(1-$L$9),IF(SUM($K$26:K311)=1,MAX(L311*(1+$H$10)-P311,0),0)),IF(K312=1,$O$8,MAX(L311*(1+$H$10)-P311,0)))</f>
        <v>0</v>
      </c>
      <c r="M312" s="5">
        <f t="shared" si="92"/>
        <v>0</v>
      </c>
      <c r="N312" s="5">
        <f>IF(SUM(K$26:K311)=1,P312-(L312-L313),0)</f>
        <v>0</v>
      </c>
      <c r="O312" s="5">
        <f t="shared" si="93"/>
        <v>0</v>
      </c>
      <c r="P312" s="5">
        <f>IF(OR(SUM($K$26:K311)=1,$M$12=2),IF($M$19=1,MIN($L$16+F312*$L$17,L312*(1+$H$10)),MIN(MAX(D312+E312+F312-G312-H312-I312-M312-SUM(S312,U312,W312,Y312)-$O$16*E312,$O$15),L312*(1+$H$10))),0)</f>
        <v>0</v>
      </c>
      <c r="Q312" s="5"/>
      <c r="R312" s="50" t="str">
        <f t="shared" si="94"/>
        <v/>
      </c>
      <c r="S312" s="5" t="str">
        <f t="shared" si="85"/>
        <v/>
      </c>
      <c r="T312" s="5" t="str">
        <f t="shared" si="95"/>
        <v/>
      </c>
      <c r="U312" s="5" t="str">
        <f t="shared" si="86"/>
        <v/>
      </c>
      <c r="V312" s="5" t="str">
        <f t="shared" si="96"/>
        <v/>
      </c>
      <c r="W312" s="5" t="str">
        <f t="shared" si="87"/>
        <v/>
      </c>
      <c r="X312" s="5" t="str">
        <f t="shared" si="97"/>
        <v/>
      </c>
      <c r="Y312" s="5" t="str">
        <f t="shared" si="88"/>
        <v/>
      </c>
      <c r="Z312" s="5"/>
      <c r="AA312" s="5">
        <f t="shared" si="98"/>
        <v>0</v>
      </c>
      <c r="AB312" s="3">
        <f t="shared" si="99"/>
        <v>0</v>
      </c>
      <c r="AC312" s="5">
        <f t="shared" si="89"/>
        <v>0</v>
      </c>
      <c r="AE312" s="60" t="e">
        <f t="shared" si="100"/>
        <v>#DIV/0!</v>
      </c>
    </row>
    <row r="313" spans="2:31" x14ac:dyDescent="0.2">
      <c r="B313" s="9">
        <f t="shared" si="101"/>
        <v>52628</v>
      </c>
      <c r="C313" s="10">
        <f t="shared" si="82"/>
        <v>144</v>
      </c>
      <c r="D313" s="5">
        <f t="shared" si="90"/>
        <v>0</v>
      </c>
      <c r="E313" s="5">
        <f t="shared" si="83"/>
        <v>0</v>
      </c>
      <c r="F313" s="5">
        <f t="shared" si="84"/>
        <v>0</v>
      </c>
      <c r="G313" s="3">
        <f t="shared" si="91"/>
        <v>0</v>
      </c>
      <c r="H313" s="35"/>
      <c r="I313" s="5">
        <f>IF($M$12=1,IF(SUM(K$26:K312)&lt;1,$L$5*(1+$G$5)^(INT((B313-$B$27)/365)),0),0)</f>
        <v>0</v>
      </c>
      <c r="J313" s="5"/>
      <c r="K313" s="10">
        <f>IF($M$12=1,IF(AND(AA313/$L$9&gt;(E313*12+$C$9)*4,$L$10&lt;=B313,SUM($K$26:K312)&lt;1,$L$8&lt;AA313/$L$9),1,0),IF(SUM(K$26:K312)=1,0,1))</f>
        <v>0</v>
      </c>
      <c r="L313" s="5">
        <f>IF($M$12=1,IF(K312=1,$L$8*(1-$L$9),IF(SUM($K$26:K312)=1,MAX(L312*(1+$H$10)-P312,0),0)),IF(K313=1,$O$8,MAX(L312*(1+$H$10)-P312,0)))</f>
        <v>0</v>
      </c>
      <c r="M313" s="5">
        <f t="shared" si="92"/>
        <v>0</v>
      </c>
      <c r="N313" s="5">
        <f>IF(SUM(K$26:K312)=1,P313-(L313-L314),0)</f>
        <v>0</v>
      </c>
      <c r="O313" s="5">
        <f t="shared" si="93"/>
        <v>0</v>
      </c>
      <c r="P313" s="5">
        <f>IF(OR(SUM($K$26:K312)=1,$M$12=2),IF($M$19=1,MIN($L$16+F313*$L$17,L313*(1+$H$10)),MIN(MAX(D313+E313+F313-G313-H313-I313-M313-SUM(S313,U313,W313,Y313)-$O$16*E313,$O$15),L313*(1+$H$10))),0)</f>
        <v>0</v>
      </c>
      <c r="Q313" s="5"/>
      <c r="R313" s="50" t="str">
        <f t="shared" si="94"/>
        <v/>
      </c>
      <c r="S313" s="5" t="str">
        <f t="shared" si="85"/>
        <v/>
      </c>
      <c r="T313" s="5" t="str">
        <f t="shared" si="95"/>
        <v/>
      </c>
      <c r="U313" s="5" t="str">
        <f t="shared" si="86"/>
        <v/>
      </c>
      <c r="V313" s="5" t="str">
        <f t="shared" si="96"/>
        <v/>
      </c>
      <c r="W313" s="5" t="str">
        <f t="shared" si="87"/>
        <v/>
      </c>
      <c r="X313" s="5" t="str">
        <f t="shared" si="97"/>
        <v/>
      </c>
      <c r="Y313" s="5" t="str">
        <f t="shared" si="88"/>
        <v/>
      </c>
      <c r="Z313" s="5"/>
      <c r="AA313" s="5">
        <f t="shared" si="98"/>
        <v>0</v>
      </c>
      <c r="AB313" s="3">
        <f t="shared" si="99"/>
        <v>0</v>
      </c>
      <c r="AC313" s="5">
        <f t="shared" si="89"/>
        <v>0</v>
      </c>
      <c r="AE313" s="60" t="e">
        <f t="shared" si="100"/>
        <v>#DIV/0!</v>
      </c>
    </row>
    <row r="314" spans="2:31" x14ac:dyDescent="0.2">
      <c r="B314" s="9">
        <f t="shared" si="101"/>
        <v>52657</v>
      </c>
      <c r="C314" s="10">
        <f t="shared" si="82"/>
        <v>144</v>
      </c>
      <c r="D314" s="5">
        <f t="shared" si="90"/>
        <v>0</v>
      </c>
      <c r="E314" s="5">
        <f t="shared" si="83"/>
        <v>0</v>
      </c>
      <c r="F314" s="5">
        <f t="shared" si="84"/>
        <v>0</v>
      </c>
      <c r="G314" s="3">
        <f t="shared" si="91"/>
        <v>0</v>
      </c>
      <c r="H314" s="35"/>
      <c r="I314" s="5">
        <f>IF($M$12=1,IF(SUM(K$26:K313)&lt;1,$L$5*(1+$G$5)^(INT((B314-$B$27)/365)),0),0)</f>
        <v>0</v>
      </c>
      <c r="J314" s="5"/>
      <c r="K314" s="10">
        <f>IF($M$12=1,IF(AND(AA314/$L$9&gt;(E314*12+$C$9)*4,$L$10&lt;=B314,SUM($K$26:K313)&lt;1,$L$8&lt;AA314/$L$9),1,0),IF(SUM(K$26:K313)=1,0,1))</f>
        <v>0</v>
      </c>
      <c r="L314" s="5">
        <f>IF($M$12=1,IF(K313=1,$L$8*(1-$L$9),IF(SUM($K$26:K313)=1,MAX(L313*(1+$H$10)-P313,0),0)),IF(K314=1,$O$8,MAX(L313*(1+$H$10)-P313,0)))</f>
        <v>0</v>
      </c>
      <c r="M314" s="5">
        <f t="shared" si="92"/>
        <v>0</v>
      </c>
      <c r="N314" s="5">
        <f>IF(SUM(K$26:K313)=1,P314-(L314-L315),0)</f>
        <v>0</v>
      </c>
      <c r="O314" s="5">
        <f t="shared" si="93"/>
        <v>0</v>
      </c>
      <c r="P314" s="5">
        <f>IF(OR(SUM($K$26:K313)=1,$M$12=2),IF($M$19=1,MIN($L$16+F314*$L$17,L314*(1+$H$10)),MIN(MAX(D314+E314+F314-G314-H314-I314-M314-SUM(S314,U314,W314,Y314)-$O$16*E314,$O$15),L314*(1+$H$10))),0)</f>
        <v>0</v>
      </c>
      <c r="Q314" s="5"/>
      <c r="R314" s="50" t="str">
        <f t="shared" si="94"/>
        <v/>
      </c>
      <c r="S314" s="5" t="str">
        <f t="shared" si="85"/>
        <v/>
      </c>
      <c r="T314" s="5" t="str">
        <f t="shared" si="95"/>
        <v/>
      </c>
      <c r="U314" s="5" t="str">
        <f t="shared" si="86"/>
        <v/>
      </c>
      <c r="V314" s="5" t="str">
        <f t="shared" si="96"/>
        <v/>
      </c>
      <c r="W314" s="5" t="str">
        <f t="shared" si="87"/>
        <v/>
      </c>
      <c r="X314" s="5" t="str">
        <f t="shared" si="97"/>
        <v/>
      </c>
      <c r="Y314" s="5" t="str">
        <f t="shared" si="88"/>
        <v/>
      </c>
      <c r="Z314" s="5"/>
      <c r="AA314" s="5">
        <f t="shared" si="98"/>
        <v>0</v>
      </c>
      <c r="AB314" s="3">
        <f t="shared" si="99"/>
        <v>0</v>
      </c>
      <c r="AC314" s="5">
        <f t="shared" si="89"/>
        <v>0</v>
      </c>
      <c r="AE314" s="60" t="e">
        <f t="shared" si="100"/>
        <v>#DIV/0!</v>
      </c>
    </row>
    <row r="315" spans="2:31" x14ac:dyDescent="0.2">
      <c r="B315" s="9">
        <f t="shared" si="101"/>
        <v>52688</v>
      </c>
      <c r="C315" s="10">
        <f t="shared" si="82"/>
        <v>144</v>
      </c>
      <c r="D315" s="5">
        <f t="shared" si="90"/>
        <v>0</v>
      </c>
      <c r="E315" s="5">
        <f t="shared" si="83"/>
        <v>0</v>
      </c>
      <c r="F315" s="5">
        <f t="shared" si="84"/>
        <v>0</v>
      </c>
      <c r="G315" s="3">
        <f t="shared" si="91"/>
        <v>0</v>
      </c>
      <c r="H315" s="35"/>
      <c r="I315" s="5">
        <f>IF($M$12=1,IF(SUM(K$26:K314)&lt;1,$L$5*(1+$G$5)^(INT((B315-$B$27)/365)),0),0)</f>
        <v>0</v>
      </c>
      <c r="J315" s="5"/>
      <c r="K315" s="10">
        <f>IF($M$12=1,IF(AND(AA315/$L$9&gt;(E315*12+$C$9)*4,$L$10&lt;=B315,SUM($K$26:K314)&lt;1,$L$8&lt;AA315/$L$9),1,0),IF(SUM(K$26:K314)=1,0,1))</f>
        <v>0</v>
      </c>
      <c r="L315" s="5">
        <f>IF($M$12=1,IF(K314=1,$L$8*(1-$L$9),IF(SUM($K$26:K314)=1,MAX(L314*(1+$H$10)-P314,0),0)),IF(K315=1,$O$8,MAX(L314*(1+$H$10)-P314,0)))</f>
        <v>0</v>
      </c>
      <c r="M315" s="5">
        <f t="shared" si="92"/>
        <v>0</v>
      </c>
      <c r="N315" s="5">
        <f>IF(SUM(K$26:K314)=1,P315-(L315-L316),0)</f>
        <v>0</v>
      </c>
      <c r="O315" s="5">
        <f t="shared" si="93"/>
        <v>0</v>
      </c>
      <c r="P315" s="5">
        <f>IF(OR(SUM($K$26:K314)=1,$M$12=2),IF($M$19=1,MIN($L$16+F315*$L$17,L315*(1+$H$10)),MIN(MAX(D315+E315+F315-G315-H315-I315-M315-SUM(S315,U315,W315,Y315)-$O$16*E315,$O$15),L315*(1+$H$10))),0)</f>
        <v>0</v>
      </c>
      <c r="Q315" s="5"/>
      <c r="R315" s="50" t="str">
        <f t="shared" si="94"/>
        <v/>
      </c>
      <c r="S315" s="5" t="str">
        <f t="shared" si="85"/>
        <v/>
      </c>
      <c r="T315" s="5" t="str">
        <f t="shared" si="95"/>
        <v/>
      </c>
      <c r="U315" s="5" t="str">
        <f t="shared" si="86"/>
        <v/>
      </c>
      <c r="V315" s="5" t="str">
        <f t="shared" si="96"/>
        <v/>
      </c>
      <c r="W315" s="5" t="str">
        <f t="shared" si="87"/>
        <v/>
      </c>
      <c r="X315" s="5" t="str">
        <f t="shared" si="97"/>
        <v/>
      </c>
      <c r="Y315" s="5" t="str">
        <f t="shared" si="88"/>
        <v/>
      </c>
      <c r="Z315" s="5"/>
      <c r="AA315" s="5">
        <f t="shared" si="98"/>
        <v>0</v>
      </c>
      <c r="AB315" s="3">
        <f t="shared" si="99"/>
        <v>0</v>
      </c>
      <c r="AC315" s="5">
        <f t="shared" si="89"/>
        <v>0</v>
      </c>
      <c r="AE315" s="60" t="e">
        <f t="shared" si="100"/>
        <v>#DIV/0!</v>
      </c>
    </row>
    <row r="316" spans="2:31" x14ac:dyDescent="0.2">
      <c r="B316" s="9">
        <f t="shared" si="101"/>
        <v>52718</v>
      </c>
      <c r="C316" s="10">
        <f t="shared" si="82"/>
        <v>144</v>
      </c>
      <c r="D316" s="5">
        <f t="shared" si="90"/>
        <v>0</v>
      </c>
      <c r="E316" s="5">
        <f t="shared" si="83"/>
        <v>0</v>
      </c>
      <c r="F316" s="5">
        <f t="shared" si="84"/>
        <v>0</v>
      </c>
      <c r="G316" s="3">
        <f t="shared" si="91"/>
        <v>0</v>
      </c>
      <c r="H316" s="35"/>
      <c r="I316" s="5">
        <f>IF($M$12=1,IF(SUM(K$26:K315)&lt;1,$L$5*(1+$G$5)^(INT((B316-$B$27)/365)),0),0)</f>
        <v>0</v>
      </c>
      <c r="J316" s="5"/>
      <c r="K316" s="10">
        <f>IF($M$12=1,IF(AND(AA316/$L$9&gt;(E316*12+$C$9)*4,$L$10&lt;=B316,SUM($K$26:K315)&lt;1,$L$8&lt;AA316/$L$9),1,0),IF(SUM(K$26:K315)=1,0,1))</f>
        <v>0</v>
      </c>
      <c r="L316" s="5">
        <f>IF($M$12=1,IF(K315=1,$L$8*(1-$L$9),IF(SUM($K$26:K315)=1,MAX(L315*(1+$H$10)-P315,0),0)),IF(K316=1,$O$8,MAX(L315*(1+$H$10)-P315,0)))</f>
        <v>0</v>
      </c>
      <c r="M316" s="5">
        <f t="shared" si="92"/>
        <v>0</v>
      </c>
      <c r="N316" s="5">
        <f>IF(SUM(K$26:K315)=1,P316-(L316-L317),0)</f>
        <v>0</v>
      </c>
      <c r="O316" s="5">
        <f t="shared" si="93"/>
        <v>0</v>
      </c>
      <c r="P316" s="5">
        <f>IF(OR(SUM($K$26:K315)=1,$M$12=2),IF($M$19=1,MIN($L$16+F316*$L$17,L316*(1+$H$10)),MIN(MAX(D316+E316+F316-G316-H316-I316-M316-SUM(S316,U316,W316,Y316)-$O$16*E316,$O$15),L316*(1+$H$10))),0)</f>
        <v>0</v>
      </c>
      <c r="Q316" s="5"/>
      <c r="R316" s="50" t="str">
        <f t="shared" si="94"/>
        <v/>
      </c>
      <c r="S316" s="5" t="str">
        <f t="shared" si="85"/>
        <v/>
      </c>
      <c r="T316" s="5" t="str">
        <f t="shared" si="95"/>
        <v/>
      </c>
      <c r="U316" s="5" t="str">
        <f t="shared" si="86"/>
        <v/>
      </c>
      <c r="V316" s="5" t="str">
        <f t="shared" si="96"/>
        <v/>
      </c>
      <c r="W316" s="5" t="str">
        <f t="shared" si="87"/>
        <v/>
      </c>
      <c r="X316" s="5" t="str">
        <f t="shared" si="97"/>
        <v/>
      </c>
      <c r="Y316" s="5" t="str">
        <f t="shared" si="88"/>
        <v/>
      </c>
      <c r="Z316" s="5"/>
      <c r="AA316" s="5">
        <f t="shared" si="98"/>
        <v>0</v>
      </c>
      <c r="AB316" s="3">
        <f t="shared" si="99"/>
        <v>0</v>
      </c>
      <c r="AC316" s="5">
        <f t="shared" si="89"/>
        <v>0</v>
      </c>
      <c r="AE316" s="60" t="e">
        <f t="shared" si="100"/>
        <v>#DIV/0!</v>
      </c>
    </row>
    <row r="317" spans="2:31" x14ac:dyDescent="0.2">
      <c r="B317" s="9">
        <f t="shared" si="101"/>
        <v>52749</v>
      </c>
      <c r="C317" s="10">
        <f t="shared" si="82"/>
        <v>144</v>
      </c>
      <c r="D317" s="5">
        <f t="shared" si="90"/>
        <v>0</v>
      </c>
      <c r="E317" s="5">
        <f t="shared" si="83"/>
        <v>0</v>
      </c>
      <c r="F317" s="5">
        <f t="shared" si="84"/>
        <v>0</v>
      </c>
      <c r="G317" s="3">
        <f t="shared" si="91"/>
        <v>0</v>
      </c>
      <c r="H317" s="35"/>
      <c r="I317" s="5">
        <f>IF($M$12=1,IF(SUM(K$26:K316)&lt;1,$L$5*(1+$G$5)^(INT((B317-$B$27)/365)),0),0)</f>
        <v>0</v>
      </c>
      <c r="J317" s="5"/>
      <c r="K317" s="10">
        <f>IF($M$12=1,IF(AND(AA317/$L$9&gt;(E317*12+$C$9)*4,$L$10&lt;=B317,SUM($K$26:K316)&lt;1,$L$8&lt;AA317/$L$9),1,0),IF(SUM(K$26:K316)=1,0,1))</f>
        <v>0</v>
      </c>
      <c r="L317" s="5">
        <f>IF($M$12=1,IF(K316=1,$L$8*(1-$L$9),IF(SUM($K$26:K316)=1,MAX(L316*(1+$H$10)-P316,0),0)),IF(K317=1,$O$8,MAX(L316*(1+$H$10)-P316,0)))</f>
        <v>0</v>
      </c>
      <c r="M317" s="5">
        <f t="shared" si="92"/>
        <v>0</v>
      </c>
      <c r="N317" s="5">
        <f>IF(SUM(K$26:K316)=1,P317-(L317-L318),0)</f>
        <v>0</v>
      </c>
      <c r="O317" s="5">
        <f t="shared" si="93"/>
        <v>0</v>
      </c>
      <c r="P317" s="5">
        <f>IF(OR(SUM($K$26:K316)=1,$M$12=2),IF($M$19=1,MIN($L$16+F317*$L$17,L317*(1+$H$10)),MIN(MAX(D317+E317+F317-G317-H317-I317-M317-SUM(S317,U317,W317,Y317)-$O$16*E317,$O$15),L317*(1+$H$10))),0)</f>
        <v>0</v>
      </c>
      <c r="Q317" s="5"/>
      <c r="R317" s="50" t="str">
        <f t="shared" si="94"/>
        <v/>
      </c>
      <c r="S317" s="5" t="str">
        <f t="shared" si="85"/>
        <v/>
      </c>
      <c r="T317" s="5" t="str">
        <f t="shared" si="95"/>
        <v/>
      </c>
      <c r="U317" s="5" t="str">
        <f t="shared" si="86"/>
        <v/>
      </c>
      <c r="V317" s="5" t="str">
        <f t="shared" si="96"/>
        <v/>
      </c>
      <c r="W317" s="5" t="str">
        <f t="shared" si="87"/>
        <v/>
      </c>
      <c r="X317" s="5" t="str">
        <f t="shared" si="97"/>
        <v/>
      </c>
      <c r="Y317" s="5" t="str">
        <f t="shared" si="88"/>
        <v/>
      </c>
      <c r="Z317" s="5"/>
      <c r="AA317" s="5">
        <f t="shared" si="98"/>
        <v>0</v>
      </c>
      <c r="AB317" s="3">
        <f t="shared" si="99"/>
        <v>0</v>
      </c>
      <c r="AC317" s="5">
        <f t="shared" si="89"/>
        <v>0</v>
      </c>
      <c r="AE317" s="60" t="e">
        <f t="shared" si="100"/>
        <v>#DIV/0!</v>
      </c>
    </row>
    <row r="318" spans="2:31" x14ac:dyDescent="0.2">
      <c r="B318" s="9">
        <f t="shared" si="101"/>
        <v>52779</v>
      </c>
      <c r="C318" s="10">
        <f t="shared" si="82"/>
        <v>144</v>
      </c>
      <c r="D318" s="5">
        <f t="shared" si="90"/>
        <v>0</v>
      </c>
      <c r="E318" s="5">
        <f t="shared" si="83"/>
        <v>0</v>
      </c>
      <c r="F318" s="5">
        <f t="shared" si="84"/>
        <v>0</v>
      </c>
      <c r="G318" s="3">
        <f t="shared" si="91"/>
        <v>0</v>
      </c>
      <c r="H318" s="35"/>
      <c r="I318" s="5">
        <f>IF($M$12=1,IF(SUM(K$26:K317)&lt;1,$L$5*(1+$G$5)^(INT((B318-$B$27)/365)),0),0)</f>
        <v>0</v>
      </c>
      <c r="J318" s="5"/>
      <c r="K318" s="10">
        <f>IF($M$12=1,IF(AND(AA318/$L$9&gt;(E318*12+$C$9)*4,$L$10&lt;=B318,SUM($K$26:K317)&lt;1,$L$8&lt;AA318/$L$9),1,0),IF(SUM(K$26:K317)=1,0,1))</f>
        <v>0</v>
      </c>
      <c r="L318" s="5">
        <f>IF($M$12=1,IF(K317=1,$L$8*(1-$L$9),IF(SUM($K$26:K317)=1,MAX(L317*(1+$H$10)-P317,0),0)),IF(K318=1,$O$8,MAX(L317*(1+$H$10)-P317,0)))</f>
        <v>0</v>
      </c>
      <c r="M318" s="5">
        <f t="shared" si="92"/>
        <v>0</v>
      </c>
      <c r="N318" s="5">
        <f>IF(SUM(K$26:K317)=1,P318-(L318-L319),0)</f>
        <v>0</v>
      </c>
      <c r="O318" s="5">
        <f t="shared" si="93"/>
        <v>0</v>
      </c>
      <c r="P318" s="5">
        <f>IF(OR(SUM($K$26:K317)=1,$M$12=2),IF($M$19=1,MIN($L$16+F318*$L$17,L318*(1+$H$10)),MIN(MAX(D318+E318+F318-G318-H318-I318-M318-SUM(S318,U318,W318,Y318)-$O$16*E318,$O$15),L318*(1+$H$10))),0)</f>
        <v>0</v>
      </c>
      <c r="Q318" s="5"/>
      <c r="R318" s="50" t="str">
        <f t="shared" si="94"/>
        <v/>
      </c>
      <c r="S318" s="5" t="str">
        <f t="shared" si="85"/>
        <v/>
      </c>
      <c r="T318" s="5" t="str">
        <f t="shared" si="95"/>
        <v/>
      </c>
      <c r="U318" s="5" t="str">
        <f t="shared" si="86"/>
        <v/>
      </c>
      <c r="V318" s="5" t="str">
        <f t="shared" si="96"/>
        <v/>
      </c>
      <c r="W318" s="5" t="str">
        <f t="shared" si="87"/>
        <v/>
      </c>
      <c r="X318" s="5" t="str">
        <f t="shared" si="97"/>
        <v/>
      </c>
      <c r="Y318" s="5" t="str">
        <f t="shared" si="88"/>
        <v/>
      </c>
      <c r="Z318" s="5"/>
      <c r="AA318" s="5">
        <f t="shared" si="98"/>
        <v>0</v>
      </c>
      <c r="AB318" s="3">
        <f t="shared" si="99"/>
        <v>0</v>
      </c>
      <c r="AC318" s="5">
        <f t="shared" si="89"/>
        <v>0</v>
      </c>
      <c r="AE318" s="60" t="e">
        <f t="shared" si="100"/>
        <v>#DIV/0!</v>
      </c>
    </row>
    <row r="319" spans="2:31" x14ac:dyDescent="0.2">
      <c r="B319" s="9">
        <f t="shared" si="101"/>
        <v>52810</v>
      </c>
      <c r="C319" s="10">
        <f t="shared" si="82"/>
        <v>144</v>
      </c>
      <c r="D319" s="5">
        <f t="shared" si="90"/>
        <v>0</v>
      </c>
      <c r="E319" s="5">
        <f t="shared" si="83"/>
        <v>0</v>
      </c>
      <c r="F319" s="5">
        <f t="shared" si="84"/>
        <v>0</v>
      </c>
      <c r="G319" s="3">
        <f t="shared" si="91"/>
        <v>0</v>
      </c>
      <c r="H319" s="35"/>
      <c r="I319" s="5">
        <f>IF($M$12=1,IF(SUM(K$26:K318)&lt;1,$L$5*(1+$G$5)^(INT((B319-$B$27)/365)),0),0)</f>
        <v>0</v>
      </c>
      <c r="J319" s="5"/>
      <c r="K319" s="10">
        <f>IF($M$12=1,IF(AND(AA319/$L$9&gt;(E319*12+$C$9)*4,$L$10&lt;=B319,SUM($K$26:K318)&lt;1,$L$8&lt;AA319/$L$9),1,0),IF(SUM(K$26:K318)=1,0,1))</f>
        <v>0</v>
      </c>
      <c r="L319" s="5">
        <f>IF($M$12=1,IF(K318=1,$L$8*(1-$L$9),IF(SUM($K$26:K318)=1,MAX(L318*(1+$H$10)-P318,0),0)),IF(K319=1,$O$8,MAX(L318*(1+$H$10)-P318,0)))</f>
        <v>0</v>
      </c>
      <c r="M319" s="5">
        <f t="shared" si="92"/>
        <v>0</v>
      </c>
      <c r="N319" s="5">
        <f>IF(SUM(K$26:K318)=1,P319-(L319-L320),0)</f>
        <v>0</v>
      </c>
      <c r="O319" s="5">
        <f t="shared" si="93"/>
        <v>0</v>
      </c>
      <c r="P319" s="5">
        <f>IF(OR(SUM($K$26:K318)=1,$M$12=2),IF($M$19=1,MIN($L$16+F319*$L$17,L319*(1+$H$10)),MIN(MAX(D319+E319+F319-G319-H319-I319-M319-SUM(S319,U319,W319,Y319)-$O$16*E319,$O$15),L319*(1+$H$10))),0)</f>
        <v>0</v>
      </c>
      <c r="Q319" s="5"/>
      <c r="R319" s="50" t="str">
        <f t="shared" si="94"/>
        <v/>
      </c>
      <c r="S319" s="5" t="str">
        <f t="shared" si="85"/>
        <v/>
      </c>
      <c r="T319" s="5" t="str">
        <f t="shared" si="95"/>
        <v/>
      </c>
      <c r="U319" s="5" t="str">
        <f t="shared" si="86"/>
        <v/>
      </c>
      <c r="V319" s="5" t="str">
        <f t="shared" si="96"/>
        <v/>
      </c>
      <c r="W319" s="5" t="str">
        <f t="shared" si="87"/>
        <v/>
      </c>
      <c r="X319" s="5" t="str">
        <f t="shared" si="97"/>
        <v/>
      </c>
      <c r="Y319" s="5" t="str">
        <f t="shared" si="88"/>
        <v/>
      </c>
      <c r="Z319" s="5"/>
      <c r="AA319" s="5">
        <f t="shared" si="98"/>
        <v>0</v>
      </c>
      <c r="AB319" s="3">
        <f t="shared" si="99"/>
        <v>0</v>
      </c>
      <c r="AC319" s="5">
        <f t="shared" si="89"/>
        <v>0</v>
      </c>
      <c r="AE319" s="60" t="e">
        <f t="shared" si="100"/>
        <v>#DIV/0!</v>
      </c>
    </row>
    <row r="320" spans="2:31" x14ac:dyDescent="0.2">
      <c r="B320" s="9">
        <f t="shared" si="101"/>
        <v>52841</v>
      </c>
      <c r="C320" s="10">
        <f t="shared" si="82"/>
        <v>144</v>
      </c>
      <c r="D320" s="5">
        <f t="shared" si="90"/>
        <v>0</v>
      </c>
      <c r="E320" s="5">
        <f t="shared" si="83"/>
        <v>0</v>
      </c>
      <c r="F320" s="5">
        <f t="shared" si="84"/>
        <v>0</v>
      </c>
      <c r="G320" s="3">
        <f t="shared" si="91"/>
        <v>0</v>
      </c>
      <c r="H320" s="35"/>
      <c r="I320" s="5">
        <f>IF($M$12=1,IF(SUM(K$26:K319)&lt;1,$L$5*(1+$G$5)^(INT((B320-$B$27)/365)),0),0)</f>
        <v>0</v>
      </c>
      <c r="J320" s="5"/>
      <c r="K320" s="10">
        <f>IF($M$12=1,IF(AND(AA320/$L$9&gt;(E320*12+$C$9)*4,$L$10&lt;=B320,SUM($K$26:K319)&lt;1,$L$8&lt;AA320/$L$9),1,0),IF(SUM(K$26:K319)=1,0,1))</f>
        <v>0</v>
      </c>
      <c r="L320" s="5">
        <f>IF($M$12=1,IF(K319=1,$L$8*(1-$L$9),IF(SUM($K$26:K319)=1,MAX(L319*(1+$H$10)-P319,0),0)),IF(K320=1,$O$8,MAX(L319*(1+$H$10)-P319,0)))</f>
        <v>0</v>
      </c>
      <c r="M320" s="5">
        <f t="shared" si="92"/>
        <v>0</v>
      </c>
      <c r="N320" s="5">
        <f>IF(SUM(K$26:K319)=1,P320-(L320-L321),0)</f>
        <v>0</v>
      </c>
      <c r="O320" s="5">
        <f t="shared" si="93"/>
        <v>0</v>
      </c>
      <c r="P320" s="5">
        <f>IF(OR(SUM($K$26:K319)=1,$M$12=2),IF($M$19=1,MIN($L$16+F320*$L$17,L320*(1+$H$10)),MIN(MAX(D320+E320+F320-G320-H320-I320-M320-SUM(S320,U320,W320,Y320)-$O$16*E320,$O$15),L320*(1+$H$10))),0)</f>
        <v>0</v>
      </c>
      <c r="Q320" s="5"/>
      <c r="R320" s="50" t="str">
        <f t="shared" si="94"/>
        <v/>
      </c>
      <c r="S320" s="5" t="str">
        <f t="shared" si="85"/>
        <v/>
      </c>
      <c r="T320" s="5" t="str">
        <f t="shared" si="95"/>
        <v/>
      </c>
      <c r="U320" s="5" t="str">
        <f t="shared" si="86"/>
        <v/>
      </c>
      <c r="V320" s="5" t="str">
        <f t="shared" si="96"/>
        <v/>
      </c>
      <c r="W320" s="5" t="str">
        <f t="shared" si="87"/>
        <v/>
      </c>
      <c r="X320" s="5" t="str">
        <f t="shared" si="97"/>
        <v/>
      </c>
      <c r="Y320" s="5" t="str">
        <f t="shared" si="88"/>
        <v/>
      </c>
      <c r="Z320" s="5"/>
      <c r="AA320" s="5">
        <f t="shared" si="98"/>
        <v>0</v>
      </c>
      <c r="AB320" s="3">
        <f t="shared" si="99"/>
        <v>0</v>
      </c>
      <c r="AC320" s="5">
        <f t="shared" si="89"/>
        <v>0</v>
      </c>
      <c r="AE320" s="60" t="e">
        <f t="shared" si="100"/>
        <v>#DIV/0!</v>
      </c>
    </row>
    <row r="321" spans="2:31" x14ac:dyDescent="0.2">
      <c r="B321" s="9">
        <f t="shared" si="101"/>
        <v>52871</v>
      </c>
      <c r="C321" s="10">
        <f t="shared" si="82"/>
        <v>144</v>
      </c>
      <c r="D321" s="5">
        <f t="shared" si="90"/>
        <v>0</v>
      </c>
      <c r="E321" s="5">
        <f t="shared" si="83"/>
        <v>0</v>
      </c>
      <c r="F321" s="5">
        <f t="shared" si="84"/>
        <v>0</v>
      </c>
      <c r="G321" s="3">
        <f t="shared" si="91"/>
        <v>0</v>
      </c>
      <c r="H321" s="35"/>
      <c r="I321" s="5">
        <f>IF($M$12=1,IF(SUM(K$26:K320)&lt;1,$L$5*(1+$G$5)^(INT((B321-$B$27)/365)),0),0)</f>
        <v>0</v>
      </c>
      <c r="J321" s="5"/>
      <c r="K321" s="10">
        <f>IF($M$12=1,IF(AND(AA321/$L$9&gt;(E321*12+$C$9)*4,$L$10&lt;=B321,SUM($K$26:K320)&lt;1,$L$8&lt;AA321/$L$9),1,0),IF(SUM(K$26:K320)=1,0,1))</f>
        <v>0</v>
      </c>
      <c r="L321" s="5">
        <f>IF($M$12=1,IF(K320=1,$L$8*(1-$L$9),IF(SUM($K$26:K320)=1,MAX(L320*(1+$H$10)-P320,0),0)),IF(K321=1,$O$8,MAX(L320*(1+$H$10)-P320,0)))</f>
        <v>0</v>
      </c>
      <c r="M321" s="5">
        <f t="shared" si="92"/>
        <v>0</v>
      </c>
      <c r="N321" s="5">
        <f>IF(SUM(K$26:K320)=1,P321-(L321-L322),0)</f>
        <v>0</v>
      </c>
      <c r="O321" s="5">
        <f t="shared" si="93"/>
        <v>0</v>
      </c>
      <c r="P321" s="5">
        <f>IF(OR(SUM($K$26:K320)=1,$M$12=2),IF($M$19=1,MIN($L$16+F321*$L$17,L321*(1+$H$10)),MIN(MAX(D321+E321+F321-G321-H321-I321-M321-SUM(S321,U321,W321,Y321)-$O$16*E321,$O$15),L321*(1+$H$10))),0)</f>
        <v>0</v>
      </c>
      <c r="Q321" s="5"/>
      <c r="R321" s="50" t="str">
        <f t="shared" si="94"/>
        <v/>
      </c>
      <c r="S321" s="5" t="str">
        <f t="shared" si="85"/>
        <v/>
      </c>
      <c r="T321" s="5" t="str">
        <f t="shared" si="95"/>
        <v/>
      </c>
      <c r="U321" s="5" t="str">
        <f t="shared" si="86"/>
        <v/>
      </c>
      <c r="V321" s="5" t="str">
        <f t="shared" si="96"/>
        <v/>
      </c>
      <c r="W321" s="5" t="str">
        <f t="shared" si="87"/>
        <v/>
      </c>
      <c r="X321" s="5" t="str">
        <f t="shared" si="97"/>
        <v/>
      </c>
      <c r="Y321" s="5" t="str">
        <f t="shared" si="88"/>
        <v/>
      </c>
      <c r="Z321" s="5"/>
      <c r="AA321" s="5">
        <f t="shared" si="98"/>
        <v>0</v>
      </c>
      <c r="AB321" s="3">
        <f t="shared" si="99"/>
        <v>0</v>
      </c>
      <c r="AC321" s="5">
        <f t="shared" si="89"/>
        <v>0</v>
      </c>
      <c r="AE321" s="60" t="e">
        <f t="shared" si="100"/>
        <v>#DIV/0!</v>
      </c>
    </row>
    <row r="322" spans="2:31" x14ac:dyDescent="0.2">
      <c r="B322" s="9">
        <f t="shared" si="101"/>
        <v>52902</v>
      </c>
      <c r="C322" s="10">
        <f t="shared" si="82"/>
        <v>144</v>
      </c>
      <c r="D322" s="5">
        <f t="shared" si="90"/>
        <v>0</v>
      </c>
      <c r="E322" s="5">
        <f t="shared" si="83"/>
        <v>0</v>
      </c>
      <c r="F322" s="5">
        <f t="shared" si="84"/>
        <v>0</v>
      </c>
      <c r="G322" s="3">
        <f t="shared" si="91"/>
        <v>0</v>
      </c>
      <c r="H322" s="35"/>
      <c r="I322" s="5">
        <f>IF($M$12=1,IF(SUM(K$26:K321)&lt;1,$L$5*(1+$G$5)^(INT((B322-$B$27)/365)),0),0)</f>
        <v>0</v>
      </c>
      <c r="J322" s="5"/>
      <c r="K322" s="10">
        <f>IF($M$12=1,IF(AND(AA322/$L$9&gt;(E322*12+$C$9)*4,$L$10&lt;=B322,SUM($K$26:K321)&lt;1,$L$8&lt;AA322/$L$9),1,0),IF(SUM(K$26:K321)=1,0,1))</f>
        <v>0</v>
      </c>
      <c r="L322" s="5">
        <f>IF($M$12=1,IF(K321=1,$L$8*(1-$L$9),IF(SUM($K$26:K321)=1,MAX(L321*(1+$H$10)-P321,0),0)),IF(K322=1,$O$8,MAX(L321*(1+$H$10)-P321,0)))</f>
        <v>0</v>
      </c>
      <c r="M322" s="5">
        <f t="shared" si="92"/>
        <v>0</v>
      </c>
      <c r="N322" s="5">
        <f>IF(SUM(K$26:K321)=1,P322-(L322-L323),0)</f>
        <v>0</v>
      </c>
      <c r="O322" s="5">
        <f t="shared" si="93"/>
        <v>0</v>
      </c>
      <c r="P322" s="5">
        <f>IF(OR(SUM($K$26:K321)=1,$M$12=2),IF($M$19=1,MIN($L$16+F322*$L$17,L322*(1+$H$10)),MIN(MAX(D322+E322+F322-G322-H322-I322-M322-SUM(S322,U322,W322,Y322)-$O$16*E322,$O$15),L322*(1+$H$10))),0)</f>
        <v>0</v>
      </c>
      <c r="Q322" s="5"/>
      <c r="R322" s="50" t="str">
        <f t="shared" si="94"/>
        <v/>
      </c>
      <c r="S322" s="5" t="str">
        <f t="shared" si="85"/>
        <v/>
      </c>
      <c r="T322" s="5" t="str">
        <f t="shared" si="95"/>
        <v/>
      </c>
      <c r="U322" s="5" t="str">
        <f t="shared" si="86"/>
        <v/>
      </c>
      <c r="V322" s="5" t="str">
        <f t="shared" si="96"/>
        <v/>
      </c>
      <c r="W322" s="5" t="str">
        <f t="shared" si="87"/>
        <v/>
      </c>
      <c r="X322" s="5" t="str">
        <f t="shared" si="97"/>
        <v/>
      </c>
      <c r="Y322" s="5" t="str">
        <f t="shared" si="88"/>
        <v/>
      </c>
      <c r="Z322" s="5"/>
      <c r="AA322" s="5">
        <f t="shared" si="98"/>
        <v>0</v>
      </c>
      <c r="AB322" s="3">
        <f t="shared" si="99"/>
        <v>0</v>
      </c>
      <c r="AC322" s="5">
        <f t="shared" si="89"/>
        <v>0</v>
      </c>
      <c r="AE322" s="60" t="e">
        <f t="shared" si="100"/>
        <v>#DIV/0!</v>
      </c>
    </row>
    <row r="323" spans="2:31" x14ac:dyDescent="0.2">
      <c r="B323" s="9">
        <f t="shared" si="101"/>
        <v>52932</v>
      </c>
      <c r="C323" s="10">
        <f t="shared" si="82"/>
        <v>145</v>
      </c>
      <c r="D323" s="5">
        <f t="shared" si="90"/>
        <v>0</v>
      </c>
      <c r="E323" s="5">
        <f t="shared" si="83"/>
        <v>0</v>
      </c>
      <c r="F323" s="5">
        <f t="shared" si="84"/>
        <v>0</v>
      </c>
      <c r="G323" s="3">
        <f t="shared" si="91"/>
        <v>0</v>
      </c>
      <c r="H323" s="35"/>
      <c r="I323" s="5">
        <f>IF($M$12=1,IF(SUM(K$26:K322)&lt;1,$L$5*(1+$G$5)^(INT((B323-$B$27)/365)),0),0)</f>
        <v>0</v>
      </c>
      <c r="J323" s="5"/>
      <c r="K323" s="10">
        <f>IF($M$12=1,IF(AND(AA323/$L$9&gt;(E323*12+$C$9)*4,$L$10&lt;=B323,SUM($K$26:K322)&lt;1,$L$8&lt;AA323/$L$9),1,0),IF(SUM(K$26:K322)=1,0,1))</f>
        <v>0</v>
      </c>
      <c r="L323" s="5">
        <f>IF($M$12=1,IF(K322=1,$L$8*(1-$L$9),IF(SUM($K$26:K322)=1,MAX(L322*(1+$H$10)-P322,0),0)),IF(K323=1,$O$8,MAX(L322*(1+$H$10)-P322,0)))</f>
        <v>0</v>
      </c>
      <c r="M323" s="5">
        <f t="shared" si="92"/>
        <v>0</v>
      </c>
      <c r="N323" s="5">
        <f>IF(SUM(K$26:K322)=1,P323-(L323-L324),0)</f>
        <v>0</v>
      </c>
      <c r="O323" s="5">
        <f t="shared" si="93"/>
        <v>0</v>
      </c>
      <c r="P323" s="5">
        <f>IF(OR(SUM($K$26:K322)=1,$M$12=2),IF($M$19=1,MIN($L$16+F323*$L$17,L323*(1+$H$10)),MIN(MAX(D323+E323+F323-G323-H323-I323-M323-SUM(S323,U323,W323,Y323)-$O$16*E323,$O$15),L323*(1+$H$10))),0)</f>
        <v>0</v>
      </c>
      <c r="Q323" s="5"/>
      <c r="R323" s="50" t="str">
        <f t="shared" si="94"/>
        <v/>
      </c>
      <c r="S323" s="5" t="str">
        <f t="shared" si="85"/>
        <v/>
      </c>
      <c r="T323" s="5" t="str">
        <f t="shared" si="95"/>
        <v/>
      </c>
      <c r="U323" s="5" t="str">
        <f t="shared" si="86"/>
        <v/>
      </c>
      <c r="V323" s="5" t="str">
        <f t="shared" si="96"/>
        <v/>
      </c>
      <c r="W323" s="5" t="str">
        <f t="shared" si="87"/>
        <v/>
      </c>
      <c r="X323" s="5" t="str">
        <f t="shared" si="97"/>
        <v/>
      </c>
      <c r="Y323" s="5" t="str">
        <f t="shared" si="88"/>
        <v/>
      </c>
      <c r="Z323" s="5"/>
      <c r="AA323" s="5">
        <f t="shared" si="98"/>
        <v>0</v>
      </c>
      <c r="AB323" s="3">
        <f t="shared" si="99"/>
        <v>0</v>
      </c>
      <c r="AC323" s="5">
        <f t="shared" si="89"/>
        <v>0</v>
      </c>
      <c r="AE323" s="60" t="e">
        <f t="shared" si="100"/>
        <v>#DIV/0!</v>
      </c>
    </row>
    <row r="324" spans="2:31" x14ac:dyDescent="0.2">
      <c r="B324" s="9">
        <f t="shared" si="101"/>
        <v>52963</v>
      </c>
      <c r="C324" s="10">
        <f t="shared" si="82"/>
        <v>145</v>
      </c>
      <c r="D324" s="5">
        <f t="shared" si="90"/>
        <v>0</v>
      </c>
      <c r="E324" s="5">
        <f t="shared" si="83"/>
        <v>0</v>
      </c>
      <c r="F324" s="5">
        <f t="shared" si="84"/>
        <v>0</v>
      </c>
      <c r="G324" s="3">
        <f t="shared" si="91"/>
        <v>0</v>
      </c>
      <c r="H324" s="35"/>
      <c r="I324" s="5">
        <f>IF($M$12=1,IF(SUM(K$26:K323)&lt;1,$L$5*(1+$G$5)^(INT((B324-$B$27)/365)),0),0)</f>
        <v>0</v>
      </c>
      <c r="J324" s="5"/>
      <c r="K324" s="10">
        <f>IF($M$12=1,IF(AND(AA324/$L$9&gt;(E324*12+$C$9)*4,$L$10&lt;=B324,SUM($K$26:K323)&lt;1,$L$8&lt;AA324/$L$9),1,0),IF(SUM(K$26:K323)=1,0,1))</f>
        <v>0</v>
      </c>
      <c r="L324" s="5">
        <f>IF($M$12=1,IF(K323=1,$L$8*(1-$L$9),IF(SUM($K$26:K323)=1,MAX(L323*(1+$H$10)-P323,0),0)),IF(K324=1,$O$8,MAX(L323*(1+$H$10)-P323,0)))</f>
        <v>0</v>
      </c>
      <c r="M324" s="5">
        <f t="shared" si="92"/>
        <v>0</v>
      </c>
      <c r="N324" s="5">
        <f>IF(SUM(K$26:K323)=1,P324-(L324-L325),0)</f>
        <v>0</v>
      </c>
      <c r="O324" s="5">
        <f t="shared" si="93"/>
        <v>0</v>
      </c>
      <c r="P324" s="5">
        <f>IF(OR(SUM($K$26:K323)=1,$M$12=2),IF($M$19=1,MIN($L$16+F324*$L$17,L324*(1+$H$10)),MIN(MAX(D324+E324+F324-G324-H324-I324-M324-SUM(S324,U324,W324,Y324)-$O$16*E324,$O$15),L324*(1+$H$10))),0)</f>
        <v>0</v>
      </c>
      <c r="Q324" s="5"/>
      <c r="R324" s="50" t="str">
        <f t="shared" si="94"/>
        <v/>
      </c>
      <c r="S324" s="5" t="str">
        <f t="shared" si="85"/>
        <v/>
      </c>
      <c r="T324" s="5" t="str">
        <f t="shared" si="95"/>
        <v/>
      </c>
      <c r="U324" s="5" t="str">
        <f t="shared" si="86"/>
        <v/>
      </c>
      <c r="V324" s="5" t="str">
        <f t="shared" si="96"/>
        <v/>
      </c>
      <c r="W324" s="5" t="str">
        <f t="shared" si="87"/>
        <v/>
      </c>
      <c r="X324" s="5" t="str">
        <f t="shared" si="97"/>
        <v/>
      </c>
      <c r="Y324" s="5" t="str">
        <f t="shared" si="88"/>
        <v/>
      </c>
      <c r="Z324" s="5"/>
      <c r="AA324" s="5">
        <f t="shared" si="98"/>
        <v>0</v>
      </c>
      <c r="AB324" s="3">
        <f t="shared" si="99"/>
        <v>0</v>
      </c>
      <c r="AC324" s="5">
        <f t="shared" si="89"/>
        <v>0</v>
      </c>
      <c r="AE324" s="60" t="e">
        <f t="shared" si="100"/>
        <v>#DIV/0!</v>
      </c>
    </row>
    <row r="325" spans="2:31" x14ac:dyDescent="0.2">
      <c r="B325" s="9">
        <f t="shared" si="101"/>
        <v>52994</v>
      </c>
      <c r="C325" s="10">
        <f t="shared" si="82"/>
        <v>145</v>
      </c>
      <c r="D325" s="5">
        <f t="shared" si="90"/>
        <v>0</v>
      </c>
      <c r="E325" s="5">
        <f t="shared" si="83"/>
        <v>0</v>
      </c>
      <c r="F325" s="5">
        <f t="shared" si="84"/>
        <v>0</v>
      </c>
      <c r="G325" s="3">
        <f t="shared" si="91"/>
        <v>0</v>
      </c>
      <c r="H325" s="35"/>
      <c r="I325" s="5">
        <f>IF($M$12=1,IF(SUM(K$26:K324)&lt;1,$L$5*(1+$G$5)^(INT((B325-$B$27)/365)),0),0)</f>
        <v>0</v>
      </c>
      <c r="J325" s="5"/>
      <c r="K325" s="10">
        <f>IF($M$12=1,IF(AND(AA325/$L$9&gt;(E325*12+$C$9)*4,$L$10&lt;=B325,SUM($K$26:K324)&lt;1,$L$8&lt;AA325/$L$9),1,0),IF(SUM(K$26:K324)=1,0,1))</f>
        <v>0</v>
      </c>
      <c r="L325" s="5">
        <f>IF($M$12=1,IF(K324=1,$L$8*(1-$L$9),IF(SUM($K$26:K324)=1,MAX(L324*(1+$H$10)-P324,0),0)),IF(K325=1,$O$8,MAX(L324*(1+$H$10)-P324,0)))</f>
        <v>0</v>
      </c>
      <c r="M325" s="5">
        <f t="shared" si="92"/>
        <v>0</v>
      </c>
      <c r="N325" s="5">
        <f>IF(SUM(K$26:K324)=1,P325-(L325-L326),0)</f>
        <v>0</v>
      </c>
      <c r="O325" s="5">
        <f t="shared" si="93"/>
        <v>0</v>
      </c>
      <c r="P325" s="5">
        <f>IF(OR(SUM($K$26:K324)=1,$M$12=2),IF($M$19=1,MIN($L$16+F325*$L$17,L325*(1+$H$10)),MIN(MAX(D325+E325+F325-G325-H325-I325-M325-SUM(S325,U325,W325,Y325)-$O$16*E325,$O$15),L325*(1+$H$10))),0)</f>
        <v>0</v>
      </c>
      <c r="Q325" s="5"/>
      <c r="R325" s="50" t="str">
        <f t="shared" si="94"/>
        <v/>
      </c>
      <c r="S325" s="5" t="str">
        <f t="shared" si="85"/>
        <v/>
      </c>
      <c r="T325" s="5" t="str">
        <f t="shared" si="95"/>
        <v/>
      </c>
      <c r="U325" s="5" t="str">
        <f t="shared" si="86"/>
        <v/>
      </c>
      <c r="V325" s="5" t="str">
        <f t="shared" si="96"/>
        <v/>
      </c>
      <c r="W325" s="5" t="str">
        <f t="shared" si="87"/>
        <v/>
      </c>
      <c r="X325" s="5" t="str">
        <f t="shared" si="97"/>
        <v/>
      </c>
      <c r="Y325" s="5" t="str">
        <f t="shared" si="88"/>
        <v/>
      </c>
      <c r="Z325" s="5"/>
      <c r="AA325" s="5">
        <f t="shared" si="98"/>
        <v>0</v>
      </c>
      <c r="AB325" s="3">
        <f t="shared" si="99"/>
        <v>0</v>
      </c>
      <c r="AC325" s="5">
        <f t="shared" si="89"/>
        <v>0</v>
      </c>
      <c r="AE325" s="60" t="e">
        <f t="shared" si="100"/>
        <v>#DIV/0!</v>
      </c>
    </row>
    <row r="326" spans="2:31" x14ac:dyDescent="0.2">
      <c r="B326" s="9">
        <f t="shared" si="101"/>
        <v>53022</v>
      </c>
      <c r="C326" s="10">
        <f t="shared" si="82"/>
        <v>145</v>
      </c>
      <c r="D326" s="5">
        <f t="shared" si="90"/>
        <v>0</v>
      </c>
      <c r="E326" s="5">
        <f t="shared" si="83"/>
        <v>0</v>
      </c>
      <c r="F326" s="5">
        <f t="shared" si="84"/>
        <v>0</v>
      </c>
      <c r="G326" s="3">
        <f t="shared" si="91"/>
        <v>0</v>
      </c>
      <c r="H326" s="35"/>
      <c r="I326" s="5">
        <f>IF($M$12=1,IF(SUM(K$26:K325)&lt;1,$L$5*(1+$G$5)^(INT((B326-$B$27)/365)),0),0)</f>
        <v>0</v>
      </c>
      <c r="J326" s="5"/>
      <c r="K326" s="10">
        <f>IF($M$12=1,IF(AND(AA326/$L$9&gt;(E326*12+$C$9)*4,$L$10&lt;=B326,SUM($K$26:K325)&lt;1,$L$8&lt;AA326/$L$9),1,0),IF(SUM(K$26:K325)=1,0,1))</f>
        <v>0</v>
      </c>
      <c r="L326" s="5">
        <f>IF($M$12=1,IF(K325=1,$L$8*(1-$L$9),IF(SUM($K$26:K325)=1,MAX(L325*(1+$H$10)-P325,0),0)),IF(K326=1,$O$8,MAX(L325*(1+$H$10)-P325,0)))</f>
        <v>0</v>
      </c>
      <c r="M326" s="5">
        <f t="shared" si="92"/>
        <v>0</v>
      </c>
      <c r="N326" s="5">
        <f>IF(SUM(K$26:K325)=1,P326-(L326-L327),0)</f>
        <v>0</v>
      </c>
      <c r="O326" s="5">
        <f t="shared" si="93"/>
        <v>0</v>
      </c>
      <c r="P326" s="5">
        <f>IF(OR(SUM($K$26:K325)=1,$M$12=2),IF($M$19=1,MIN($L$16+F326*$L$17,L326*(1+$H$10)),MIN(MAX(D326+E326+F326-G326-H326-I326-M326-SUM(S326,U326,W326,Y326)-$O$16*E326,$O$15),L326*(1+$H$10))),0)</f>
        <v>0</v>
      </c>
      <c r="Q326" s="5"/>
      <c r="R326" s="50" t="str">
        <f t="shared" si="94"/>
        <v/>
      </c>
      <c r="S326" s="5" t="str">
        <f t="shared" si="85"/>
        <v/>
      </c>
      <c r="T326" s="5" t="str">
        <f t="shared" si="95"/>
        <v/>
      </c>
      <c r="U326" s="5" t="str">
        <f t="shared" si="86"/>
        <v/>
      </c>
      <c r="V326" s="5" t="str">
        <f t="shared" si="96"/>
        <v/>
      </c>
      <c r="W326" s="5" t="str">
        <f t="shared" si="87"/>
        <v/>
      </c>
      <c r="X326" s="5" t="str">
        <f t="shared" si="97"/>
        <v/>
      </c>
      <c r="Y326" s="5" t="str">
        <f t="shared" si="88"/>
        <v/>
      </c>
      <c r="Z326" s="5"/>
      <c r="AA326" s="5">
        <f t="shared" si="98"/>
        <v>0</v>
      </c>
      <c r="AB326" s="3">
        <f t="shared" si="99"/>
        <v>0</v>
      </c>
      <c r="AC326" s="5">
        <f t="shared" si="89"/>
        <v>0</v>
      </c>
      <c r="AE326" s="60" t="e">
        <f t="shared" si="100"/>
        <v>#DIV/0!</v>
      </c>
    </row>
    <row r="327" spans="2:31" x14ac:dyDescent="0.2">
      <c r="B327" s="9">
        <f t="shared" si="101"/>
        <v>53053</v>
      </c>
      <c r="C327" s="10">
        <f t="shared" si="82"/>
        <v>145</v>
      </c>
      <c r="D327" s="5">
        <f t="shared" si="90"/>
        <v>0</v>
      </c>
      <c r="E327" s="5">
        <f t="shared" si="83"/>
        <v>0</v>
      </c>
      <c r="F327" s="5">
        <f t="shared" si="84"/>
        <v>0</v>
      </c>
      <c r="G327" s="3">
        <f t="shared" si="91"/>
        <v>0</v>
      </c>
      <c r="H327" s="35"/>
      <c r="I327" s="5">
        <f>IF($M$12=1,IF(SUM(K$26:K326)&lt;1,$L$5*(1+$G$5)^(INT((B327-$B$27)/365)),0),0)</f>
        <v>0</v>
      </c>
      <c r="J327" s="5"/>
      <c r="K327" s="10">
        <f>IF($M$12=1,IF(AND(AA327/$L$9&gt;(E327*12+$C$9)*4,$L$10&lt;=B327,SUM($K$26:K326)&lt;1,$L$8&lt;AA327/$L$9),1,0),IF(SUM(K$26:K326)=1,0,1))</f>
        <v>0</v>
      </c>
      <c r="L327" s="5">
        <f>IF($M$12=1,IF(K326=1,$L$8*(1-$L$9),IF(SUM($K$26:K326)=1,MAX(L326*(1+$H$10)-P326,0),0)),IF(K327=1,$O$8,MAX(L326*(1+$H$10)-P326,0)))</f>
        <v>0</v>
      </c>
      <c r="M327" s="5">
        <f t="shared" si="92"/>
        <v>0</v>
      </c>
      <c r="N327" s="5">
        <f>IF(SUM(K$26:K326)=1,P327-(L327-L328),0)</f>
        <v>0</v>
      </c>
      <c r="O327" s="5">
        <f t="shared" si="93"/>
        <v>0</v>
      </c>
      <c r="P327" s="5">
        <f>IF(OR(SUM($K$26:K326)=1,$M$12=2),IF($M$19=1,MIN($L$16+F327*$L$17,L327*(1+$H$10)),MIN(MAX(D327+E327+F327-G327-H327-I327-M327-SUM(S327,U327,W327,Y327)-$O$16*E327,$O$15),L327*(1+$H$10))),0)</f>
        <v>0</v>
      </c>
      <c r="Q327" s="5"/>
      <c r="R327" s="50" t="str">
        <f t="shared" si="94"/>
        <v/>
      </c>
      <c r="S327" s="5" t="str">
        <f t="shared" si="85"/>
        <v/>
      </c>
      <c r="T327" s="5" t="str">
        <f t="shared" si="95"/>
        <v/>
      </c>
      <c r="U327" s="5" t="str">
        <f t="shared" si="86"/>
        <v/>
      </c>
      <c r="V327" s="5" t="str">
        <f t="shared" si="96"/>
        <v/>
      </c>
      <c r="W327" s="5" t="str">
        <f t="shared" si="87"/>
        <v/>
      </c>
      <c r="X327" s="5" t="str">
        <f t="shared" si="97"/>
        <v/>
      </c>
      <c r="Y327" s="5" t="str">
        <f t="shared" si="88"/>
        <v/>
      </c>
      <c r="Z327" s="5"/>
      <c r="AA327" s="5">
        <f t="shared" si="98"/>
        <v>0</v>
      </c>
      <c r="AB327" s="3">
        <f t="shared" si="99"/>
        <v>0</v>
      </c>
      <c r="AC327" s="5">
        <f t="shared" si="89"/>
        <v>0</v>
      </c>
      <c r="AE327" s="60" t="e">
        <f t="shared" si="100"/>
        <v>#DIV/0!</v>
      </c>
    </row>
    <row r="328" spans="2:31" x14ac:dyDescent="0.2">
      <c r="B328" s="9">
        <f t="shared" si="101"/>
        <v>53083</v>
      </c>
      <c r="C328" s="10">
        <f t="shared" si="82"/>
        <v>145</v>
      </c>
      <c r="D328" s="5">
        <f t="shared" si="90"/>
        <v>0</v>
      </c>
      <c r="E328" s="5">
        <f t="shared" si="83"/>
        <v>0</v>
      </c>
      <c r="F328" s="5">
        <f t="shared" si="84"/>
        <v>0</v>
      </c>
      <c r="G328" s="3">
        <f t="shared" si="91"/>
        <v>0</v>
      </c>
      <c r="H328" s="35"/>
      <c r="I328" s="5">
        <f>IF($M$12=1,IF(SUM(K$26:K327)&lt;1,$L$5*(1+$G$5)^(INT((B328-$B$27)/365)),0),0)</f>
        <v>0</v>
      </c>
      <c r="J328" s="5"/>
      <c r="K328" s="10">
        <f>IF($M$12=1,IF(AND(AA328/$L$9&gt;(E328*12+$C$9)*4,$L$10&lt;=B328,SUM($K$26:K327)&lt;1,$L$8&lt;AA328/$L$9),1,0),IF(SUM(K$26:K327)=1,0,1))</f>
        <v>0</v>
      </c>
      <c r="L328" s="5">
        <f>IF($M$12=1,IF(K327=1,$L$8*(1-$L$9),IF(SUM($K$26:K327)=1,MAX(L327*(1+$H$10)-P327,0),0)),IF(K328=1,$O$8,MAX(L327*(1+$H$10)-P327,0)))</f>
        <v>0</v>
      </c>
      <c r="M328" s="5">
        <f t="shared" si="92"/>
        <v>0</v>
      </c>
      <c r="N328" s="5">
        <f>IF(SUM(K$26:K327)=1,P328-(L328-L329),0)</f>
        <v>0</v>
      </c>
      <c r="O328" s="5">
        <f t="shared" si="93"/>
        <v>0</v>
      </c>
      <c r="P328" s="5">
        <f>IF(OR(SUM($K$26:K327)=1,$M$12=2),IF($M$19=1,MIN($L$16+F328*$L$17,L328*(1+$H$10)),MIN(MAX(D328+E328+F328-G328-H328-I328-M328-SUM(S328,U328,W328,Y328)-$O$16*E328,$O$15),L328*(1+$H$10))),0)</f>
        <v>0</v>
      </c>
      <c r="Q328" s="5"/>
      <c r="R328" s="50" t="str">
        <f t="shared" si="94"/>
        <v/>
      </c>
      <c r="S328" s="5" t="str">
        <f t="shared" si="85"/>
        <v/>
      </c>
      <c r="T328" s="5" t="str">
        <f t="shared" si="95"/>
        <v/>
      </c>
      <c r="U328" s="5" t="str">
        <f t="shared" si="86"/>
        <v/>
      </c>
      <c r="V328" s="5" t="str">
        <f t="shared" si="96"/>
        <v/>
      </c>
      <c r="W328" s="5" t="str">
        <f t="shared" si="87"/>
        <v/>
      </c>
      <c r="X328" s="5" t="str">
        <f t="shared" si="97"/>
        <v/>
      </c>
      <c r="Y328" s="5" t="str">
        <f t="shared" si="88"/>
        <v/>
      </c>
      <c r="Z328" s="5"/>
      <c r="AA328" s="5">
        <f t="shared" si="98"/>
        <v>0</v>
      </c>
      <c r="AB328" s="3">
        <f t="shared" si="99"/>
        <v>0</v>
      </c>
      <c r="AC328" s="5">
        <f t="shared" si="89"/>
        <v>0</v>
      </c>
      <c r="AE328" s="60" t="e">
        <f t="shared" si="100"/>
        <v>#DIV/0!</v>
      </c>
    </row>
    <row r="329" spans="2:31" x14ac:dyDescent="0.2">
      <c r="B329" s="9">
        <f t="shared" si="101"/>
        <v>53114</v>
      </c>
      <c r="C329" s="10">
        <f t="shared" si="82"/>
        <v>145</v>
      </c>
      <c r="D329" s="5">
        <f t="shared" si="90"/>
        <v>0</v>
      </c>
      <c r="E329" s="5">
        <f t="shared" si="83"/>
        <v>0</v>
      </c>
      <c r="F329" s="5">
        <f t="shared" si="84"/>
        <v>0</v>
      </c>
      <c r="G329" s="3">
        <f t="shared" si="91"/>
        <v>0</v>
      </c>
      <c r="H329" s="35"/>
      <c r="I329" s="5">
        <f>IF($M$12=1,IF(SUM(K$26:K328)&lt;1,$L$5*(1+$G$5)^(INT((B329-$B$27)/365)),0),0)</f>
        <v>0</v>
      </c>
      <c r="J329" s="5"/>
      <c r="K329" s="10">
        <f>IF($M$12=1,IF(AND(AA329/$L$9&gt;(E329*12+$C$9)*4,$L$10&lt;=B329,SUM($K$26:K328)&lt;1,$L$8&lt;AA329/$L$9),1,0),IF(SUM(K$26:K328)=1,0,1))</f>
        <v>0</v>
      </c>
      <c r="L329" s="5">
        <f>IF($M$12=1,IF(K328=1,$L$8*(1-$L$9),IF(SUM($K$26:K328)=1,MAX(L328*(1+$H$10)-P328,0),0)),IF(K329=1,$O$8,MAX(L328*(1+$H$10)-P328,0)))</f>
        <v>0</v>
      </c>
      <c r="M329" s="5">
        <f t="shared" si="92"/>
        <v>0</v>
      </c>
      <c r="N329" s="5">
        <f>IF(SUM(K$26:K328)=1,P329-(L329-L330),0)</f>
        <v>0</v>
      </c>
      <c r="O329" s="5">
        <f t="shared" si="93"/>
        <v>0</v>
      </c>
      <c r="P329" s="5">
        <f>IF(OR(SUM($K$26:K328)=1,$M$12=2),IF($M$19=1,MIN($L$16+F329*$L$17,L329*(1+$H$10)),MIN(MAX(D329+E329+F329-G329-H329-I329-M329-SUM(S329,U329,W329,Y329)-$O$16*E329,$O$15),L329*(1+$H$10))),0)</f>
        <v>0</v>
      </c>
      <c r="Q329" s="5"/>
      <c r="R329" s="50" t="str">
        <f t="shared" si="94"/>
        <v/>
      </c>
      <c r="S329" s="5" t="str">
        <f t="shared" si="85"/>
        <v/>
      </c>
      <c r="T329" s="5" t="str">
        <f t="shared" si="95"/>
        <v/>
      </c>
      <c r="U329" s="5" t="str">
        <f t="shared" si="86"/>
        <v/>
      </c>
      <c r="V329" s="5" t="str">
        <f t="shared" si="96"/>
        <v/>
      </c>
      <c r="W329" s="5" t="str">
        <f t="shared" si="87"/>
        <v/>
      </c>
      <c r="X329" s="5" t="str">
        <f t="shared" si="97"/>
        <v/>
      </c>
      <c r="Y329" s="5" t="str">
        <f t="shared" si="88"/>
        <v/>
      </c>
      <c r="Z329" s="5"/>
      <c r="AA329" s="5">
        <f t="shared" si="98"/>
        <v>0</v>
      </c>
      <c r="AB329" s="3">
        <f t="shared" si="99"/>
        <v>0</v>
      </c>
      <c r="AC329" s="5">
        <f t="shared" si="89"/>
        <v>0</v>
      </c>
      <c r="AE329" s="60" t="e">
        <f t="shared" si="100"/>
        <v>#DIV/0!</v>
      </c>
    </row>
    <row r="330" spans="2:31" x14ac:dyDescent="0.2">
      <c r="B330" s="9">
        <f t="shared" si="101"/>
        <v>53144</v>
      </c>
      <c r="C330" s="10">
        <f t="shared" si="82"/>
        <v>145</v>
      </c>
      <c r="D330" s="5">
        <f t="shared" si="90"/>
        <v>0</v>
      </c>
      <c r="E330" s="5">
        <f t="shared" si="83"/>
        <v>0</v>
      </c>
      <c r="F330" s="5">
        <f t="shared" si="84"/>
        <v>0</v>
      </c>
      <c r="G330" s="3">
        <f t="shared" si="91"/>
        <v>0</v>
      </c>
      <c r="H330" s="35"/>
      <c r="I330" s="5">
        <f>IF($M$12=1,IF(SUM(K$26:K329)&lt;1,$L$5*(1+$G$5)^(INT((B330-$B$27)/365)),0),0)</f>
        <v>0</v>
      </c>
      <c r="J330" s="5"/>
      <c r="K330" s="10">
        <f>IF($M$12=1,IF(AND(AA330/$L$9&gt;(E330*12+$C$9)*4,$L$10&lt;=B330,SUM($K$26:K329)&lt;1,$L$8&lt;AA330/$L$9),1,0),IF(SUM(K$26:K329)=1,0,1))</f>
        <v>0</v>
      </c>
      <c r="L330" s="5">
        <f>IF($M$12=1,IF(K329=1,$L$8*(1-$L$9),IF(SUM($K$26:K329)=1,MAX(L329*(1+$H$10)-P329,0),0)),IF(K330=1,$O$8,MAX(L329*(1+$H$10)-P329,0)))</f>
        <v>0</v>
      </c>
      <c r="M330" s="5">
        <f t="shared" si="92"/>
        <v>0</v>
      </c>
      <c r="N330" s="5">
        <f>IF(SUM(K$26:K329)=1,P330-(L330-L331),0)</f>
        <v>0</v>
      </c>
      <c r="O330" s="5">
        <f t="shared" si="93"/>
        <v>0</v>
      </c>
      <c r="P330" s="5">
        <f>IF(OR(SUM($K$26:K329)=1,$M$12=2),IF($M$19=1,MIN($L$16+F330*$L$17,L330*(1+$H$10)),MIN(MAX(D330+E330+F330-G330-H330-I330-M330-SUM(S330,U330,W330,Y330)-$O$16*E330,$O$15),L330*(1+$H$10))),0)</f>
        <v>0</v>
      </c>
      <c r="Q330" s="5"/>
      <c r="R330" s="50" t="str">
        <f t="shared" si="94"/>
        <v/>
      </c>
      <c r="S330" s="5" t="str">
        <f t="shared" si="85"/>
        <v/>
      </c>
      <c r="T330" s="5" t="str">
        <f t="shared" si="95"/>
        <v/>
      </c>
      <c r="U330" s="5" t="str">
        <f t="shared" si="86"/>
        <v/>
      </c>
      <c r="V330" s="5" t="str">
        <f t="shared" si="96"/>
        <v/>
      </c>
      <c r="W330" s="5" t="str">
        <f t="shared" si="87"/>
        <v/>
      </c>
      <c r="X330" s="5" t="str">
        <f t="shared" si="97"/>
        <v/>
      </c>
      <c r="Y330" s="5" t="str">
        <f t="shared" si="88"/>
        <v/>
      </c>
      <c r="Z330" s="5"/>
      <c r="AA330" s="5">
        <f t="shared" si="98"/>
        <v>0</v>
      </c>
      <c r="AB330" s="3">
        <f t="shared" si="99"/>
        <v>0</v>
      </c>
      <c r="AC330" s="5">
        <f t="shared" si="89"/>
        <v>0</v>
      </c>
      <c r="AE330" s="60" t="e">
        <f t="shared" si="100"/>
        <v>#DIV/0!</v>
      </c>
    </row>
    <row r="331" spans="2:31" x14ac:dyDescent="0.2">
      <c r="B331" s="9">
        <f t="shared" si="101"/>
        <v>53175</v>
      </c>
      <c r="C331" s="10">
        <f t="shared" si="82"/>
        <v>145</v>
      </c>
      <c r="D331" s="5">
        <f t="shared" si="90"/>
        <v>0</v>
      </c>
      <c r="E331" s="5">
        <f t="shared" si="83"/>
        <v>0</v>
      </c>
      <c r="F331" s="5">
        <f t="shared" si="84"/>
        <v>0</v>
      </c>
      <c r="G331" s="3">
        <f t="shared" si="91"/>
        <v>0</v>
      </c>
      <c r="H331" s="35"/>
      <c r="I331" s="5">
        <f>IF($M$12=1,IF(SUM(K$26:K330)&lt;1,$L$5*(1+$G$5)^(INT((B331-$B$27)/365)),0),0)</f>
        <v>0</v>
      </c>
      <c r="J331" s="5"/>
      <c r="K331" s="10">
        <f>IF($M$12=1,IF(AND(AA331/$L$9&gt;(E331*12+$C$9)*4,$L$10&lt;=B331,SUM($K$26:K330)&lt;1,$L$8&lt;AA331/$L$9),1,0),IF(SUM(K$26:K330)=1,0,1))</f>
        <v>0</v>
      </c>
      <c r="L331" s="5">
        <f>IF($M$12=1,IF(K330=1,$L$8*(1-$L$9),IF(SUM($K$26:K330)=1,MAX(L330*(1+$H$10)-P330,0),0)),IF(K331=1,$O$8,MAX(L330*(1+$H$10)-P330,0)))</f>
        <v>0</v>
      </c>
      <c r="M331" s="5">
        <f t="shared" si="92"/>
        <v>0</v>
      </c>
      <c r="N331" s="5">
        <f>IF(SUM(K$26:K330)=1,P331-(L331-L332),0)</f>
        <v>0</v>
      </c>
      <c r="O331" s="5">
        <f t="shared" si="93"/>
        <v>0</v>
      </c>
      <c r="P331" s="5">
        <f>IF(OR(SUM($K$26:K330)=1,$M$12=2),IF($M$19=1,MIN($L$16+F331*$L$17,L331*(1+$H$10)),MIN(MAX(D331+E331+F331-G331-H331-I331-M331-SUM(S331,U331,W331,Y331)-$O$16*E331,$O$15),L331*(1+$H$10))),0)</f>
        <v>0</v>
      </c>
      <c r="Q331" s="5"/>
      <c r="R331" s="50" t="str">
        <f t="shared" si="94"/>
        <v/>
      </c>
      <c r="S331" s="5" t="str">
        <f t="shared" si="85"/>
        <v/>
      </c>
      <c r="T331" s="5" t="str">
        <f t="shared" si="95"/>
        <v/>
      </c>
      <c r="U331" s="5" t="str">
        <f t="shared" si="86"/>
        <v/>
      </c>
      <c r="V331" s="5" t="str">
        <f t="shared" si="96"/>
        <v/>
      </c>
      <c r="W331" s="5" t="str">
        <f t="shared" si="87"/>
        <v/>
      </c>
      <c r="X331" s="5" t="str">
        <f t="shared" si="97"/>
        <v/>
      </c>
      <c r="Y331" s="5" t="str">
        <f t="shared" si="88"/>
        <v/>
      </c>
      <c r="Z331" s="5"/>
      <c r="AA331" s="5">
        <f t="shared" si="98"/>
        <v>0</v>
      </c>
      <c r="AB331" s="3">
        <f t="shared" si="99"/>
        <v>0</v>
      </c>
      <c r="AC331" s="5">
        <f t="shared" si="89"/>
        <v>0</v>
      </c>
      <c r="AE331" s="60" t="e">
        <f t="shared" si="100"/>
        <v>#DIV/0!</v>
      </c>
    </row>
    <row r="332" spans="2:31" x14ac:dyDescent="0.2">
      <c r="B332" s="9">
        <f t="shared" si="101"/>
        <v>53206</v>
      </c>
      <c r="C332" s="10">
        <f t="shared" si="82"/>
        <v>145</v>
      </c>
      <c r="D332" s="5">
        <f t="shared" si="90"/>
        <v>0</v>
      </c>
      <c r="E332" s="5">
        <f t="shared" si="83"/>
        <v>0</v>
      </c>
      <c r="F332" s="5">
        <f t="shared" si="84"/>
        <v>0</v>
      </c>
      <c r="G332" s="3">
        <f t="shared" si="91"/>
        <v>0</v>
      </c>
      <c r="H332" s="35"/>
      <c r="I332" s="5">
        <f>IF($M$12=1,IF(SUM(K$26:K331)&lt;1,$L$5*(1+$G$5)^(INT((B332-$B$27)/365)),0),0)</f>
        <v>0</v>
      </c>
      <c r="J332" s="5"/>
      <c r="K332" s="10">
        <f>IF($M$12=1,IF(AND(AA332/$L$9&gt;(E332*12+$C$9)*4,$L$10&lt;=B332,SUM($K$26:K331)&lt;1,$L$8&lt;AA332/$L$9),1,0),IF(SUM(K$26:K331)=1,0,1))</f>
        <v>0</v>
      </c>
      <c r="L332" s="5">
        <f>IF($M$12=1,IF(K331=1,$L$8*(1-$L$9),IF(SUM($K$26:K331)=1,MAX(L331*(1+$H$10)-P331,0),0)),IF(K332=1,$O$8,MAX(L331*(1+$H$10)-P331,0)))</f>
        <v>0</v>
      </c>
      <c r="M332" s="5">
        <f t="shared" si="92"/>
        <v>0</v>
      </c>
      <c r="N332" s="5">
        <f>IF(SUM(K$26:K331)=1,P332-(L332-L333),0)</f>
        <v>0</v>
      </c>
      <c r="O332" s="5">
        <f t="shared" si="93"/>
        <v>0</v>
      </c>
      <c r="P332" s="5">
        <f>IF(OR(SUM($K$26:K331)=1,$M$12=2),IF($M$19=1,MIN($L$16+F332*$L$17,L332*(1+$H$10)),MIN(MAX(D332+E332+F332-G332-H332-I332-M332-SUM(S332,U332,W332,Y332)-$O$16*E332,$O$15),L332*(1+$H$10))),0)</f>
        <v>0</v>
      </c>
      <c r="Q332" s="5"/>
      <c r="R332" s="50" t="str">
        <f t="shared" si="94"/>
        <v/>
      </c>
      <c r="S332" s="5" t="str">
        <f t="shared" si="85"/>
        <v/>
      </c>
      <c r="T332" s="5" t="str">
        <f t="shared" si="95"/>
        <v/>
      </c>
      <c r="U332" s="5" t="str">
        <f t="shared" si="86"/>
        <v/>
      </c>
      <c r="V332" s="5" t="str">
        <f t="shared" si="96"/>
        <v/>
      </c>
      <c r="W332" s="5" t="str">
        <f t="shared" si="87"/>
        <v/>
      </c>
      <c r="X332" s="5" t="str">
        <f t="shared" si="97"/>
        <v/>
      </c>
      <c r="Y332" s="5" t="str">
        <f t="shared" si="88"/>
        <v/>
      </c>
      <c r="Z332" s="5"/>
      <c r="AA332" s="5">
        <f t="shared" si="98"/>
        <v>0</v>
      </c>
      <c r="AB332" s="3">
        <f t="shared" si="99"/>
        <v>0</v>
      </c>
      <c r="AC332" s="5">
        <f t="shared" si="89"/>
        <v>0</v>
      </c>
      <c r="AE332" s="60" t="e">
        <f t="shared" si="100"/>
        <v>#DIV/0!</v>
      </c>
    </row>
    <row r="333" spans="2:31" x14ac:dyDescent="0.2">
      <c r="B333" s="9">
        <f t="shared" si="101"/>
        <v>53236</v>
      </c>
      <c r="C333" s="10">
        <f t="shared" si="82"/>
        <v>145</v>
      </c>
      <c r="D333" s="5">
        <f t="shared" si="90"/>
        <v>0</v>
      </c>
      <c r="E333" s="5">
        <f t="shared" si="83"/>
        <v>0</v>
      </c>
      <c r="F333" s="5">
        <f t="shared" si="84"/>
        <v>0</v>
      </c>
      <c r="G333" s="3">
        <f t="shared" si="91"/>
        <v>0</v>
      </c>
      <c r="H333" s="35"/>
      <c r="I333" s="5">
        <f>IF($M$12=1,IF(SUM(K$26:K332)&lt;1,$L$5*(1+$G$5)^(INT((B333-$B$27)/365)),0),0)</f>
        <v>0</v>
      </c>
      <c r="J333" s="5"/>
      <c r="K333" s="10">
        <f>IF($M$12=1,IF(AND(AA333/$L$9&gt;(E333*12+$C$9)*4,$L$10&lt;=B333,SUM($K$26:K332)&lt;1,$L$8&lt;AA333/$L$9),1,0),IF(SUM(K$26:K332)=1,0,1))</f>
        <v>0</v>
      </c>
      <c r="L333" s="5">
        <f>IF($M$12=1,IF(K332=1,$L$8*(1-$L$9),IF(SUM($K$26:K332)=1,MAX(L332*(1+$H$10)-P332,0),0)),IF(K333=1,$O$8,MAX(L332*(1+$H$10)-P332,0)))</f>
        <v>0</v>
      </c>
      <c r="M333" s="5">
        <f t="shared" si="92"/>
        <v>0</v>
      </c>
      <c r="N333" s="5">
        <f>IF(SUM(K$26:K332)=1,P333-(L333-L334),0)</f>
        <v>0</v>
      </c>
      <c r="O333" s="5">
        <f t="shared" si="93"/>
        <v>0</v>
      </c>
      <c r="P333" s="5">
        <f>IF(OR(SUM($K$26:K332)=1,$M$12=2),IF($M$19=1,MIN($L$16+F333*$L$17,L333*(1+$H$10)),MIN(MAX(D333+E333+F333-G333-H333-I333-M333-SUM(S333,U333,W333,Y333)-$O$16*E333,$O$15),L333*(1+$H$10))),0)</f>
        <v>0</v>
      </c>
      <c r="Q333" s="5"/>
      <c r="R333" s="50" t="str">
        <f t="shared" si="94"/>
        <v/>
      </c>
      <c r="S333" s="5" t="str">
        <f t="shared" si="85"/>
        <v/>
      </c>
      <c r="T333" s="5" t="str">
        <f t="shared" si="95"/>
        <v/>
      </c>
      <c r="U333" s="5" t="str">
        <f t="shared" si="86"/>
        <v/>
      </c>
      <c r="V333" s="5" t="str">
        <f t="shared" si="96"/>
        <v/>
      </c>
      <c r="W333" s="5" t="str">
        <f t="shared" si="87"/>
        <v/>
      </c>
      <c r="X333" s="5" t="str">
        <f t="shared" si="97"/>
        <v/>
      </c>
      <c r="Y333" s="5" t="str">
        <f t="shared" si="88"/>
        <v/>
      </c>
      <c r="Z333" s="5"/>
      <c r="AA333" s="5">
        <f t="shared" si="98"/>
        <v>0</v>
      </c>
      <c r="AB333" s="3">
        <f t="shared" si="99"/>
        <v>0</v>
      </c>
      <c r="AC333" s="5">
        <f t="shared" si="89"/>
        <v>0</v>
      </c>
      <c r="AE333" s="60" t="e">
        <f t="shared" si="100"/>
        <v>#DIV/0!</v>
      </c>
    </row>
    <row r="334" spans="2:31" x14ac:dyDescent="0.2">
      <c r="B334" s="9">
        <f t="shared" si="101"/>
        <v>53267</v>
      </c>
      <c r="C334" s="10">
        <f t="shared" si="82"/>
        <v>145</v>
      </c>
      <c r="D334" s="5">
        <f t="shared" si="90"/>
        <v>0</v>
      </c>
      <c r="E334" s="5">
        <f t="shared" si="83"/>
        <v>0</v>
      </c>
      <c r="F334" s="5">
        <f t="shared" si="84"/>
        <v>0</v>
      </c>
      <c r="G334" s="3">
        <f t="shared" si="91"/>
        <v>0</v>
      </c>
      <c r="H334" s="35"/>
      <c r="I334" s="5">
        <f>IF($M$12=1,IF(SUM(K$26:K333)&lt;1,$L$5*(1+$G$5)^(INT((B334-$B$27)/365)),0),0)</f>
        <v>0</v>
      </c>
      <c r="J334" s="5"/>
      <c r="K334" s="10">
        <f>IF($M$12=1,IF(AND(AA334/$L$9&gt;(E334*12+$C$9)*4,$L$10&lt;=B334,SUM($K$26:K333)&lt;1,$L$8&lt;AA334/$L$9),1,0),IF(SUM(K$26:K333)=1,0,1))</f>
        <v>0</v>
      </c>
      <c r="L334" s="5">
        <f>IF($M$12=1,IF(K333=1,$L$8*(1-$L$9),IF(SUM($K$26:K333)=1,MAX(L333*(1+$H$10)-P333,0),0)),IF(K334=1,$O$8,MAX(L333*(1+$H$10)-P333,0)))</f>
        <v>0</v>
      </c>
      <c r="M334" s="5">
        <f t="shared" si="92"/>
        <v>0</v>
      </c>
      <c r="N334" s="5">
        <f>IF(SUM(K$26:K333)=1,P334-(L334-L335),0)</f>
        <v>0</v>
      </c>
      <c r="O334" s="5">
        <f t="shared" si="93"/>
        <v>0</v>
      </c>
      <c r="P334" s="5">
        <f>IF(OR(SUM($K$26:K333)=1,$M$12=2),IF($M$19=1,MIN($L$16+F334*$L$17,L334*(1+$H$10)),MIN(MAX(D334+E334+F334-G334-H334-I334-M334-SUM(S334,U334,W334,Y334)-$O$16*E334,$O$15),L334*(1+$H$10))),0)</f>
        <v>0</v>
      </c>
      <c r="Q334" s="5"/>
      <c r="R334" s="50" t="str">
        <f t="shared" si="94"/>
        <v/>
      </c>
      <c r="S334" s="5" t="str">
        <f t="shared" si="85"/>
        <v/>
      </c>
      <c r="T334" s="5" t="str">
        <f t="shared" si="95"/>
        <v/>
      </c>
      <c r="U334" s="5" t="str">
        <f t="shared" si="86"/>
        <v/>
      </c>
      <c r="V334" s="5" t="str">
        <f t="shared" si="96"/>
        <v/>
      </c>
      <c r="W334" s="5" t="str">
        <f t="shared" si="87"/>
        <v/>
      </c>
      <c r="X334" s="5" t="str">
        <f t="shared" si="97"/>
        <v/>
      </c>
      <c r="Y334" s="5" t="str">
        <f t="shared" si="88"/>
        <v/>
      </c>
      <c r="Z334" s="5"/>
      <c r="AA334" s="5">
        <f t="shared" si="98"/>
        <v>0</v>
      </c>
      <c r="AB334" s="3">
        <f t="shared" si="99"/>
        <v>0</v>
      </c>
      <c r="AC334" s="5">
        <f t="shared" si="89"/>
        <v>0</v>
      </c>
      <c r="AE334" s="60" t="e">
        <f t="shared" si="100"/>
        <v>#DIV/0!</v>
      </c>
    </row>
    <row r="335" spans="2:31" x14ac:dyDescent="0.2">
      <c r="B335" s="9">
        <f t="shared" si="101"/>
        <v>53297</v>
      </c>
      <c r="C335" s="10">
        <f t="shared" si="82"/>
        <v>146</v>
      </c>
      <c r="D335" s="5">
        <f t="shared" si="90"/>
        <v>0</v>
      </c>
      <c r="E335" s="5">
        <f t="shared" si="83"/>
        <v>0</v>
      </c>
      <c r="F335" s="5">
        <f t="shared" si="84"/>
        <v>0</v>
      </c>
      <c r="G335" s="3">
        <f t="shared" si="91"/>
        <v>0</v>
      </c>
      <c r="H335" s="35"/>
      <c r="I335" s="5">
        <f>IF($M$12=1,IF(SUM(K$26:K334)&lt;1,$L$5*(1+$G$5)^(INT((B335-$B$27)/365)),0),0)</f>
        <v>0</v>
      </c>
      <c r="J335" s="5"/>
      <c r="K335" s="10">
        <f>IF($M$12=1,IF(AND(AA335/$L$9&gt;(E335*12+$C$9)*4,$L$10&lt;=B335,SUM($K$26:K334)&lt;1,$L$8&lt;AA335/$L$9),1,0),IF(SUM(K$26:K334)=1,0,1))</f>
        <v>0</v>
      </c>
      <c r="L335" s="5">
        <f>IF($M$12=1,IF(K334=1,$L$8*(1-$L$9),IF(SUM($K$26:K334)=1,MAX(L334*(1+$H$10)-P334,0),0)),IF(K335=1,$O$8,MAX(L334*(1+$H$10)-P334,0)))</f>
        <v>0</v>
      </c>
      <c r="M335" s="5">
        <f t="shared" si="92"/>
        <v>0</v>
      </c>
      <c r="N335" s="5">
        <f>IF(SUM(K$26:K334)=1,P335-(L335-L336),0)</f>
        <v>0</v>
      </c>
      <c r="O335" s="5">
        <f t="shared" si="93"/>
        <v>0</v>
      </c>
      <c r="P335" s="5">
        <f>IF(OR(SUM($K$26:K334)=1,$M$12=2),IF($M$19=1,MIN($L$16+F335*$L$17,L335*(1+$H$10)),MIN(MAX(D335+E335+F335-G335-H335-I335-M335-SUM(S335,U335,W335,Y335)-$O$16*E335,$O$15),L335*(1+$H$10))),0)</f>
        <v>0</v>
      </c>
      <c r="Q335" s="5"/>
      <c r="R335" s="50" t="str">
        <f t="shared" si="94"/>
        <v/>
      </c>
      <c r="S335" s="5" t="str">
        <f t="shared" si="85"/>
        <v/>
      </c>
      <c r="T335" s="5" t="str">
        <f t="shared" si="95"/>
        <v/>
      </c>
      <c r="U335" s="5" t="str">
        <f t="shared" si="86"/>
        <v/>
      </c>
      <c r="V335" s="5" t="str">
        <f t="shared" si="96"/>
        <v/>
      </c>
      <c r="W335" s="5" t="str">
        <f t="shared" si="87"/>
        <v/>
      </c>
      <c r="X335" s="5" t="str">
        <f t="shared" si="97"/>
        <v/>
      </c>
      <c r="Y335" s="5" t="str">
        <f t="shared" si="88"/>
        <v/>
      </c>
      <c r="Z335" s="5"/>
      <c r="AA335" s="5">
        <f t="shared" si="98"/>
        <v>0</v>
      </c>
      <c r="AB335" s="3">
        <f t="shared" si="99"/>
        <v>0</v>
      </c>
      <c r="AC335" s="5">
        <f t="shared" si="89"/>
        <v>0</v>
      </c>
      <c r="AE335" s="60" t="e">
        <f t="shared" si="100"/>
        <v>#DIV/0!</v>
      </c>
    </row>
    <row r="336" spans="2:31" x14ac:dyDescent="0.2">
      <c r="B336" s="9">
        <f t="shared" si="101"/>
        <v>53328</v>
      </c>
      <c r="C336" s="10">
        <f t="shared" si="82"/>
        <v>146</v>
      </c>
      <c r="D336" s="5">
        <f t="shared" si="90"/>
        <v>0</v>
      </c>
      <c r="E336" s="5">
        <f t="shared" si="83"/>
        <v>0</v>
      </c>
      <c r="F336" s="5">
        <f t="shared" si="84"/>
        <v>0</v>
      </c>
      <c r="G336" s="3">
        <f t="shared" si="91"/>
        <v>0</v>
      </c>
      <c r="H336" s="35"/>
      <c r="I336" s="5">
        <f>IF($M$12=1,IF(SUM(K$26:K335)&lt;1,$L$5*(1+$G$5)^(INT((B336-$B$27)/365)),0),0)</f>
        <v>0</v>
      </c>
      <c r="J336" s="5"/>
      <c r="K336" s="10">
        <f>IF($M$12=1,IF(AND(AA336/$L$9&gt;(E336*12+$C$9)*4,$L$10&lt;=B336,SUM($K$26:K335)&lt;1,$L$8&lt;AA336/$L$9),1,0),IF(SUM(K$26:K335)=1,0,1))</f>
        <v>0</v>
      </c>
      <c r="L336" s="5">
        <f>IF($M$12=1,IF(K335=1,$L$8*(1-$L$9),IF(SUM($K$26:K335)=1,MAX(L335*(1+$H$10)-P335,0),0)),IF(K336=1,$O$8,MAX(L335*(1+$H$10)-P335,0)))</f>
        <v>0</v>
      </c>
      <c r="M336" s="5">
        <f t="shared" si="92"/>
        <v>0</v>
      </c>
      <c r="N336" s="5">
        <f>IF(SUM(K$26:K335)=1,P336-(L336-L337),0)</f>
        <v>0</v>
      </c>
      <c r="O336" s="5">
        <f t="shared" si="93"/>
        <v>0</v>
      </c>
      <c r="P336" s="5">
        <f>IF(OR(SUM($K$26:K335)=1,$M$12=2),IF($M$19=1,MIN($L$16+F336*$L$17,L336*(1+$H$10)),MIN(MAX(D336+E336+F336-G336-H336-I336-M336-SUM(S336,U336,W336,Y336)-$O$16*E336,$O$15),L336*(1+$H$10))),0)</f>
        <v>0</v>
      </c>
      <c r="Q336" s="5"/>
      <c r="R336" s="50" t="str">
        <f t="shared" si="94"/>
        <v/>
      </c>
      <c r="S336" s="5" t="str">
        <f t="shared" si="85"/>
        <v/>
      </c>
      <c r="T336" s="5" t="str">
        <f t="shared" si="95"/>
        <v/>
      </c>
      <c r="U336" s="5" t="str">
        <f t="shared" si="86"/>
        <v/>
      </c>
      <c r="V336" s="5" t="str">
        <f t="shared" si="96"/>
        <v/>
      </c>
      <c r="W336" s="5" t="str">
        <f t="shared" si="87"/>
        <v/>
      </c>
      <c r="X336" s="5" t="str">
        <f t="shared" si="97"/>
        <v/>
      </c>
      <c r="Y336" s="5" t="str">
        <f t="shared" si="88"/>
        <v/>
      </c>
      <c r="Z336" s="5"/>
      <c r="AA336" s="5">
        <f t="shared" si="98"/>
        <v>0</v>
      </c>
      <c r="AB336" s="3">
        <f t="shared" si="99"/>
        <v>0</v>
      </c>
      <c r="AC336" s="5">
        <f t="shared" si="89"/>
        <v>0</v>
      </c>
      <c r="AE336" s="60" t="e">
        <f t="shared" si="100"/>
        <v>#DIV/0!</v>
      </c>
    </row>
    <row r="337" spans="2:31" x14ac:dyDescent="0.2">
      <c r="B337" s="9">
        <f t="shared" si="101"/>
        <v>53359</v>
      </c>
      <c r="C337" s="10">
        <f t="shared" si="82"/>
        <v>146</v>
      </c>
      <c r="D337" s="5">
        <f t="shared" si="90"/>
        <v>0</v>
      </c>
      <c r="E337" s="5">
        <f t="shared" si="83"/>
        <v>0</v>
      </c>
      <c r="F337" s="5">
        <f t="shared" si="84"/>
        <v>0</v>
      </c>
      <c r="G337" s="3">
        <f t="shared" si="91"/>
        <v>0</v>
      </c>
      <c r="H337" s="35"/>
      <c r="I337" s="5">
        <f>IF($M$12=1,IF(SUM(K$26:K336)&lt;1,$L$5*(1+$G$5)^(INT((B337-$B$27)/365)),0),0)</f>
        <v>0</v>
      </c>
      <c r="J337" s="5"/>
      <c r="K337" s="10">
        <f>IF($M$12=1,IF(AND(AA337/$L$9&gt;(E337*12+$C$9)*4,$L$10&lt;=B337,SUM($K$26:K336)&lt;1,$L$8&lt;AA337/$L$9),1,0),IF(SUM(K$26:K336)=1,0,1))</f>
        <v>0</v>
      </c>
      <c r="L337" s="5">
        <f>IF($M$12=1,IF(K336=1,$L$8*(1-$L$9),IF(SUM($K$26:K336)=1,MAX(L336*(1+$H$10)-P336,0),0)),IF(K337=1,$O$8,MAX(L336*(1+$H$10)-P336,0)))</f>
        <v>0</v>
      </c>
      <c r="M337" s="5">
        <f t="shared" si="92"/>
        <v>0</v>
      </c>
      <c r="N337" s="5">
        <f>IF(SUM(K$26:K336)=1,P337-(L337-L338),0)</f>
        <v>0</v>
      </c>
      <c r="O337" s="5">
        <f t="shared" si="93"/>
        <v>0</v>
      </c>
      <c r="P337" s="5">
        <f>IF(OR(SUM($K$26:K336)=1,$M$12=2),IF($M$19=1,MIN($L$16+F337*$L$17,L337*(1+$H$10)),MIN(MAX(D337+E337+F337-G337-H337-I337-M337-SUM(S337,U337,W337,Y337)-$O$16*E337,$O$15),L337*(1+$H$10))),0)</f>
        <v>0</v>
      </c>
      <c r="Q337" s="5"/>
      <c r="R337" s="50" t="str">
        <f t="shared" si="94"/>
        <v/>
      </c>
      <c r="S337" s="5" t="str">
        <f t="shared" si="85"/>
        <v/>
      </c>
      <c r="T337" s="5" t="str">
        <f t="shared" si="95"/>
        <v/>
      </c>
      <c r="U337" s="5" t="str">
        <f t="shared" si="86"/>
        <v/>
      </c>
      <c r="V337" s="5" t="str">
        <f t="shared" si="96"/>
        <v/>
      </c>
      <c r="W337" s="5" t="str">
        <f t="shared" si="87"/>
        <v/>
      </c>
      <c r="X337" s="5" t="str">
        <f t="shared" si="97"/>
        <v/>
      </c>
      <c r="Y337" s="5" t="str">
        <f t="shared" si="88"/>
        <v/>
      </c>
      <c r="Z337" s="5"/>
      <c r="AA337" s="5">
        <f t="shared" si="98"/>
        <v>0</v>
      </c>
      <c r="AB337" s="3">
        <f t="shared" si="99"/>
        <v>0</v>
      </c>
      <c r="AC337" s="5">
        <f t="shared" si="89"/>
        <v>0</v>
      </c>
      <c r="AE337" s="60" t="e">
        <f t="shared" si="100"/>
        <v>#DIV/0!</v>
      </c>
    </row>
    <row r="338" spans="2:31" x14ac:dyDescent="0.2">
      <c r="B338" s="9">
        <f t="shared" si="101"/>
        <v>53387</v>
      </c>
      <c r="C338" s="10">
        <f t="shared" si="82"/>
        <v>146</v>
      </c>
      <c r="D338" s="5">
        <f t="shared" si="90"/>
        <v>0</v>
      </c>
      <c r="E338" s="5">
        <f t="shared" si="83"/>
        <v>0</v>
      </c>
      <c r="F338" s="5">
        <f t="shared" si="84"/>
        <v>0</v>
      </c>
      <c r="G338" s="3">
        <f t="shared" si="91"/>
        <v>0</v>
      </c>
      <c r="H338" s="35"/>
      <c r="I338" s="5">
        <f>IF($M$12=1,IF(SUM(K$26:K337)&lt;1,$L$5*(1+$G$5)^(INT((B338-$B$27)/365)),0),0)</f>
        <v>0</v>
      </c>
      <c r="J338" s="5"/>
      <c r="K338" s="10">
        <f>IF($M$12=1,IF(AND(AA338/$L$9&gt;(E338*12+$C$9)*4,$L$10&lt;=B338,SUM($K$26:K337)&lt;1,$L$8&lt;AA338/$L$9),1,0),IF(SUM(K$26:K337)=1,0,1))</f>
        <v>0</v>
      </c>
      <c r="L338" s="5">
        <f>IF($M$12=1,IF(K337=1,$L$8*(1-$L$9),IF(SUM($K$26:K337)=1,MAX(L337*(1+$H$10)-P337,0),0)),IF(K338=1,$O$8,MAX(L337*(1+$H$10)-P337,0)))</f>
        <v>0</v>
      </c>
      <c r="M338" s="5">
        <f t="shared" si="92"/>
        <v>0</v>
      </c>
      <c r="N338" s="5">
        <f>IF(SUM(K$26:K337)=1,P338-(L338-L339),0)</f>
        <v>0</v>
      </c>
      <c r="O338" s="5">
        <f t="shared" si="93"/>
        <v>0</v>
      </c>
      <c r="P338" s="5">
        <f>IF(OR(SUM($K$26:K337)=1,$M$12=2),IF($M$19=1,MIN($L$16+F338*$L$17,L338*(1+$H$10)),MIN(MAX(D338+E338+F338-G338-H338-I338-M338-SUM(S338,U338,W338,Y338)-$O$16*E338,$O$15),L338*(1+$H$10))),0)</f>
        <v>0</v>
      </c>
      <c r="Q338" s="5"/>
      <c r="R338" s="50" t="str">
        <f t="shared" si="94"/>
        <v/>
      </c>
      <c r="S338" s="5" t="str">
        <f t="shared" si="85"/>
        <v/>
      </c>
      <c r="T338" s="5" t="str">
        <f t="shared" si="95"/>
        <v/>
      </c>
      <c r="U338" s="5" t="str">
        <f t="shared" si="86"/>
        <v/>
      </c>
      <c r="V338" s="5" t="str">
        <f t="shared" si="96"/>
        <v/>
      </c>
      <c r="W338" s="5" t="str">
        <f t="shared" si="87"/>
        <v/>
      </c>
      <c r="X338" s="5" t="str">
        <f t="shared" si="97"/>
        <v/>
      </c>
      <c r="Y338" s="5" t="str">
        <f t="shared" si="88"/>
        <v/>
      </c>
      <c r="Z338" s="5"/>
      <c r="AA338" s="5">
        <f t="shared" si="98"/>
        <v>0</v>
      </c>
      <c r="AB338" s="3">
        <f t="shared" si="99"/>
        <v>0</v>
      </c>
      <c r="AC338" s="5">
        <f t="shared" si="89"/>
        <v>0</v>
      </c>
      <c r="AE338" s="60" t="e">
        <f t="shared" si="100"/>
        <v>#DIV/0!</v>
      </c>
    </row>
    <row r="339" spans="2:31" x14ac:dyDescent="0.2">
      <c r="B339" s="9">
        <f t="shared" si="101"/>
        <v>53418</v>
      </c>
      <c r="C339" s="10">
        <f t="shared" si="82"/>
        <v>146</v>
      </c>
      <c r="D339" s="5">
        <f t="shared" si="90"/>
        <v>0</v>
      </c>
      <c r="E339" s="5">
        <f t="shared" si="83"/>
        <v>0</v>
      </c>
      <c r="F339" s="5">
        <f t="shared" si="84"/>
        <v>0</v>
      </c>
      <c r="G339" s="3">
        <f t="shared" si="91"/>
        <v>0</v>
      </c>
      <c r="H339" s="35"/>
      <c r="I339" s="5">
        <f>IF($M$12=1,IF(SUM(K$26:K338)&lt;1,$L$5*(1+$G$5)^(INT((B339-$B$27)/365)),0),0)</f>
        <v>0</v>
      </c>
      <c r="J339" s="5"/>
      <c r="K339" s="10">
        <f>IF($M$12=1,IF(AND(AA339/$L$9&gt;(E339*12+$C$9)*4,$L$10&lt;=B339,SUM($K$26:K338)&lt;1,$L$8&lt;AA339/$L$9),1,0),IF(SUM(K$26:K338)=1,0,1))</f>
        <v>0</v>
      </c>
      <c r="L339" s="5">
        <f>IF($M$12=1,IF(K338=1,$L$8*(1-$L$9),IF(SUM($K$26:K338)=1,MAX(L338*(1+$H$10)-P338,0),0)),IF(K339=1,$O$8,MAX(L338*(1+$H$10)-P338,0)))</f>
        <v>0</v>
      </c>
      <c r="M339" s="5">
        <f t="shared" si="92"/>
        <v>0</v>
      </c>
      <c r="N339" s="5">
        <f>IF(SUM(K$26:K338)=1,P339-(L339-L340),0)</f>
        <v>0</v>
      </c>
      <c r="O339" s="5">
        <f t="shared" si="93"/>
        <v>0</v>
      </c>
      <c r="P339" s="5">
        <f>IF(OR(SUM($K$26:K338)=1,$M$12=2),IF($M$19=1,MIN($L$16+F339*$L$17,L339*(1+$H$10)),MIN(MAX(D339+E339+F339-G339-H339-I339-M339-SUM(S339,U339,W339,Y339)-$O$16*E339,$O$15),L339*(1+$H$10))),0)</f>
        <v>0</v>
      </c>
      <c r="Q339" s="5"/>
      <c r="R339" s="50" t="str">
        <f t="shared" si="94"/>
        <v/>
      </c>
      <c r="S339" s="5" t="str">
        <f t="shared" si="85"/>
        <v/>
      </c>
      <c r="T339" s="5" t="str">
        <f t="shared" si="95"/>
        <v/>
      </c>
      <c r="U339" s="5" t="str">
        <f t="shared" si="86"/>
        <v/>
      </c>
      <c r="V339" s="5" t="str">
        <f t="shared" si="96"/>
        <v/>
      </c>
      <c r="W339" s="5" t="str">
        <f t="shared" si="87"/>
        <v/>
      </c>
      <c r="X339" s="5" t="str">
        <f t="shared" si="97"/>
        <v/>
      </c>
      <c r="Y339" s="5" t="str">
        <f t="shared" si="88"/>
        <v/>
      </c>
      <c r="Z339" s="5"/>
      <c r="AA339" s="5">
        <f t="shared" si="98"/>
        <v>0</v>
      </c>
      <c r="AB339" s="3">
        <f t="shared" si="99"/>
        <v>0</v>
      </c>
      <c r="AC339" s="5">
        <f t="shared" si="89"/>
        <v>0</v>
      </c>
      <c r="AE339" s="60" t="e">
        <f t="shared" si="100"/>
        <v>#DIV/0!</v>
      </c>
    </row>
    <row r="340" spans="2:31" x14ac:dyDescent="0.2">
      <c r="B340" s="9">
        <f t="shared" si="101"/>
        <v>53448</v>
      </c>
      <c r="C340" s="10">
        <f t="shared" si="82"/>
        <v>146</v>
      </c>
      <c r="D340" s="5">
        <f t="shared" si="90"/>
        <v>0</v>
      </c>
      <c r="E340" s="5">
        <f t="shared" si="83"/>
        <v>0</v>
      </c>
      <c r="F340" s="5">
        <f t="shared" si="84"/>
        <v>0</v>
      </c>
      <c r="G340" s="3">
        <f t="shared" si="91"/>
        <v>0</v>
      </c>
      <c r="H340" s="35"/>
      <c r="I340" s="5">
        <f>IF($M$12=1,IF(SUM(K$26:K339)&lt;1,$L$5*(1+$G$5)^(INT((B340-$B$27)/365)),0),0)</f>
        <v>0</v>
      </c>
      <c r="J340" s="5"/>
      <c r="K340" s="10">
        <f>IF($M$12=1,IF(AND(AA340/$L$9&gt;(E340*12+$C$9)*4,$L$10&lt;=B340,SUM($K$26:K339)&lt;1,$L$8&lt;AA340/$L$9),1,0),IF(SUM(K$26:K339)=1,0,1))</f>
        <v>0</v>
      </c>
      <c r="L340" s="5">
        <f>IF($M$12=1,IF(K339=1,$L$8*(1-$L$9),IF(SUM($K$26:K339)=1,MAX(L339*(1+$H$10)-P339,0),0)),IF(K340=1,$O$8,MAX(L339*(1+$H$10)-P339,0)))</f>
        <v>0</v>
      </c>
      <c r="M340" s="5">
        <f t="shared" si="92"/>
        <v>0</v>
      </c>
      <c r="N340" s="5">
        <f>IF(SUM(K$26:K339)=1,P340-(L340-L341),0)</f>
        <v>0</v>
      </c>
      <c r="O340" s="5">
        <f t="shared" si="93"/>
        <v>0</v>
      </c>
      <c r="P340" s="5">
        <f>IF(OR(SUM($K$26:K339)=1,$M$12=2),IF($M$19=1,MIN($L$16+F340*$L$17,L340*(1+$H$10)),MIN(MAX(D340+E340+F340-G340-H340-I340-M340-SUM(S340,U340,W340,Y340)-$O$16*E340,$O$15),L340*(1+$H$10))),0)</f>
        <v>0</v>
      </c>
      <c r="Q340" s="5"/>
      <c r="R340" s="50" t="str">
        <f t="shared" si="94"/>
        <v/>
      </c>
      <c r="S340" s="5" t="str">
        <f t="shared" si="85"/>
        <v/>
      </c>
      <c r="T340" s="5" t="str">
        <f t="shared" si="95"/>
        <v/>
      </c>
      <c r="U340" s="5" t="str">
        <f t="shared" si="86"/>
        <v/>
      </c>
      <c r="V340" s="5" t="str">
        <f t="shared" si="96"/>
        <v/>
      </c>
      <c r="W340" s="5" t="str">
        <f t="shared" si="87"/>
        <v/>
      </c>
      <c r="X340" s="5" t="str">
        <f t="shared" si="97"/>
        <v/>
      </c>
      <c r="Y340" s="5" t="str">
        <f t="shared" si="88"/>
        <v/>
      </c>
      <c r="Z340" s="5"/>
      <c r="AA340" s="5">
        <f t="shared" si="98"/>
        <v>0</v>
      </c>
      <c r="AB340" s="3">
        <f t="shared" si="99"/>
        <v>0</v>
      </c>
      <c r="AC340" s="5">
        <f t="shared" si="89"/>
        <v>0</v>
      </c>
      <c r="AE340" s="60" t="e">
        <f t="shared" si="100"/>
        <v>#DIV/0!</v>
      </c>
    </row>
    <row r="341" spans="2:31" x14ac:dyDescent="0.2">
      <c r="B341" s="9">
        <f t="shared" si="101"/>
        <v>53479</v>
      </c>
      <c r="C341" s="10">
        <f t="shared" si="82"/>
        <v>146</v>
      </c>
      <c r="D341" s="5">
        <f t="shared" si="90"/>
        <v>0</v>
      </c>
      <c r="E341" s="5">
        <f t="shared" si="83"/>
        <v>0</v>
      </c>
      <c r="F341" s="5">
        <f t="shared" si="84"/>
        <v>0</v>
      </c>
      <c r="G341" s="3">
        <f t="shared" si="91"/>
        <v>0</v>
      </c>
      <c r="H341" s="35"/>
      <c r="I341" s="5">
        <f>IF($M$12=1,IF(SUM(K$26:K340)&lt;1,$L$5*(1+$G$5)^(INT((B341-$B$27)/365)),0),0)</f>
        <v>0</v>
      </c>
      <c r="J341" s="5"/>
      <c r="K341" s="10">
        <f>IF($M$12=1,IF(AND(AA341/$L$9&gt;(E341*12+$C$9)*4,$L$10&lt;=B341,SUM($K$26:K340)&lt;1,$L$8&lt;AA341/$L$9),1,0),IF(SUM(K$26:K340)=1,0,1))</f>
        <v>0</v>
      </c>
      <c r="L341" s="5">
        <f>IF($M$12=1,IF(K340=1,$L$8*(1-$L$9),IF(SUM($K$26:K340)=1,MAX(L340*(1+$H$10)-P340,0),0)),IF(K341=1,$O$8,MAX(L340*(1+$H$10)-P340,0)))</f>
        <v>0</v>
      </c>
      <c r="M341" s="5">
        <f t="shared" si="92"/>
        <v>0</v>
      </c>
      <c r="N341" s="5">
        <f>IF(SUM(K$26:K340)=1,P341-(L341-L342),0)</f>
        <v>0</v>
      </c>
      <c r="O341" s="5">
        <f t="shared" si="93"/>
        <v>0</v>
      </c>
      <c r="P341" s="5">
        <f>IF(OR(SUM($K$26:K340)=1,$M$12=2),IF($M$19=1,MIN($L$16+F341*$L$17,L341*(1+$H$10)),MIN(MAX(D341+E341+F341-G341-H341-I341-M341-SUM(S341,U341,W341,Y341)-$O$16*E341,$O$15),L341*(1+$H$10))),0)</f>
        <v>0</v>
      </c>
      <c r="Q341" s="5"/>
      <c r="R341" s="50" t="str">
        <f t="shared" si="94"/>
        <v/>
      </c>
      <c r="S341" s="5" t="str">
        <f t="shared" si="85"/>
        <v/>
      </c>
      <c r="T341" s="5" t="str">
        <f t="shared" si="95"/>
        <v/>
      </c>
      <c r="U341" s="5" t="str">
        <f t="shared" si="86"/>
        <v/>
      </c>
      <c r="V341" s="5" t="str">
        <f t="shared" si="96"/>
        <v/>
      </c>
      <c r="W341" s="5" t="str">
        <f t="shared" si="87"/>
        <v/>
      </c>
      <c r="X341" s="5" t="str">
        <f t="shared" si="97"/>
        <v/>
      </c>
      <c r="Y341" s="5" t="str">
        <f t="shared" si="88"/>
        <v/>
      </c>
      <c r="Z341" s="5"/>
      <c r="AA341" s="5">
        <f t="shared" si="98"/>
        <v>0</v>
      </c>
      <c r="AB341" s="3">
        <f t="shared" si="99"/>
        <v>0</v>
      </c>
      <c r="AC341" s="5">
        <f t="shared" si="89"/>
        <v>0</v>
      </c>
      <c r="AE341" s="60" t="e">
        <f t="shared" si="100"/>
        <v>#DIV/0!</v>
      </c>
    </row>
    <row r="342" spans="2:31" x14ac:dyDescent="0.2">
      <c r="B342" s="9">
        <f t="shared" si="101"/>
        <v>53509</v>
      </c>
      <c r="C342" s="10">
        <f t="shared" si="82"/>
        <v>146</v>
      </c>
      <c r="D342" s="5">
        <f t="shared" si="90"/>
        <v>0</v>
      </c>
      <c r="E342" s="5">
        <f t="shared" si="83"/>
        <v>0</v>
      </c>
      <c r="F342" s="5">
        <f t="shared" si="84"/>
        <v>0</v>
      </c>
      <c r="G342" s="3">
        <f t="shared" si="91"/>
        <v>0</v>
      </c>
      <c r="H342" s="35"/>
      <c r="I342" s="5">
        <f>IF($M$12=1,IF(SUM(K$26:K341)&lt;1,$L$5*(1+$G$5)^(INT((B342-$B$27)/365)),0),0)</f>
        <v>0</v>
      </c>
      <c r="J342" s="5"/>
      <c r="K342" s="10">
        <f>IF($M$12=1,IF(AND(AA342/$L$9&gt;(E342*12+$C$9)*4,$L$10&lt;=B342,SUM($K$26:K341)&lt;1,$L$8&lt;AA342/$L$9),1,0),IF(SUM(K$26:K341)=1,0,1))</f>
        <v>0</v>
      </c>
      <c r="L342" s="5">
        <f>IF($M$12=1,IF(K341=1,$L$8*(1-$L$9),IF(SUM($K$26:K341)=1,MAX(L341*(1+$H$10)-P341,0),0)),IF(K342=1,$O$8,MAX(L341*(1+$H$10)-P341,0)))</f>
        <v>0</v>
      </c>
      <c r="M342" s="5">
        <f t="shared" si="92"/>
        <v>0</v>
      </c>
      <c r="N342" s="5">
        <f>IF(SUM(K$26:K341)=1,P342-(L342-L343),0)</f>
        <v>0</v>
      </c>
      <c r="O342" s="5">
        <f t="shared" si="93"/>
        <v>0</v>
      </c>
      <c r="P342" s="5">
        <f>IF(OR(SUM($K$26:K341)=1,$M$12=2),IF($M$19=1,MIN($L$16+F342*$L$17,L342*(1+$H$10)),MIN(MAX(D342+E342+F342-G342-H342-I342-M342-SUM(S342,U342,W342,Y342)-$O$16*E342,$O$15),L342*(1+$H$10))),0)</f>
        <v>0</v>
      </c>
      <c r="Q342" s="5"/>
      <c r="R342" s="50" t="str">
        <f t="shared" si="94"/>
        <v/>
      </c>
      <c r="S342" s="5" t="str">
        <f t="shared" si="85"/>
        <v/>
      </c>
      <c r="T342" s="5" t="str">
        <f t="shared" si="95"/>
        <v/>
      </c>
      <c r="U342" s="5" t="str">
        <f t="shared" si="86"/>
        <v/>
      </c>
      <c r="V342" s="5" t="str">
        <f t="shared" si="96"/>
        <v/>
      </c>
      <c r="W342" s="5" t="str">
        <f t="shared" si="87"/>
        <v/>
      </c>
      <c r="X342" s="5" t="str">
        <f t="shared" si="97"/>
        <v/>
      </c>
      <c r="Y342" s="5" t="str">
        <f t="shared" si="88"/>
        <v/>
      </c>
      <c r="Z342" s="5"/>
      <c r="AA342" s="5">
        <f t="shared" si="98"/>
        <v>0</v>
      </c>
      <c r="AB342" s="3">
        <f t="shared" si="99"/>
        <v>0</v>
      </c>
      <c r="AC342" s="5">
        <f t="shared" si="89"/>
        <v>0</v>
      </c>
      <c r="AE342" s="60" t="e">
        <f t="shared" si="100"/>
        <v>#DIV/0!</v>
      </c>
    </row>
    <row r="343" spans="2:31" x14ac:dyDescent="0.2">
      <c r="B343" s="9">
        <f t="shared" si="101"/>
        <v>53540</v>
      </c>
      <c r="C343" s="10">
        <f t="shared" si="82"/>
        <v>146</v>
      </c>
      <c r="D343" s="5">
        <f t="shared" si="90"/>
        <v>0</v>
      </c>
      <c r="E343" s="5">
        <f t="shared" si="83"/>
        <v>0</v>
      </c>
      <c r="F343" s="5">
        <f t="shared" si="84"/>
        <v>0</v>
      </c>
      <c r="G343" s="3">
        <f t="shared" si="91"/>
        <v>0</v>
      </c>
      <c r="H343" s="35"/>
      <c r="I343" s="5">
        <f>IF($M$12=1,IF(SUM(K$26:K342)&lt;1,$L$5*(1+$G$5)^(INT((B343-$B$27)/365)),0),0)</f>
        <v>0</v>
      </c>
      <c r="J343" s="5"/>
      <c r="K343" s="10">
        <f>IF($M$12=1,IF(AND(AA343/$L$9&gt;(E343*12+$C$9)*4,$L$10&lt;=B343,SUM($K$26:K342)&lt;1,$L$8&lt;AA343/$L$9),1,0),IF(SUM(K$26:K342)=1,0,1))</f>
        <v>0</v>
      </c>
      <c r="L343" s="5">
        <f>IF($M$12=1,IF(K342=1,$L$8*(1-$L$9),IF(SUM($K$26:K342)=1,MAX(L342*(1+$H$10)-P342,0),0)),IF(K343=1,$O$8,MAX(L342*(1+$H$10)-P342,0)))</f>
        <v>0</v>
      </c>
      <c r="M343" s="5">
        <f t="shared" si="92"/>
        <v>0</v>
      </c>
      <c r="N343" s="5">
        <f>IF(SUM(K$26:K342)=1,P343-(L343-L344),0)</f>
        <v>0</v>
      </c>
      <c r="O343" s="5">
        <f t="shared" si="93"/>
        <v>0</v>
      </c>
      <c r="P343" s="5">
        <f>IF(OR(SUM($K$26:K342)=1,$M$12=2),IF($M$19=1,MIN($L$16+F343*$L$17,L343*(1+$H$10)),MIN(MAX(D343+E343+F343-G343-H343-I343-M343-SUM(S343,U343,W343,Y343)-$O$16*E343,$O$15),L343*(1+$H$10))),0)</f>
        <v>0</v>
      </c>
      <c r="Q343" s="5"/>
      <c r="R343" s="50" t="str">
        <f t="shared" si="94"/>
        <v/>
      </c>
      <c r="S343" s="5" t="str">
        <f t="shared" si="85"/>
        <v/>
      </c>
      <c r="T343" s="5" t="str">
        <f t="shared" si="95"/>
        <v/>
      </c>
      <c r="U343" s="5" t="str">
        <f t="shared" si="86"/>
        <v/>
      </c>
      <c r="V343" s="5" t="str">
        <f t="shared" si="96"/>
        <v/>
      </c>
      <c r="W343" s="5" t="str">
        <f t="shared" si="87"/>
        <v/>
      </c>
      <c r="X343" s="5" t="str">
        <f t="shared" si="97"/>
        <v/>
      </c>
      <c r="Y343" s="5" t="str">
        <f t="shared" si="88"/>
        <v/>
      </c>
      <c r="Z343" s="5"/>
      <c r="AA343" s="5">
        <f t="shared" si="98"/>
        <v>0</v>
      </c>
      <c r="AB343" s="3">
        <f t="shared" si="99"/>
        <v>0</v>
      </c>
      <c r="AC343" s="5">
        <f t="shared" si="89"/>
        <v>0</v>
      </c>
      <c r="AE343" s="60" t="e">
        <f t="shared" si="100"/>
        <v>#DIV/0!</v>
      </c>
    </row>
    <row r="344" spans="2:31" x14ac:dyDescent="0.2">
      <c r="B344" s="9">
        <f t="shared" si="101"/>
        <v>53571</v>
      </c>
      <c r="C344" s="10">
        <f t="shared" si="82"/>
        <v>146</v>
      </c>
      <c r="D344" s="5">
        <f t="shared" si="90"/>
        <v>0</v>
      </c>
      <c r="E344" s="5">
        <f t="shared" si="83"/>
        <v>0</v>
      </c>
      <c r="F344" s="5">
        <f t="shared" si="84"/>
        <v>0</v>
      </c>
      <c r="G344" s="3">
        <f t="shared" si="91"/>
        <v>0</v>
      </c>
      <c r="H344" s="35"/>
      <c r="I344" s="5">
        <f>IF($M$12=1,IF(SUM(K$26:K343)&lt;1,$L$5*(1+$G$5)^(INT((B344-$B$27)/365)),0),0)</f>
        <v>0</v>
      </c>
      <c r="J344" s="5"/>
      <c r="K344" s="10">
        <f>IF($M$12=1,IF(AND(AA344/$L$9&gt;(E344*12+$C$9)*4,$L$10&lt;=B344,SUM($K$26:K343)&lt;1,$L$8&lt;AA344/$L$9),1,0),IF(SUM(K$26:K343)=1,0,1))</f>
        <v>0</v>
      </c>
      <c r="L344" s="5">
        <f>IF($M$12=1,IF(K343=1,$L$8*(1-$L$9),IF(SUM($K$26:K343)=1,MAX(L343*(1+$H$10)-P343,0),0)),IF(K344=1,$O$8,MAX(L343*(1+$H$10)-P343,0)))</f>
        <v>0</v>
      </c>
      <c r="M344" s="5">
        <f t="shared" si="92"/>
        <v>0</v>
      </c>
      <c r="N344" s="5">
        <f>IF(SUM(K$26:K343)=1,P344-(L344-L345),0)</f>
        <v>0</v>
      </c>
      <c r="O344" s="5">
        <f t="shared" si="93"/>
        <v>0</v>
      </c>
      <c r="P344" s="5">
        <f>IF(OR(SUM($K$26:K343)=1,$M$12=2),IF($M$19=1,MIN($L$16+F344*$L$17,L344*(1+$H$10)),MIN(MAX(D344+E344+F344-G344-H344-I344-M344-SUM(S344,U344,W344,Y344)-$O$16*E344,$O$15),L344*(1+$H$10))),0)</f>
        <v>0</v>
      </c>
      <c r="Q344" s="5"/>
      <c r="R344" s="50" t="str">
        <f t="shared" si="94"/>
        <v/>
      </c>
      <c r="S344" s="5" t="str">
        <f t="shared" si="85"/>
        <v/>
      </c>
      <c r="T344" s="5" t="str">
        <f t="shared" si="95"/>
        <v/>
      </c>
      <c r="U344" s="5" t="str">
        <f t="shared" si="86"/>
        <v/>
      </c>
      <c r="V344" s="5" t="str">
        <f t="shared" si="96"/>
        <v/>
      </c>
      <c r="W344" s="5" t="str">
        <f t="shared" si="87"/>
        <v/>
      </c>
      <c r="X344" s="5" t="str">
        <f t="shared" si="97"/>
        <v/>
      </c>
      <c r="Y344" s="5" t="str">
        <f t="shared" si="88"/>
        <v/>
      </c>
      <c r="Z344" s="5"/>
      <c r="AA344" s="5">
        <f t="shared" si="98"/>
        <v>0</v>
      </c>
      <c r="AB344" s="3">
        <f t="shared" si="99"/>
        <v>0</v>
      </c>
      <c r="AC344" s="5">
        <f t="shared" si="89"/>
        <v>0</v>
      </c>
      <c r="AE344" s="60" t="e">
        <f t="shared" si="100"/>
        <v>#DIV/0!</v>
      </c>
    </row>
    <row r="345" spans="2:31" x14ac:dyDescent="0.2">
      <c r="B345" s="9">
        <f t="shared" si="101"/>
        <v>53601</v>
      </c>
      <c r="C345" s="10">
        <f t="shared" si="82"/>
        <v>146</v>
      </c>
      <c r="D345" s="5">
        <f t="shared" si="90"/>
        <v>0</v>
      </c>
      <c r="E345" s="5">
        <f t="shared" si="83"/>
        <v>0</v>
      </c>
      <c r="F345" s="5">
        <f t="shared" si="84"/>
        <v>0</v>
      </c>
      <c r="G345" s="3">
        <f t="shared" si="91"/>
        <v>0</v>
      </c>
      <c r="H345" s="35"/>
      <c r="I345" s="5">
        <f>IF($M$12=1,IF(SUM(K$26:K344)&lt;1,$L$5*(1+$G$5)^(INT((B345-$B$27)/365)),0),0)</f>
        <v>0</v>
      </c>
      <c r="J345" s="5"/>
      <c r="K345" s="10">
        <f>IF($M$12=1,IF(AND(AA345/$L$9&gt;(E345*12+$C$9)*4,$L$10&lt;=B345,SUM($K$26:K344)&lt;1,$L$8&lt;AA345/$L$9),1,0),IF(SUM(K$26:K344)=1,0,1))</f>
        <v>0</v>
      </c>
      <c r="L345" s="5">
        <f>IF($M$12=1,IF(K344=1,$L$8*(1-$L$9),IF(SUM($K$26:K344)=1,MAX(L344*(1+$H$10)-P344,0),0)),IF(K345=1,$O$8,MAX(L344*(1+$H$10)-P344,0)))</f>
        <v>0</v>
      </c>
      <c r="M345" s="5">
        <f t="shared" si="92"/>
        <v>0</v>
      </c>
      <c r="N345" s="5">
        <f>IF(SUM(K$26:K344)=1,P345-(L345-L346),0)</f>
        <v>0</v>
      </c>
      <c r="O345" s="5">
        <f t="shared" si="93"/>
        <v>0</v>
      </c>
      <c r="P345" s="5">
        <f>IF(OR(SUM($K$26:K344)=1,$M$12=2),IF($M$19=1,MIN($L$16+F345*$L$17,L345*(1+$H$10)),MIN(MAX(D345+E345+F345-G345-H345-I345-M345-SUM(S345,U345,W345,Y345)-$O$16*E345,$O$15),L345*(1+$H$10))),0)</f>
        <v>0</v>
      </c>
      <c r="Q345" s="5"/>
      <c r="R345" s="50" t="str">
        <f t="shared" si="94"/>
        <v/>
      </c>
      <c r="S345" s="5" t="str">
        <f t="shared" si="85"/>
        <v/>
      </c>
      <c r="T345" s="5" t="str">
        <f t="shared" si="95"/>
        <v/>
      </c>
      <c r="U345" s="5" t="str">
        <f t="shared" si="86"/>
        <v/>
      </c>
      <c r="V345" s="5" t="str">
        <f t="shared" si="96"/>
        <v/>
      </c>
      <c r="W345" s="5" t="str">
        <f t="shared" si="87"/>
        <v/>
      </c>
      <c r="X345" s="5" t="str">
        <f t="shared" si="97"/>
        <v/>
      </c>
      <c r="Y345" s="5" t="str">
        <f t="shared" si="88"/>
        <v/>
      </c>
      <c r="Z345" s="5"/>
      <c r="AA345" s="5">
        <f t="shared" si="98"/>
        <v>0</v>
      </c>
      <c r="AB345" s="3">
        <f t="shared" si="99"/>
        <v>0</v>
      </c>
      <c r="AC345" s="5">
        <f t="shared" si="89"/>
        <v>0</v>
      </c>
      <c r="AE345" s="60" t="e">
        <f t="shared" si="100"/>
        <v>#DIV/0!</v>
      </c>
    </row>
    <row r="346" spans="2:31" x14ac:dyDescent="0.2">
      <c r="B346" s="9">
        <f t="shared" si="101"/>
        <v>53632</v>
      </c>
      <c r="C346" s="10">
        <f t="shared" si="82"/>
        <v>146</v>
      </c>
      <c r="D346" s="5">
        <f t="shared" si="90"/>
        <v>0</v>
      </c>
      <c r="E346" s="5">
        <f t="shared" si="83"/>
        <v>0</v>
      </c>
      <c r="F346" s="5">
        <f t="shared" si="84"/>
        <v>0</v>
      </c>
      <c r="G346" s="3">
        <f t="shared" si="91"/>
        <v>0</v>
      </c>
      <c r="H346" s="35"/>
      <c r="I346" s="5">
        <f>IF($M$12=1,IF(SUM(K$26:K345)&lt;1,$L$5*(1+$G$5)^(INT((B346-$B$27)/365)),0),0)</f>
        <v>0</v>
      </c>
      <c r="J346" s="5"/>
      <c r="K346" s="10">
        <f>IF($M$12=1,IF(AND(AA346/$L$9&gt;(E346*12+$C$9)*4,$L$10&lt;=B346,SUM($K$26:K345)&lt;1,$L$8&lt;AA346/$L$9),1,0),IF(SUM(K$26:K345)=1,0,1))</f>
        <v>0</v>
      </c>
      <c r="L346" s="5">
        <f>IF($M$12=1,IF(K345=1,$L$8*(1-$L$9),IF(SUM($K$26:K345)=1,MAX(L345*(1+$H$10)-P345,0),0)),IF(K346=1,$O$8,MAX(L345*(1+$H$10)-P345,0)))</f>
        <v>0</v>
      </c>
      <c r="M346" s="5">
        <f t="shared" si="92"/>
        <v>0</v>
      </c>
      <c r="N346" s="5">
        <f>IF(SUM(K$26:K345)=1,P346-(L346-L347),0)</f>
        <v>0</v>
      </c>
      <c r="O346" s="5">
        <f t="shared" si="93"/>
        <v>0</v>
      </c>
      <c r="P346" s="5">
        <f>IF(OR(SUM($K$26:K345)=1,$M$12=2),IF($M$19=1,MIN($L$16+F346*$L$17,L346*(1+$H$10)),MIN(MAX(D346+E346+F346-G346-H346-I346-M346-SUM(S346,U346,W346,Y346)-$O$16*E346,$O$15),L346*(1+$H$10))),0)</f>
        <v>0</v>
      </c>
      <c r="Q346" s="5"/>
      <c r="R346" s="50" t="str">
        <f t="shared" si="94"/>
        <v/>
      </c>
      <c r="S346" s="5" t="str">
        <f t="shared" si="85"/>
        <v/>
      </c>
      <c r="T346" s="5" t="str">
        <f t="shared" si="95"/>
        <v/>
      </c>
      <c r="U346" s="5" t="str">
        <f t="shared" si="86"/>
        <v/>
      </c>
      <c r="V346" s="5" t="str">
        <f t="shared" si="96"/>
        <v/>
      </c>
      <c r="W346" s="5" t="str">
        <f t="shared" si="87"/>
        <v/>
      </c>
      <c r="X346" s="5" t="str">
        <f t="shared" si="97"/>
        <v/>
      </c>
      <c r="Y346" s="5" t="str">
        <f t="shared" si="88"/>
        <v/>
      </c>
      <c r="Z346" s="5"/>
      <c r="AA346" s="5">
        <f t="shared" si="98"/>
        <v>0</v>
      </c>
      <c r="AB346" s="3">
        <f t="shared" si="99"/>
        <v>0</v>
      </c>
      <c r="AC346" s="5">
        <f t="shared" si="89"/>
        <v>0</v>
      </c>
      <c r="AE346" s="60" t="e">
        <f t="shared" si="100"/>
        <v>#DIV/0!</v>
      </c>
    </row>
    <row r="347" spans="2:31" x14ac:dyDescent="0.2">
      <c r="B347" s="9">
        <f t="shared" si="101"/>
        <v>53662</v>
      </c>
      <c r="C347" s="10">
        <f t="shared" ref="C347:C410" si="102">INT(((DATE(YEAR(B347),MONTH(B347)+1,1)-1)-$C$4)/365.25)</f>
        <v>147</v>
      </c>
      <c r="D347" s="5">
        <f t="shared" si="90"/>
        <v>0</v>
      </c>
      <c r="E347" s="5">
        <f t="shared" ref="E347:E410" si="103">IF(MONTH(B347)=$C$11,$C$8*(1+$G$4)^(INT((B347-$B$27)/365)+1),IF(B347=$B$27,$C$8,E346))</f>
        <v>0</v>
      </c>
      <c r="F347" s="5">
        <f t="shared" ref="F347:F410" si="104">IF(MONTH(B347)&lt;&gt;$C$12,0,$C$9*(1+$G$4)^(INT((B347-$B$27)/365)+1))</f>
        <v>0</v>
      </c>
      <c r="G347" s="3">
        <f t="shared" si="91"/>
        <v>0</v>
      </c>
      <c r="H347" s="35"/>
      <c r="I347" s="5">
        <f>IF($M$12=1,IF(SUM(K$26:K346)&lt;1,$L$5*(1+$G$5)^(INT((B347-$B$27)/365)),0),0)</f>
        <v>0</v>
      </c>
      <c r="J347" s="5"/>
      <c r="K347" s="10">
        <f>IF($M$12=1,IF(AND(AA347/$L$9&gt;(E347*12+$C$9)*4,$L$10&lt;=B347,SUM($K$26:K346)&lt;1,$L$8&lt;AA347/$L$9),1,0),IF(SUM(K$26:K346)=1,0,1))</f>
        <v>0</v>
      </c>
      <c r="L347" s="5">
        <f>IF($M$12=1,IF(K346=1,$L$8*(1-$L$9),IF(SUM($K$26:K346)=1,MAX(L346*(1+$H$10)-P346,0),0)),IF(K347=1,$O$8,MAX(L346*(1+$H$10)-P346,0)))</f>
        <v>0</v>
      </c>
      <c r="M347" s="5">
        <f t="shared" si="92"/>
        <v>0</v>
      </c>
      <c r="N347" s="5">
        <f>IF(SUM(K$26:K346)=1,P347-(L347-L348),0)</f>
        <v>0</v>
      </c>
      <c r="O347" s="5">
        <f t="shared" si="93"/>
        <v>0</v>
      </c>
      <c r="P347" s="5">
        <f>IF(OR(SUM($K$26:K346)=1,$M$12=2),IF($M$19=1,MIN($L$16+F347*$L$17,L347*(1+$H$10)),MIN(MAX(D347+E347+F347-G347-H347-I347-M347-SUM(S347,U347,W347,Y347)-$O$16*E347,$O$15),L347*(1+$H$10))),0)</f>
        <v>0</v>
      </c>
      <c r="Q347" s="5"/>
      <c r="R347" s="50" t="str">
        <f t="shared" si="94"/>
        <v/>
      </c>
      <c r="S347" s="5" t="str">
        <f t="shared" ref="S347:S410" si="105">IFERROR(VLOOKUP(R347,$W$6:$Y$23,3,0)*(1+$H$5)^(INT((B347-$B$27)/365*12)+1),"")</f>
        <v/>
      </c>
      <c r="T347" s="5" t="str">
        <f t="shared" si="95"/>
        <v/>
      </c>
      <c r="U347" s="5" t="str">
        <f t="shared" ref="U347:U410" si="106">IFERROR(VLOOKUP(T347,$W$6:$Y$23,3,0)*(1+$H$5)^(INT((B347-$B$27)/365*12)+1),"")</f>
        <v/>
      </c>
      <c r="V347" s="5" t="str">
        <f t="shared" si="96"/>
        <v/>
      </c>
      <c r="W347" s="5" t="str">
        <f t="shared" ref="W347:W410" si="107">IFERROR(VLOOKUP(V347,$W$6:$Y$23,3,0)*(1+$H$5)^(INT((B347-$B$27)/365*12)+1),"")</f>
        <v/>
      </c>
      <c r="X347" s="5" t="str">
        <f t="shared" si="97"/>
        <v/>
      </c>
      <c r="Y347" s="5" t="str">
        <f t="shared" ref="Y347:Y410" si="108">IFERROR(VLOOKUP(X347,$W$6:$Y$23,3,0)*(1+$H$5)^(INT((B347-$B$27)/365*12)+1),"")</f>
        <v/>
      </c>
      <c r="Z347" s="5"/>
      <c r="AA347" s="5">
        <f t="shared" si="98"/>
        <v>0</v>
      </c>
      <c r="AB347" s="3">
        <f t="shared" si="99"/>
        <v>0</v>
      </c>
      <c r="AC347" s="5">
        <f t="shared" ref="AC347:AC410" si="109">AA347+AB347</f>
        <v>0</v>
      </c>
      <c r="AE347" s="60" t="e">
        <f t="shared" si="100"/>
        <v>#DIV/0!</v>
      </c>
    </row>
    <row r="348" spans="2:31" x14ac:dyDescent="0.2">
      <c r="B348" s="9">
        <f t="shared" si="101"/>
        <v>53693</v>
      </c>
      <c r="C348" s="10">
        <f t="shared" si="102"/>
        <v>147</v>
      </c>
      <c r="D348" s="5">
        <f t="shared" ref="D348:D411" si="110">AC347</f>
        <v>0</v>
      </c>
      <c r="E348" s="5">
        <f t="shared" si="103"/>
        <v>0</v>
      </c>
      <c r="F348" s="5">
        <f t="shared" si="104"/>
        <v>0</v>
      </c>
      <c r="G348" s="3">
        <f t="shared" ref="G348:G411" si="111">G347*(1+$H$5)</f>
        <v>0</v>
      </c>
      <c r="H348" s="35"/>
      <c r="I348" s="5">
        <f>IF($M$12=1,IF(SUM(K$26:K347)&lt;1,$L$5*(1+$G$5)^(INT((B348-$B$27)/365)),0),0)</f>
        <v>0</v>
      </c>
      <c r="J348" s="5"/>
      <c r="K348" s="10">
        <f>IF($M$12=1,IF(AND(AA348/$L$9&gt;(E348*12+$C$9)*4,$L$10&lt;=B348,SUM($K$26:K347)&lt;1,$L$8&lt;AA348/$L$9),1,0),IF(SUM(K$26:K347)=1,0,1))</f>
        <v>0</v>
      </c>
      <c r="L348" s="5">
        <f>IF($M$12=1,IF(K347=1,$L$8*(1-$L$9),IF(SUM($K$26:K347)=1,MAX(L347*(1+$H$10)-P347,0),0)),IF(K348=1,$O$8,MAX(L347*(1+$H$10)-P347,0)))</f>
        <v>0</v>
      </c>
      <c r="M348" s="5">
        <f t="shared" ref="M348:M411" si="112">IF($M$12=1,IF(K347=1,$L$8*$L$9,0),0)</f>
        <v>0</v>
      </c>
      <c r="N348" s="5">
        <f>IF(SUM(K$26:K347)=1,P348-(L348-L349),0)</f>
        <v>0</v>
      </c>
      <c r="O348" s="5">
        <f t="shared" ref="O348:O411" si="113">P348-N348</f>
        <v>0</v>
      </c>
      <c r="P348" s="5">
        <f>IF(OR(SUM($K$26:K347)=1,$M$12=2),IF($M$19=1,MIN($L$16+F348*$L$17,L348*(1+$H$10)),MIN(MAX(D348+E348+F348-G348-H348-I348-M348-SUM(S348,U348,W348,Y348)-$O$16*E348,$O$15),L348*(1+$H$10))),0)</f>
        <v>0</v>
      </c>
      <c r="Q348" s="5"/>
      <c r="R348" s="50" t="str">
        <f t="shared" ref="R348:R411" si="114">IF($R$6&lt;&gt;"",IF(INT(((DATE(YEAR(B348),MONTH(B348)+1,1)-1)-$R$6)/365.25)&lt;0,"",INT(((DATE(YEAR(B348),MONTH(B348)+1,1)-1)-$R$6)/365.25)),"")</f>
        <v/>
      </c>
      <c r="S348" s="5" t="str">
        <f t="shared" si="105"/>
        <v/>
      </c>
      <c r="T348" s="5" t="str">
        <f t="shared" ref="T348:T411" si="115">IF($S$6&lt;&gt;"",IF(INT(((DATE(YEAR(B348),MONTH(B348)+1,1)-1)-$S$6)/365.25)&lt;0,"",INT(((DATE(YEAR(B348),MONTH(B348)+1,1)-1)-$S$6)/365.25)),"")</f>
        <v/>
      </c>
      <c r="U348" s="5" t="str">
        <f t="shared" si="106"/>
        <v/>
      </c>
      <c r="V348" s="5" t="str">
        <f t="shared" ref="V348:V411" si="116">IF($T$6&lt;&gt;"",IF(INT(((DATE(YEAR(B348),MONTH(B348)+1,1)-1)-$T$6)/365.25)&lt;0,"",INT(((DATE(YEAR(B348),MONTH(B348)+1,1)-1)-$T$6)/365.25)),"")</f>
        <v/>
      </c>
      <c r="W348" s="5" t="str">
        <f t="shared" si="107"/>
        <v/>
      </c>
      <c r="X348" s="5" t="str">
        <f t="shared" ref="X348:X411" si="117">IF($U$6&lt;&gt;"",IF(INT(((DATE(YEAR(B348),MONTH(B348)+1,1)-1)-$U$6)/365.25)&lt;0,"",INT(((DATE(YEAR(B348),MONTH(B348)+1,1)-1)-$U$6)/365.25)),"")</f>
        <v/>
      </c>
      <c r="Y348" s="5" t="str">
        <f t="shared" si="108"/>
        <v/>
      </c>
      <c r="Z348" s="5"/>
      <c r="AA348" s="5">
        <f t="shared" ref="AA348:AA411" si="118">D348+E348+F348-G348-H348-I348-M348-P348-SUM(S348,U348,W348,Y348)</f>
        <v>0</v>
      </c>
      <c r="AB348" s="3">
        <f t="shared" ref="AB348:AB411" si="119">IF((AA348-E348-F348)&gt;0,(AA348-E348-F348)*$H$7,(AA348-E348-F348)*$H$8)</f>
        <v>0</v>
      </c>
      <c r="AC348" s="5">
        <f t="shared" si="109"/>
        <v>0</v>
      </c>
      <c r="AE348" s="60" t="e">
        <f t="shared" ref="AE348:AE411" si="120">(AC348-D348-F348+O348+M348)/E348</f>
        <v>#DIV/0!</v>
      </c>
    </row>
    <row r="349" spans="2:31" x14ac:dyDescent="0.2">
      <c r="B349" s="9">
        <f t="shared" ref="B349:B412" si="121">DATE(YEAR(B348),MONTH(B348)+1,DAY(B348))</f>
        <v>53724</v>
      </c>
      <c r="C349" s="10">
        <f t="shared" si="102"/>
        <v>147</v>
      </c>
      <c r="D349" s="5">
        <f t="shared" si="110"/>
        <v>0</v>
      </c>
      <c r="E349" s="5">
        <f t="shared" si="103"/>
        <v>0</v>
      </c>
      <c r="F349" s="5">
        <f t="shared" si="104"/>
        <v>0</v>
      </c>
      <c r="G349" s="3">
        <f t="shared" si="111"/>
        <v>0</v>
      </c>
      <c r="H349" s="35"/>
      <c r="I349" s="5">
        <f>IF($M$12=1,IF(SUM(K$26:K348)&lt;1,$L$5*(1+$G$5)^(INT((B349-$B$27)/365)),0),0)</f>
        <v>0</v>
      </c>
      <c r="J349" s="5"/>
      <c r="K349" s="10">
        <f>IF($M$12=1,IF(AND(AA349/$L$9&gt;(E349*12+$C$9)*4,$L$10&lt;=B349,SUM($K$26:K348)&lt;1,$L$8&lt;AA349/$L$9),1,0),IF(SUM(K$26:K348)=1,0,1))</f>
        <v>0</v>
      </c>
      <c r="L349" s="5">
        <f>IF($M$12=1,IF(K348=1,$L$8*(1-$L$9),IF(SUM($K$26:K348)=1,MAX(L348*(1+$H$10)-P348,0),0)),IF(K349=1,$O$8,MAX(L348*(1+$H$10)-P348,0)))</f>
        <v>0</v>
      </c>
      <c r="M349" s="5">
        <f t="shared" si="112"/>
        <v>0</v>
      </c>
      <c r="N349" s="5">
        <f>IF(SUM(K$26:K348)=1,P349-(L349-L350),0)</f>
        <v>0</v>
      </c>
      <c r="O349" s="5">
        <f t="shared" si="113"/>
        <v>0</v>
      </c>
      <c r="P349" s="5">
        <f>IF(OR(SUM($K$26:K348)=1,$M$12=2),IF($M$19=1,MIN($L$16+F349*$L$17,L349*(1+$H$10)),MIN(MAX(D349+E349+F349-G349-H349-I349-M349-SUM(S349,U349,W349,Y349)-$O$16*E349,$O$15),L349*(1+$H$10))),0)</f>
        <v>0</v>
      </c>
      <c r="Q349" s="5"/>
      <c r="R349" s="50" t="str">
        <f t="shared" si="114"/>
        <v/>
      </c>
      <c r="S349" s="5" t="str">
        <f t="shared" si="105"/>
        <v/>
      </c>
      <c r="T349" s="5" t="str">
        <f t="shared" si="115"/>
        <v/>
      </c>
      <c r="U349" s="5" t="str">
        <f t="shared" si="106"/>
        <v/>
      </c>
      <c r="V349" s="5" t="str">
        <f t="shared" si="116"/>
        <v/>
      </c>
      <c r="W349" s="5" t="str">
        <f t="shared" si="107"/>
        <v/>
      </c>
      <c r="X349" s="5" t="str">
        <f t="shared" si="117"/>
        <v/>
      </c>
      <c r="Y349" s="5" t="str">
        <f t="shared" si="108"/>
        <v/>
      </c>
      <c r="Z349" s="5"/>
      <c r="AA349" s="5">
        <f t="shared" si="118"/>
        <v>0</v>
      </c>
      <c r="AB349" s="3">
        <f t="shared" si="119"/>
        <v>0</v>
      </c>
      <c r="AC349" s="5">
        <f t="shared" si="109"/>
        <v>0</v>
      </c>
      <c r="AE349" s="60" t="e">
        <f t="shared" si="120"/>
        <v>#DIV/0!</v>
      </c>
    </row>
    <row r="350" spans="2:31" x14ac:dyDescent="0.2">
      <c r="B350" s="9">
        <f t="shared" si="121"/>
        <v>53752</v>
      </c>
      <c r="C350" s="10">
        <f t="shared" si="102"/>
        <v>147</v>
      </c>
      <c r="D350" s="5">
        <f t="shared" si="110"/>
        <v>0</v>
      </c>
      <c r="E350" s="5">
        <f t="shared" si="103"/>
        <v>0</v>
      </c>
      <c r="F350" s="5">
        <f t="shared" si="104"/>
        <v>0</v>
      </c>
      <c r="G350" s="3">
        <f t="shared" si="111"/>
        <v>0</v>
      </c>
      <c r="H350" s="35"/>
      <c r="I350" s="5">
        <f>IF($M$12=1,IF(SUM(K$26:K349)&lt;1,$L$5*(1+$G$5)^(INT((B350-$B$27)/365)),0),0)</f>
        <v>0</v>
      </c>
      <c r="J350" s="5"/>
      <c r="K350" s="10">
        <f>IF($M$12=1,IF(AND(AA350/$L$9&gt;(E350*12+$C$9)*4,$L$10&lt;=B350,SUM($K$26:K349)&lt;1,$L$8&lt;AA350/$L$9),1,0),IF(SUM(K$26:K349)=1,0,1))</f>
        <v>0</v>
      </c>
      <c r="L350" s="5">
        <f>IF($M$12=1,IF(K349=1,$L$8*(1-$L$9),IF(SUM($K$26:K349)=1,MAX(L349*(1+$H$10)-P349,0),0)),IF(K350=1,$O$8,MAX(L349*(1+$H$10)-P349,0)))</f>
        <v>0</v>
      </c>
      <c r="M350" s="5">
        <f t="shared" si="112"/>
        <v>0</v>
      </c>
      <c r="N350" s="5">
        <f>IF(SUM(K$26:K349)=1,P350-(L350-L351),0)</f>
        <v>0</v>
      </c>
      <c r="O350" s="5">
        <f t="shared" si="113"/>
        <v>0</v>
      </c>
      <c r="P350" s="5">
        <f>IF(OR(SUM($K$26:K349)=1,$M$12=2),IF($M$19=1,MIN($L$16+F350*$L$17,L350*(1+$H$10)),MIN(MAX(D350+E350+F350-G350-H350-I350-M350-SUM(S350,U350,W350,Y350)-$O$16*E350,$O$15),L350*(1+$H$10))),0)</f>
        <v>0</v>
      </c>
      <c r="Q350" s="5"/>
      <c r="R350" s="50" t="str">
        <f t="shared" si="114"/>
        <v/>
      </c>
      <c r="S350" s="5" t="str">
        <f t="shared" si="105"/>
        <v/>
      </c>
      <c r="T350" s="5" t="str">
        <f t="shared" si="115"/>
        <v/>
      </c>
      <c r="U350" s="5" t="str">
        <f t="shared" si="106"/>
        <v/>
      </c>
      <c r="V350" s="5" t="str">
        <f t="shared" si="116"/>
        <v/>
      </c>
      <c r="W350" s="5" t="str">
        <f t="shared" si="107"/>
        <v/>
      </c>
      <c r="X350" s="5" t="str">
        <f t="shared" si="117"/>
        <v/>
      </c>
      <c r="Y350" s="5" t="str">
        <f t="shared" si="108"/>
        <v/>
      </c>
      <c r="Z350" s="5"/>
      <c r="AA350" s="5">
        <f t="shared" si="118"/>
        <v>0</v>
      </c>
      <c r="AB350" s="3">
        <f t="shared" si="119"/>
        <v>0</v>
      </c>
      <c r="AC350" s="5">
        <f t="shared" si="109"/>
        <v>0</v>
      </c>
      <c r="AE350" s="60" t="e">
        <f t="shared" si="120"/>
        <v>#DIV/0!</v>
      </c>
    </row>
    <row r="351" spans="2:31" x14ac:dyDescent="0.2">
      <c r="B351" s="9">
        <f t="shared" si="121"/>
        <v>53783</v>
      </c>
      <c r="C351" s="10">
        <f t="shared" si="102"/>
        <v>147</v>
      </c>
      <c r="D351" s="5">
        <f t="shared" si="110"/>
        <v>0</v>
      </c>
      <c r="E351" s="5">
        <f t="shared" si="103"/>
        <v>0</v>
      </c>
      <c r="F351" s="5">
        <f t="shared" si="104"/>
        <v>0</v>
      </c>
      <c r="G351" s="3">
        <f t="shared" si="111"/>
        <v>0</v>
      </c>
      <c r="H351" s="35"/>
      <c r="I351" s="5">
        <f>IF($M$12=1,IF(SUM(K$26:K350)&lt;1,$L$5*(1+$G$5)^(INT((B351-$B$27)/365)),0),0)</f>
        <v>0</v>
      </c>
      <c r="J351" s="5"/>
      <c r="K351" s="10">
        <f>IF($M$12=1,IF(AND(AA351/$L$9&gt;(E351*12+$C$9)*4,$L$10&lt;=B351,SUM($K$26:K350)&lt;1,$L$8&lt;AA351/$L$9),1,0),IF(SUM(K$26:K350)=1,0,1))</f>
        <v>0</v>
      </c>
      <c r="L351" s="5">
        <f>IF($M$12=1,IF(K350=1,$L$8*(1-$L$9),IF(SUM($K$26:K350)=1,MAX(L350*(1+$H$10)-P350,0),0)),IF(K351=1,$O$8,MAX(L350*(1+$H$10)-P350,0)))</f>
        <v>0</v>
      </c>
      <c r="M351" s="5">
        <f t="shared" si="112"/>
        <v>0</v>
      </c>
      <c r="N351" s="5">
        <f>IF(SUM(K$26:K350)=1,P351-(L351-L352),0)</f>
        <v>0</v>
      </c>
      <c r="O351" s="5">
        <f t="shared" si="113"/>
        <v>0</v>
      </c>
      <c r="P351" s="5">
        <f>IF(OR(SUM($K$26:K350)=1,$M$12=2),IF($M$19=1,MIN($L$16+F351*$L$17,L351*(1+$H$10)),MIN(MAX(D351+E351+F351-G351-H351-I351-M351-SUM(S351,U351,W351,Y351)-$O$16*E351,$O$15),L351*(1+$H$10))),0)</f>
        <v>0</v>
      </c>
      <c r="Q351" s="5"/>
      <c r="R351" s="50" t="str">
        <f t="shared" si="114"/>
        <v/>
      </c>
      <c r="S351" s="5" t="str">
        <f t="shared" si="105"/>
        <v/>
      </c>
      <c r="T351" s="5" t="str">
        <f t="shared" si="115"/>
        <v/>
      </c>
      <c r="U351" s="5" t="str">
        <f t="shared" si="106"/>
        <v/>
      </c>
      <c r="V351" s="5" t="str">
        <f t="shared" si="116"/>
        <v/>
      </c>
      <c r="W351" s="5" t="str">
        <f t="shared" si="107"/>
        <v/>
      </c>
      <c r="X351" s="5" t="str">
        <f t="shared" si="117"/>
        <v/>
      </c>
      <c r="Y351" s="5" t="str">
        <f t="shared" si="108"/>
        <v/>
      </c>
      <c r="Z351" s="5"/>
      <c r="AA351" s="5">
        <f t="shared" si="118"/>
        <v>0</v>
      </c>
      <c r="AB351" s="3">
        <f t="shared" si="119"/>
        <v>0</v>
      </c>
      <c r="AC351" s="5">
        <f t="shared" si="109"/>
        <v>0</v>
      </c>
      <c r="AE351" s="60" t="e">
        <f t="shared" si="120"/>
        <v>#DIV/0!</v>
      </c>
    </row>
    <row r="352" spans="2:31" x14ac:dyDescent="0.2">
      <c r="B352" s="9">
        <f t="shared" si="121"/>
        <v>53813</v>
      </c>
      <c r="C352" s="10">
        <f t="shared" si="102"/>
        <v>147</v>
      </c>
      <c r="D352" s="5">
        <f t="shared" si="110"/>
        <v>0</v>
      </c>
      <c r="E352" s="5">
        <f t="shared" si="103"/>
        <v>0</v>
      </c>
      <c r="F352" s="5">
        <f t="shared" si="104"/>
        <v>0</v>
      </c>
      <c r="G352" s="3">
        <f t="shared" si="111"/>
        <v>0</v>
      </c>
      <c r="H352" s="35"/>
      <c r="I352" s="5">
        <f>IF($M$12=1,IF(SUM(K$26:K351)&lt;1,$L$5*(1+$G$5)^(INT((B352-$B$27)/365)),0),0)</f>
        <v>0</v>
      </c>
      <c r="J352" s="5"/>
      <c r="K352" s="10">
        <f>IF($M$12=1,IF(AND(AA352/$L$9&gt;(E352*12+$C$9)*4,$L$10&lt;=B352,SUM($K$26:K351)&lt;1,$L$8&lt;AA352/$L$9),1,0),IF(SUM(K$26:K351)=1,0,1))</f>
        <v>0</v>
      </c>
      <c r="L352" s="5">
        <f>IF($M$12=1,IF(K351=1,$L$8*(1-$L$9),IF(SUM($K$26:K351)=1,MAX(L351*(1+$H$10)-P351,0),0)),IF(K352=1,$O$8,MAX(L351*(1+$H$10)-P351,0)))</f>
        <v>0</v>
      </c>
      <c r="M352" s="5">
        <f t="shared" si="112"/>
        <v>0</v>
      </c>
      <c r="N352" s="5">
        <f>IF(SUM(K$26:K351)=1,P352-(L352-L353),0)</f>
        <v>0</v>
      </c>
      <c r="O352" s="5">
        <f t="shared" si="113"/>
        <v>0</v>
      </c>
      <c r="P352" s="5">
        <f>IF(OR(SUM($K$26:K351)=1,$M$12=2),IF($M$19=1,MIN($L$16+F352*$L$17,L352*(1+$H$10)),MIN(MAX(D352+E352+F352-G352-H352-I352-M352-SUM(S352,U352,W352,Y352)-$O$16*E352,$O$15),L352*(1+$H$10))),0)</f>
        <v>0</v>
      </c>
      <c r="Q352" s="5"/>
      <c r="R352" s="50" t="str">
        <f t="shared" si="114"/>
        <v/>
      </c>
      <c r="S352" s="5" t="str">
        <f t="shared" si="105"/>
        <v/>
      </c>
      <c r="T352" s="5" t="str">
        <f t="shared" si="115"/>
        <v/>
      </c>
      <c r="U352" s="5" t="str">
        <f t="shared" si="106"/>
        <v/>
      </c>
      <c r="V352" s="5" t="str">
        <f t="shared" si="116"/>
        <v/>
      </c>
      <c r="W352" s="5" t="str">
        <f t="shared" si="107"/>
        <v/>
      </c>
      <c r="X352" s="5" t="str">
        <f t="shared" si="117"/>
        <v/>
      </c>
      <c r="Y352" s="5" t="str">
        <f t="shared" si="108"/>
        <v/>
      </c>
      <c r="Z352" s="5"/>
      <c r="AA352" s="5">
        <f t="shared" si="118"/>
        <v>0</v>
      </c>
      <c r="AB352" s="3">
        <f t="shared" si="119"/>
        <v>0</v>
      </c>
      <c r="AC352" s="5">
        <f t="shared" si="109"/>
        <v>0</v>
      </c>
      <c r="AE352" s="60" t="e">
        <f t="shared" si="120"/>
        <v>#DIV/0!</v>
      </c>
    </row>
    <row r="353" spans="2:31" x14ac:dyDescent="0.2">
      <c r="B353" s="9">
        <f t="shared" si="121"/>
        <v>53844</v>
      </c>
      <c r="C353" s="10">
        <f t="shared" si="102"/>
        <v>147</v>
      </c>
      <c r="D353" s="5">
        <f t="shared" si="110"/>
        <v>0</v>
      </c>
      <c r="E353" s="5">
        <f t="shared" si="103"/>
        <v>0</v>
      </c>
      <c r="F353" s="5">
        <f t="shared" si="104"/>
        <v>0</v>
      </c>
      <c r="G353" s="3">
        <f t="shared" si="111"/>
        <v>0</v>
      </c>
      <c r="H353" s="35"/>
      <c r="I353" s="5">
        <f>IF($M$12=1,IF(SUM(K$26:K352)&lt;1,$L$5*(1+$G$5)^(INT((B353-$B$27)/365)),0),0)</f>
        <v>0</v>
      </c>
      <c r="J353" s="5"/>
      <c r="K353" s="10">
        <f>IF($M$12=1,IF(AND(AA353/$L$9&gt;(E353*12+$C$9)*4,$L$10&lt;=B353,SUM($K$26:K352)&lt;1,$L$8&lt;AA353/$L$9),1,0),IF(SUM(K$26:K352)=1,0,1))</f>
        <v>0</v>
      </c>
      <c r="L353" s="5">
        <f>IF($M$12=1,IF(K352=1,$L$8*(1-$L$9),IF(SUM($K$26:K352)=1,MAX(L352*(1+$H$10)-P352,0),0)),IF(K353=1,$O$8,MAX(L352*(1+$H$10)-P352,0)))</f>
        <v>0</v>
      </c>
      <c r="M353" s="5">
        <f t="shared" si="112"/>
        <v>0</v>
      </c>
      <c r="N353" s="5">
        <f>IF(SUM(K$26:K352)=1,P353-(L353-L354),0)</f>
        <v>0</v>
      </c>
      <c r="O353" s="5">
        <f t="shared" si="113"/>
        <v>0</v>
      </c>
      <c r="P353" s="5">
        <f>IF(OR(SUM($K$26:K352)=1,$M$12=2),IF($M$19=1,MIN($L$16+F353*$L$17,L353*(1+$H$10)),MIN(MAX(D353+E353+F353-G353-H353-I353-M353-SUM(S353,U353,W353,Y353)-$O$16*E353,$O$15),L353*(1+$H$10))),0)</f>
        <v>0</v>
      </c>
      <c r="Q353" s="5"/>
      <c r="R353" s="50" t="str">
        <f t="shared" si="114"/>
        <v/>
      </c>
      <c r="S353" s="5" t="str">
        <f t="shared" si="105"/>
        <v/>
      </c>
      <c r="T353" s="5" t="str">
        <f t="shared" si="115"/>
        <v/>
      </c>
      <c r="U353" s="5" t="str">
        <f t="shared" si="106"/>
        <v/>
      </c>
      <c r="V353" s="5" t="str">
        <f t="shared" si="116"/>
        <v/>
      </c>
      <c r="W353" s="5" t="str">
        <f t="shared" si="107"/>
        <v/>
      </c>
      <c r="X353" s="5" t="str">
        <f t="shared" si="117"/>
        <v/>
      </c>
      <c r="Y353" s="5" t="str">
        <f t="shared" si="108"/>
        <v/>
      </c>
      <c r="Z353" s="5"/>
      <c r="AA353" s="5">
        <f t="shared" si="118"/>
        <v>0</v>
      </c>
      <c r="AB353" s="3">
        <f t="shared" si="119"/>
        <v>0</v>
      </c>
      <c r="AC353" s="5">
        <f t="shared" si="109"/>
        <v>0</v>
      </c>
      <c r="AE353" s="60" t="e">
        <f t="shared" si="120"/>
        <v>#DIV/0!</v>
      </c>
    </row>
    <row r="354" spans="2:31" x14ac:dyDescent="0.2">
      <c r="B354" s="9">
        <f t="shared" si="121"/>
        <v>53874</v>
      </c>
      <c r="C354" s="10">
        <f t="shared" si="102"/>
        <v>147</v>
      </c>
      <c r="D354" s="5">
        <f t="shared" si="110"/>
        <v>0</v>
      </c>
      <c r="E354" s="5">
        <f t="shared" si="103"/>
        <v>0</v>
      </c>
      <c r="F354" s="5">
        <f t="shared" si="104"/>
        <v>0</v>
      </c>
      <c r="G354" s="3">
        <f t="shared" si="111"/>
        <v>0</v>
      </c>
      <c r="H354" s="35"/>
      <c r="I354" s="5">
        <f>IF($M$12=1,IF(SUM(K$26:K353)&lt;1,$L$5*(1+$G$5)^(INT((B354-$B$27)/365)),0),0)</f>
        <v>0</v>
      </c>
      <c r="J354" s="5"/>
      <c r="K354" s="10">
        <f>IF($M$12=1,IF(AND(AA354/$L$9&gt;(E354*12+$C$9)*4,$L$10&lt;=B354,SUM($K$26:K353)&lt;1,$L$8&lt;AA354/$L$9),1,0),IF(SUM(K$26:K353)=1,0,1))</f>
        <v>0</v>
      </c>
      <c r="L354" s="5">
        <f>IF($M$12=1,IF(K353=1,$L$8*(1-$L$9),IF(SUM($K$26:K353)=1,MAX(L353*(1+$H$10)-P353,0),0)),IF(K354=1,$O$8,MAX(L353*(1+$H$10)-P353,0)))</f>
        <v>0</v>
      </c>
      <c r="M354" s="5">
        <f t="shared" si="112"/>
        <v>0</v>
      </c>
      <c r="N354" s="5">
        <f>IF(SUM(K$26:K353)=1,P354-(L354-L355),0)</f>
        <v>0</v>
      </c>
      <c r="O354" s="5">
        <f t="shared" si="113"/>
        <v>0</v>
      </c>
      <c r="P354" s="5">
        <f>IF(OR(SUM($K$26:K353)=1,$M$12=2),IF($M$19=1,MIN($L$16+F354*$L$17,L354*(1+$H$10)),MIN(MAX(D354+E354+F354-G354-H354-I354-M354-SUM(S354,U354,W354,Y354)-$O$16*E354,$O$15),L354*(1+$H$10))),0)</f>
        <v>0</v>
      </c>
      <c r="Q354" s="5"/>
      <c r="R354" s="50" t="str">
        <f t="shared" si="114"/>
        <v/>
      </c>
      <c r="S354" s="5" t="str">
        <f t="shared" si="105"/>
        <v/>
      </c>
      <c r="T354" s="5" t="str">
        <f t="shared" si="115"/>
        <v/>
      </c>
      <c r="U354" s="5" t="str">
        <f t="shared" si="106"/>
        <v/>
      </c>
      <c r="V354" s="5" t="str">
        <f t="shared" si="116"/>
        <v/>
      </c>
      <c r="W354" s="5" t="str">
        <f t="shared" si="107"/>
        <v/>
      </c>
      <c r="X354" s="5" t="str">
        <f t="shared" si="117"/>
        <v/>
      </c>
      <c r="Y354" s="5" t="str">
        <f t="shared" si="108"/>
        <v/>
      </c>
      <c r="Z354" s="5"/>
      <c r="AA354" s="5">
        <f t="shared" si="118"/>
        <v>0</v>
      </c>
      <c r="AB354" s="3">
        <f t="shared" si="119"/>
        <v>0</v>
      </c>
      <c r="AC354" s="5">
        <f t="shared" si="109"/>
        <v>0</v>
      </c>
      <c r="AE354" s="60" t="e">
        <f t="shared" si="120"/>
        <v>#DIV/0!</v>
      </c>
    </row>
    <row r="355" spans="2:31" x14ac:dyDescent="0.2">
      <c r="B355" s="9">
        <f t="shared" si="121"/>
        <v>53905</v>
      </c>
      <c r="C355" s="10">
        <f t="shared" si="102"/>
        <v>147</v>
      </c>
      <c r="D355" s="5">
        <f t="shared" si="110"/>
        <v>0</v>
      </c>
      <c r="E355" s="5">
        <f t="shared" si="103"/>
        <v>0</v>
      </c>
      <c r="F355" s="5">
        <f t="shared" si="104"/>
        <v>0</v>
      </c>
      <c r="G355" s="3">
        <f t="shared" si="111"/>
        <v>0</v>
      </c>
      <c r="H355" s="35"/>
      <c r="I355" s="5">
        <f>IF($M$12=1,IF(SUM(K$26:K354)&lt;1,$L$5*(1+$G$5)^(INT((B355-$B$27)/365)),0),0)</f>
        <v>0</v>
      </c>
      <c r="J355" s="5"/>
      <c r="K355" s="10">
        <f>IF($M$12=1,IF(AND(AA355/$L$9&gt;(E355*12+$C$9)*4,$L$10&lt;=B355,SUM($K$26:K354)&lt;1,$L$8&lt;AA355/$L$9),1,0),IF(SUM(K$26:K354)=1,0,1))</f>
        <v>0</v>
      </c>
      <c r="L355" s="5">
        <f>IF($M$12=1,IF(K354=1,$L$8*(1-$L$9),IF(SUM($K$26:K354)=1,MAX(L354*(1+$H$10)-P354,0),0)),IF(K355=1,$O$8,MAX(L354*(1+$H$10)-P354,0)))</f>
        <v>0</v>
      </c>
      <c r="M355" s="5">
        <f t="shared" si="112"/>
        <v>0</v>
      </c>
      <c r="N355" s="5">
        <f>IF(SUM(K$26:K354)=1,P355-(L355-L356),0)</f>
        <v>0</v>
      </c>
      <c r="O355" s="5">
        <f t="shared" si="113"/>
        <v>0</v>
      </c>
      <c r="P355" s="5">
        <f>IF(OR(SUM($K$26:K354)=1,$M$12=2),IF($M$19=1,MIN($L$16+F355*$L$17,L355*(1+$H$10)),MIN(MAX(D355+E355+F355-G355-H355-I355-M355-SUM(S355,U355,W355,Y355)-$O$16*E355,$O$15),L355*(1+$H$10))),0)</f>
        <v>0</v>
      </c>
      <c r="Q355" s="5"/>
      <c r="R355" s="50" t="str">
        <f t="shared" si="114"/>
        <v/>
      </c>
      <c r="S355" s="5" t="str">
        <f t="shared" si="105"/>
        <v/>
      </c>
      <c r="T355" s="5" t="str">
        <f t="shared" si="115"/>
        <v/>
      </c>
      <c r="U355" s="5" t="str">
        <f t="shared" si="106"/>
        <v/>
      </c>
      <c r="V355" s="5" t="str">
        <f t="shared" si="116"/>
        <v/>
      </c>
      <c r="W355" s="5" t="str">
        <f t="shared" si="107"/>
        <v/>
      </c>
      <c r="X355" s="5" t="str">
        <f t="shared" si="117"/>
        <v/>
      </c>
      <c r="Y355" s="5" t="str">
        <f t="shared" si="108"/>
        <v/>
      </c>
      <c r="Z355" s="5"/>
      <c r="AA355" s="5">
        <f t="shared" si="118"/>
        <v>0</v>
      </c>
      <c r="AB355" s="3">
        <f t="shared" si="119"/>
        <v>0</v>
      </c>
      <c r="AC355" s="5">
        <f t="shared" si="109"/>
        <v>0</v>
      </c>
      <c r="AE355" s="60" t="e">
        <f t="shared" si="120"/>
        <v>#DIV/0!</v>
      </c>
    </row>
    <row r="356" spans="2:31" x14ac:dyDescent="0.2">
      <c r="B356" s="9">
        <f t="shared" si="121"/>
        <v>53936</v>
      </c>
      <c r="C356" s="10">
        <f t="shared" si="102"/>
        <v>147</v>
      </c>
      <c r="D356" s="5">
        <f t="shared" si="110"/>
        <v>0</v>
      </c>
      <c r="E356" s="5">
        <f t="shared" si="103"/>
        <v>0</v>
      </c>
      <c r="F356" s="5">
        <f t="shared" si="104"/>
        <v>0</v>
      </c>
      <c r="G356" s="3">
        <f t="shared" si="111"/>
        <v>0</v>
      </c>
      <c r="H356" s="35"/>
      <c r="I356" s="5">
        <f>IF($M$12=1,IF(SUM(K$26:K355)&lt;1,$L$5*(1+$G$5)^(INT((B356-$B$27)/365)),0),0)</f>
        <v>0</v>
      </c>
      <c r="J356" s="5"/>
      <c r="K356" s="10">
        <f>IF($M$12=1,IF(AND(AA356/$L$9&gt;(E356*12+$C$9)*4,$L$10&lt;=B356,SUM($K$26:K355)&lt;1,$L$8&lt;AA356/$L$9),1,0),IF(SUM(K$26:K355)=1,0,1))</f>
        <v>0</v>
      </c>
      <c r="L356" s="5">
        <f>IF($M$12=1,IF(K355=1,$L$8*(1-$L$9),IF(SUM($K$26:K355)=1,MAX(L355*(1+$H$10)-P355,0),0)),IF(K356=1,$O$8,MAX(L355*(1+$H$10)-P355,0)))</f>
        <v>0</v>
      </c>
      <c r="M356" s="5">
        <f t="shared" si="112"/>
        <v>0</v>
      </c>
      <c r="N356" s="5">
        <f>IF(SUM(K$26:K355)=1,P356-(L356-L357),0)</f>
        <v>0</v>
      </c>
      <c r="O356" s="5">
        <f t="shared" si="113"/>
        <v>0</v>
      </c>
      <c r="P356" s="5">
        <f>IF(OR(SUM($K$26:K355)=1,$M$12=2),IF($M$19=1,MIN($L$16+F356*$L$17,L356*(1+$H$10)),MIN(MAX(D356+E356+F356-G356-H356-I356-M356-SUM(S356,U356,W356,Y356)-$O$16*E356,$O$15),L356*(1+$H$10))),0)</f>
        <v>0</v>
      </c>
      <c r="Q356" s="5"/>
      <c r="R356" s="50" t="str">
        <f t="shared" si="114"/>
        <v/>
      </c>
      <c r="S356" s="5" t="str">
        <f t="shared" si="105"/>
        <v/>
      </c>
      <c r="T356" s="5" t="str">
        <f t="shared" si="115"/>
        <v/>
      </c>
      <c r="U356" s="5" t="str">
        <f t="shared" si="106"/>
        <v/>
      </c>
      <c r="V356" s="5" t="str">
        <f t="shared" si="116"/>
        <v/>
      </c>
      <c r="W356" s="5" t="str">
        <f t="shared" si="107"/>
        <v/>
      </c>
      <c r="X356" s="5" t="str">
        <f t="shared" si="117"/>
        <v/>
      </c>
      <c r="Y356" s="5" t="str">
        <f t="shared" si="108"/>
        <v/>
      </c>
      <c r="Z356" s="5"/>
      <c r="AA356" s="5">
        <f t="shared" si="118"/>
        <v>0</v>
      </c>
      <c r="AB356" s="3">
        <f t="shared" si="119"/>
        <v>0</v>
      </c>
      <c r="AC356" s="5">
        <f t="shared" si="109"/>
        <v>0</v>
      </c>
      <c r="AE356" s="60" t="e">
        <f t="shared" si="120"/>
        <v>#DIV/0!</v>
      </c>
    </row>
    <row r="357" spans="2:31" x14ac:dyDescent="0.2">
      <c r="B357" s="9">
        <f t="shared" si="121"/>
        <v>53966</v>
      </c>
      <c r="C357" s="10">
        <f t="shared" si="102"/>
        <v>147</v>
      </c>
      <c r="D357" s="5">
        <f t="shared" si="110"/>
        <v>0</v>
      </c>
      <c r="E357" s="5">
        <f t="shared" si="103"/>
        <v>0</v>
      </c>
      <c r="F357" s="5">
        <f t="shared" si="104"/>
        <v>0</v>
      </c>
      <c r="G357" s="3">
        <f t="shared" si="111"/>
        <v>0</v>
      </c>
      <c r="H357" s="35"/>
      <c r="I357" s="5">
        <f>IF($M$12=1,IF(SUM(K$26:K356)&lt;1,$L$5*(1+$G$5)^(INT((B357-$B$27)/365)),0),0)</f>
        <v>0</v>
      </c>
      <c r="J357" s="5"/>
      <c r="K357" s="10">
        <f>IF($M$12=1,IF(AND(AA357/$L$9&gt;(E357*12+$C$9)*4,$L$10&lt;=B357,SUM($K$26:K356)&lt;1,$L$8&lt;AA357/$L$9),1,0),IF(SUM(K$26:K356)=1,0,1))</f>
        <v>0</v>
      </c>
      <c r="L357" s="5">
        <f>IF($M$12=1,IF(K356=1,$L$8*(1-$L$9),IF(SUM($K$26:K356)=1,MAX(L356*(1+$H$10)-P356,0),0)),IF(K357=1,$O$8,MAX(L356*(1+$H$10)-P356,0)))</f>
        <v>0</v>
      </c>
      <c r="M357" s="5">
        <f t="shared" si="112"/>
        <v>0</v>
      </c>
      <c r="N357" s="5">
        <f>IF(SUM(K$26:K356)=1,P357-(L357-L358),0)</f>
        <v>0</v>
      </c>
      <c r="O357" s="5">
        <f t="shared" si="113"/>
        <v>0</v>
      </c>
      <c r="P357" s="5">
        <f>IF(OR(SUM($K$26:K356)=1,$M$12=2),IF($M$19=1,MIN($L$16+F357*$L$17,L357*(1+$H$10)),MIN(MAX(D357+E357+F357-G357-H357-I357-M357-SUM(S357,U357,W357,Y357)-$O$16*E357,$O$15),L357*(1+$H$10))),0)</f>
        <v>0</v>
      </c>
      <c r="Q357" s="5"/>
      <c r="R357" s="50" t="str">
        <f t="shared" si="114"/>
        <v/>
      </c>
      <c r="S357" s="5" t="str">
        <f t="shared" si="105"/>
        <v/>
      </c>
      <c r="T357" s="5" t="str">
        <f t="shared" si="115"/>
        <v/>
      </c>
      <c r="U357" s="5" t="str">
        <f t="shared" si="106"/>
        <v/>
      </c>
      <c r="V357" s="5" t="str">
        <f t="shared" si="116"/>
        <v/>
      </c>
      <c r="W357" s="5" t="str">
        <f t="shared" si="107"/>
        <v/>
      </c>
      <c r="X357" s="5" t="str">
        <f t="shared" si="117"/>
        <v/>
      </c>
      <c r="Y357" s="5" t="str">
        <f t="shared" si="108"/>
        <v/>
      </c>
      <c r="Z357" s="5"/>
      <c r="AA357" s="5">
        <f t="shared" si="118"/>
        <v>0</v>
      </c>
      <c r="AB357" s="3">
        <f t="shared" si="119"/>
        <v>0</v>
      </c>
      <c r="AC357" s="5">
        <f t="shared" si="109"/>
        <v>0</v>
      </c>
      <c r="AE357" s="60" t="e">
        <f t="shared" si="120"/>
        <v>#DIV/0!</v>
      </c>
    </row>
    <row r="358" spans="2:31" x14ac:dyDescent="0.2">
      <c r="B358" s="9">
        <f t="shared" si="121"/>
        <v>53997</v>
      </c>
      <c r="C358" s="10">
        <f t="shared" si="102"/>
        <v>147</v>
      </c>
      <c r="D358" s="5">
        <f t="shared" si="110"/>
        <v>0</v>
      </c>
      <c r="E358" s="5">
        <f t="shared" si="103"/>
        <v>0</v>
      </c>
      <c r="F358" s="5">
        <f t="shared" si="104"/>
        <v>0</v>
      </c>
      <c r="G358" s="3">
        <f t="shared" si="111"/>
        <v>0</v>
      </c>
      <c r="H358" s="35"/>
      <c r="I358" s="5">
        <f>IF($M$12=1,IF(SUM(K$26:K357)&lt;1,$L$5*(1+$G$5)^(INT((B358-$B$27)/365)),0),0)</f>
        <v>0</v>
      </c>
      <c r="J358" s="5"/>
      <c r="K358" s="10">
        <f>IF($M$12=1,IF(AND(AA358/$L$9&gt;(E358*12+$C$9)*4,$L$10&lt;=B358,SUM($K$26:K357)&lt;1,$L$8&lt;AA358/$L$9),1,0),IF(SUM(K$26:K357)=1,0,1))</f>
        <v>0</v>
      </c>
      <c r="L358" s="5">
        <f>IF($M$12=1,IF(K357=1,$L$8*(1-$L$9),IF(SUM($K$26:K357)=1,MAX(L357*(1+$H$10)-P357,0),0)),IF(K358=1,$O$8,MAX(L357*(1+$H$10)-P357,0)))</f>
        <v>0</v>
      </c>
      <c r="M358" s="5">
        <f t="shared" si="112"/>
        <v>0</v>
      </c>
      <c r="N358" s="5">
        <f>IF(SUM(K$26:K357)=1,P358-(L358-L359),0)</f>
        <v>0</v>
      </c>
      <c r="O358" s="5">
        <f t="shared" si="113"/>
        <v>0</v>
      </c>
      <c r="P358" s="5">
        <f>IF(OR(SUM($K$26:K357)=1,$M$12=2),IF($M$19=1,MIN($L$16+F358*$L$17,L358*(1+$H$10)),MIN(MAX(D358+E358+F358-G358-H358-I358-M358-SUM(S358,U358,W358,Y358)-$O$16*E358,$O$15),L358*(1+$H$10))),0)</f>
        <v>0</v>
      </c>
      <c r="Q358" s="5"/>
      <c r="R358" s="50" t="str">
        <f t="shared" si="114"/>
        <v/>
      </c>
      <c r="S358" s="5" t="str">
        <f t="shared" si="105"/>
        <v/>
      </c>
      <c r="T358" s="5" t="str">
        <f t="shared" si="115"/>
        <v/>
      </c>
      <c r="U358" s="5" t="str">
        <f t="shared" si="106"/>
        <v/>
      </c>
      <c r="V358" s="5" t="str">
        <f t="shared" si="116"/>
        <v/>
      </c>
      <c r="W358" s="5" t="str">
        <f t="shared" si="107"/>
        <v/>
      </c>
      <c r="X358" s="5" t="str">
        <f t="shared" si="117"/>
        <v/>
      </c>
      <c r="Y358" s="5" t="str">
        <f t="shared" si="108"/>
        <v/>
      </c>
      <c r="Z358" s="5"/>
      <c r="AA358" s="5">
        <f t="shared" si="118"/>
        <v>0</v>
      </c>
      <c r="AB358" s="3">
        <f t="shared" si="119"/>
        <v>0</v>
      </c>
      <c r="AC358" s="5">
        <f t="shared" si="109"/>
        <v>0</v>
      </c>
      <c r="AE358" s="60" t="e">
        <f t="shared" si="120"/>
        <v>#DIV/0!</v>
      </c>
    </row>
    <row r="359" spans="2:31" x14ac:dyDescent="0.2">
      <c r="B359" s="9">
        <f t="shared" si="121"/>
        <v>54027</v>
      </c>
      <c r="C359" s="10">
        <f t="shared" si="102"/>
        <v>148</v>
      </c>
      <c r="D359" s="5">
        <f t="shared" si="110"/>
        <v>0</v>
      </c>
      <c r="E359" s="5">
        <f t="shared" si="103"/>
        <v>0</v>
      </c>
      <c r="F359" s="5">
        <f t="shared" si="104"/>
        <v>0</v>
      </c>
      <c r="G359" s="3">
        <f t="shared" si="111"/>
        <v>0</v>
      </c>
      <c r="H359" s="35"/>
      <c r="I359" s="5">
        <f>IF($M$12=1,IF(SUM(K$26:K358)&lt;1,$L$5*(1+$G$5)^(INT((B359-$B$27)/365)),0),0)</f>
        <v>0</v>
      </c>
      <c r="J359" s="5"/>
      <c r="K359" s="10">
        <f>IF($M$12=1,IF(AND(AA359/$L$9&gt;(E359*12+$C$9)*4,$L$10&lt;=B359,SUM($K$26:K358)&lt;1,$L$8&lt;AA359/$L$9),1,0),IF(SUM(K$26:K358)=1,0,1))</f>
        <v>0</v>
      </c>
      <c r="L359" s="5">
        <f>IF($M$12=1,IF(K358=1,$L$8*(1-$L$9),IF(SUM($K$26:K358)=1,MAX(L358*(1+$H$10)-P358,0),0)),IF(K359=1,$O$8,MAX(L358*(1+$H$10)-P358,0)))</f>
        <v>0</v>
      </c>
      <c r="M359" s="5">
        <f t="shared" si="112"/>
        <v>0</v>
      </c>
      <c r="N359" s="5">
        <f>IF(SUM(K$26:K358)=1,P359-(L359-L360),0)</f>
        <v>0</v>
      </c>
      <c r="O359" s="5">
        <f t="shared" si="113"/>
        <v>0</v>
      </c>
      <c r="P359" s="5">
        <f>IF(OR(SUM($K$26:K358)=1,$M$12=2),IF($M$19=1,MIN($L$16+F359*$L$17,L359*(1+$H$10)),MIN(MAX(D359+E359+F359-G359-H359-I359-M359-SUM(S359,U359,W359,Y359)-$O$16*E359,$O$15),L359*(1+$H$10))),0)</f>
        <v>0</v>
      </c>
      <c r="Q359" s="5"/>
      <c r="R359" s="50" t="str">
        <f t="shared" si="114"/>
        <v/>
      </c>
      <c r="S359" s="5" t="str">
        <f t="shared" si="105"/>
        <v/>
      </c>
      <c r="T359" s="5" t="str">
        <f t="shared" si="115"/>
        <v/>
      </c>
      <c r="U359" s="5" t="str">
        <f t="shared" si="106"/>
        <v/>
      </c>
      <c r="V359" s="5" t="str">
        <f t="shared" si="116"/>
        <v/>
      </c>
      <c r="W359" s="5" t="str">
        <f t="shared" si="107"/>
        <v/>
      </c>
      <c r="X359" s="5" t="str">
        <f t="shared" si="117"/>
        <v/>
      </c>
      <c r="Y359" s="5" t="str">
        <f t="shared" si="108"/>
        <v/>
      </c>
      <c r="Z359" s="5"/>
      <c r="AA359" s="5">
        <f t="shared" si="118"/>
        <v>0</v>
      </c>
      <c r="AB359" s="3">
        <f t="shared" si="119"/>
        <v>0</v>
      </c>
      <c r="AC359" s="5">
        <f t="shared" si="109"/>
        <v>0</v>
      </c>
      <c r="AE359" s="60" t="e">
        <f t="shared" si="120"/>
        <v>#DIV/0!</v>
      </c>
    </row>
    <row r="360" spans="2:31" x14ac:dyDescent="0.2">
      <c r="B360" s="9">
        <f t="shared" si="121"/>
        <v>54058</v>
      </c>
      <c r="C360" s="10">
        <f t="shared" si="102"/>
        <v>148</v>
      </c>
      <c r="D360" s="5">
        <f t="shared" si="110"/>
        <v>0</v>
      </c>
      <c r="E360" s="5">
        <f t="shared" si="103"/>
        <v>0</v>
      </c>
      <c r="F360" s="5">
        <f t="shared" si="104"/>
        <v>0</v>
      </c>
      <c r="G360" s="3">
        <f t="shared" si="111"/>
        <v>0</v>
      </c>
      <c r="H360" s="35"/>
      <c r="I360" s="5">
        <f>IF($M$12=1,IF(SUM(K$26:K359)&lt;1,$L$5*(1+$G$5)^(INT((B360-$B$27)/365)),0),0)</f>
        <v>0</v>
      </c>
      <c r="J360" s="5"/>
      <c r="K360" s="10">
        <f>IF($M$12=1,IF(AND(AA360/$L$9&gt;(E360*12+$C$9)*4,$L$10&lt;=B360,SUM($K$26:K359)&lt;1,$L$8&lt;AA360/$L$9),1,0),IF(SUM(K$26:K359)=1,0,1))</f>
        <v>0</v>
      </c>
      <c r="L360" s="5">
        <f>IF($M$12=1,IF(K359=1,$L$8*(1-$L$9),IF(SUM($K$26:K359)=1,MAX(L359*(1+$H$10)-P359,0),0)),IF(K360=1,$O$8,MAX(L359*(1+$H$10)-P359,0)))</f>
        <v>0</v>
      </c>
      <c r="M360" s="5">
        <f t="shared" si="112"/>
        <v>0</v>
      </c>
      <c r="N360" s="5">
        <f>IF(SUM(K$26:K359)=1,P360-(L360-L361),0)</f>
        <v>0</v>
      </c>
      <c r="O360" s="5">
        <f t="shared" si="113"/>
        <v>0</v>
      </c>
      <c r="P360" s="5">
        <f>IF(OR(SUM($K$26:K359)=1,$M$12=2),IF($M$19=1,MIN($L$16+F360*$L$17,L360*(1+$H$10)),MIN(MAX(D360+E360+F360-G360-H360-I360-M360-SUM(S360,U360,W360,Y360)-$O$16*E360,$O$15),L360*(1+$H$10))),0)</f>
        <v>0</v>
      </c>
      <c r="Q360" s="5"/>
      <c r="R360" s="50" t="str">
        <f t="shared" si="114"/>
        <v/>
      </c>
      <c r="S360" s="5" t="str">
        <f t="shared" si="105"/>
        <v/>
      </c>
      <c r="T360" s="5" t="str">
        <f t="shared" si="115"/>
        <v/>
      </c>
      <c r="U360" s="5" t="str">
        <f t="shared" si="106"/>
        <v/>
      </c>
      <c r="V360" s="5" t="str">
        <f t="shared" si="116"/>
        <v/>
      </c>
      <c r="W360" s="5" t="str">
        <f t="shared" si="107"/>
        <v/>
      </c>
      <c r="X360" s="5" t="str">
        <f t="shared" si="117"/>
        <v/>
      </c>
      <c r="Y360" s="5" t="str">
        <f t="shared" si="108"/>
        <v/>
      </c>
      <c r="Z360" s="5"/>
      <c r="AA360" s="5">
        <f t="shared" si="118"/>
        <v>0</v>
      </c>
      <c r="AB360" s="3">
        <f t="shared" si="119"/>
        <v>0</v>
      </c>
      <c r="AC360" s="5">
        <f t="shared" si="109"/>
        <v>0</v>
      </c>
      <c r="AE360" s="60" t="e">
        <f t="shared" si="120"/>
        <v>#DIV/0!</v>
      </c>
    </row>
    <row r="361" spans="2:31" x14ac:dyDescent="0.2">
      <c r="B361" s="9">
        <f t="shared" si="121"/>
        <v>54089</v>
      </c>
      <c r="C361" s="10">
        <f t="shared" si="102"/>
        <v>148</v>
      </c>
      <c r="D361" s="5">
        <f t="shared" si="110"/>
        <v>0</v>
      </c>
      <c r="E361" s="5">
        <f t="shared" si="103"/>
        <v>0</v>
      </c>
      <c r="F361" s="5">
        <f t="shared" si="104"/>
        <v>0</v>
      </c>
      <c r="G361" s="3">
        <f t="shared" si="111"/>
        <v>0</v>
      </c>
      <c r="H361" s="35"/>
      <c r="I361" s="5">
        <f>IF($M$12=1,IF(SUM(K$26:K360)&lt;1,$L$5*(1+$G$5)^(INT((B361-$B$27)/365)),0),0)</f>
        <v>0</v>
      </c>
      <c r="J361" s="5"/>
      <c r="K361" s="10">
        <f>IF($M$12=1,IF(AND(AA361/$L$9&gt;(E361*12+$C$9)*4,$L$10&lt;=B361,SUM($K$26:K360)&lt;1,$L$8&lt;AA361/$L$9),1,0),IF(SUM(K$26:K360)=1,0,1))</f>
        <v>0</v>
      </c>
      <c r="L361" s="5">
        <f>IF($M$12=1,IF(K360=1,$L$8*(1-$L$9),IF(SUM($K$26:K360)=1,MAX(L360*(1+$H$10)-P360,0),0)),IF(K361=1,$O$8,MAX(L360*(1+$H$10)-P360,0)))</f>
        <v>0</v>
      </c>
      <c r="M361" s="5">
        <f t="shared" si="112"/>
        <v>0</v>
      </c>
      <c r="N361" s="5">
        <f>IF(SUM(K$26:K360)=1,P361-(L361-L362),0)</f>
        <v>0</v>
      </c>
      <c r="O361" s="5">
        <f t="shared" si="113"/>
        <v>0</v>
      </c>
      <c r="P361" s="5">
        <f>IF(OR(SUM($K$26:K360)=1,$M$12=2),IF($M$19=1,MIN($L$16+F361*$L$17,L361*(1+$H$10)),MIN(MAX(D361+E361+F361-G361-H361-I361-M361-SUM(S361,U361,W361,Y361)-$O$16*E361,$O$15),L361*(1+$H$10))),0)</f>
        <v>0</v>
      </c>
      <c r="Q361" s="5"/>
      <c r="R361" s="50" t="str">
        <f t="shared" si="114"/>
        <v/>
      </c>
      <c r="S361" s="5" t="str">
        <f t="shared" si="105"/>
        <v/>
      </c>
      <c r="T361" s="5" t="str">
        <f t="shared" si="115"/>
        <v/>
      </c>
      <c r="U361" s="5" t="str">
        <f t="shared" si="106"/>
        <v/>
      </c>
      <c r="V361" s="5" t="str">
        <f t="shared" si="116"/>
        <v/>
      </c>
      <c r="W361" s="5" t="str">
        <f t="shared" si="107"/>
        <v/>
      </c>
      <c r="X361" s="5" t="str">
        <f t="shared" si="117"/>
        <v/>
      </c>
      <c r="Y361" s="5" t="str">
        <f t="shared" si="108"/>
        <v/>
      </c>
      <c r="Z361" s="5"/>
      <c r="AA361" s="5">
        <f t="shared" si="118"/>
        <v>0</v>
      </c>
      <c r="AB361" s="3">
        <f t="shared" si="119"/>
        <v>0</v>
      </c>
      <c r="AC361" s="5">
        <f t="shared" si="109"/>
        <v>0</v>
      </c>
      <c r="AE361" s="60" t="e">
        <f t="shared" si="120"/>
        <v>#DIV/0!</v>
      </c>
    </row>
    <row r="362" spans="2:31" x14ac:dyDescent="0.2">
      <c r="B362" s="9">
        <f t="shared" si="121"/>
        <v>54118</v>
      </c>
      <c r="C362" s="10">
        <f t="shared" si="102"/>
        <v>148</v>
      </c>
      <c r="D362" s="5">
        <f t="shared" si="110"/>
        <v>0</v>
      </c>
      <c r="E362" s="5">
        <f t="shared" si="103"/>
        <v>0</v>
      </c>
      <c r="F362" s="5">
        <f t="shared" si="104"/>
        <v>0</v>
      </c>
      <c r="G362" s="3">
        <f t="shared" si="111"/>
        <v>0</v>
      </c>
      <c r="H362" s="35"/>
      <c r="I362" s="5">
        <f>IF($M$12=1,IF(SUM(K$26:K361)&lt;1,$L$5*(1+$G$5)^(INT((B362-$B$27)/365)),0),0)</f>
        <v>0</v>
      </c>
      <c r="J362" s="5"/>
      <c r="K362" s="10">
        <f>IF($M$12=1,IF(AND(AA362/$L$9&gt;(E362*12+$C$9)*4,$L$10&lt;=B362,SUM($K$26:K361)&lt;1,$L$8&lt;AA362/$L$9),1,0),IF(SUM(K$26:K361)=1,0,1))</f>
        <v>0</v>
      </c>
      <c r="L362" s="5">
        <f>IF($M$12=1,IF(K361=1,$L$8*(1-$L$9),IF(SUM($K$26:K361)=1,MAX(L361*(1+$H$10)-P361,0),0)),IF(K362=1,$O$8,MAX(L361*(1+$H$10)-P361,0)))</f>
        <v>0</v>
      </c>
      <c r="M362" s="5">
        <f t="shared" si="112"/>
        <v>0</v>
      </c>
      <c r="N362" s="5">
        <f>IF(SUM(K$26:K361)=1,P362-(L362-L363),0)</f>
        <v>0</v>
      </c>
      <c r="O362" s="5">
        <f t="shared" si="113"/>
        <v>0</v>
      </c>
      <c r="P362" s="5">
        <f>IF(OR(SUM($K$26:K361)=1,$M$12=2),IF($M$19=1,MIN($L$16+F362*$L$17,L362*(1+$H$10)),MIN(MAX(D362+E362+F362-G362-H362-I362-M362-SUM(S362,U362,W362,Y362)-$O$16*E362,$O$15),L362*(1+$H$10))),0)</f>
        <v>0</v>
      </c>
      <c r="Q362" s="5"/>
      <c r="R362" s="50" t="str">
        <f t="shared" si="114"/>
        <v/>
      </c>
      <c r="S362" s="5" t="str">
        <f t="shared" si="105"/>
        <v/>
      </c>
      <c r="T362" s="5" t="str">
        <f t="shared" si="115"/>
        <v/>
      </c>
      <c r="U362" s="5" t="str">
        <f t="shared" si="106"/>
        <v/>
      </c>
      <c r="V362" s="5" t="str">
        <f t="shared" si="116"/>
        <v/>
      </c>
      <c r="W362" s="5" t="str">
        <f t="shared" si="107"/>
        <v/>
      </c>
      <c r="X362" s="5" t="str">
        <f t="shared" si="117"/>
        <v/>
      </c>
      <c r="Y362" s="5" t="str">
        <f t="shared" si="108"/>
        <v/>
      </c>
      <c r="Z362" s="5"/>
      <c r="AA362" s="5">
        <f t="shared" si="118"/>
        <v>0</v>
      </c>
      <c r="AB362" s="3">
        <f t="shared" si="119"/>
        <v>0</v>
      </c>
      <c r="AC362" s="5">
        <f t="shared" si="109"/>
        <v>0</v>
      </c>
      <c r="AE362" s="60" t="e">
        <f t="shared" si="120"/>
        <v>#DIV/0!</v>
      </c>
    </row>
    <row r="363" spans="2:31" x14ac:dyDescent="0.2">
      <c r="B363" s="9">
        <f t="shared" si="121"/>
        <v>54149</v>
      </c>
      <c r="C363" s="10">
        <f t="shared" si="102"/>
        <v>148</v>
      </c>
      <c r="D363" s="5">
        <f t="shared" si="110"/>
        <v>0</v>
      </c>
      <c r="E363" s="5">
        <f t="shared" si="103"/>
        <v>0</v>
      </c>
      <c r="F363" s="5">
        <f t="shared" si="104"/>
        <v>0</v>
      </c>
      <c r="G363" s="3">
        <f t="shared" si="111"/>
        <v>0</v>
      </c>
      <c r="H363" s="35"/>
      <c r="I363" s="5">
        <f>IF($M$12=1,IF(SUM(K$26:K362)&lt;1,$L$5*(1+$G$5)^(INT((B363-$B$27)/365)),0),0)</f>
        <v>0</v>
      </c>
      <c r="J363" s="5"/>
      <c r="K363" s="10">
        <f>IF($M$12=1,IF(AND(AA363/$L$9&gt;(E363*12+$C$9)*4,$L$10&lt;=B363,SUM($K$26:K362)&lt;1,$L$8&lt;AA363/$L$9),1,0),IF(SUM(K$26:K362)=1,0,1))</f>
        <v>0</v>
      </c>
      <c r="L363" s="5">
        <f>IF($M$12=1,IF(K362=1,$L$8*(1-$L$9),IF(SUM($K$26:K362)=1,MAX(L362*(1+$H$10)-P362,0),0)),IF(K363=1,$O$8,MAX(L362*(1+$H$10)-P362,0)))</f>
        <v>0</v>
      </c>
      <c r="M363" s="5">
        <f t="shared" si="112"/>
        <v>0</v>
      </c>
      <c r="N363" s="5">
        <f>IF(SUM(K$26:K362)=1,P363-(L363-L364),0)</f>
        <v>0</v>
      </c>
      <c r="O363" s="5">
        <f t="shared" si="113"/>
        <v>0</v>
      </c>
      <c r="P363" s="5">
        <f>IF(OR(SUM($K$26:K362)=1,$M$12=2),IF($M$19=1,MIN($L$16+F363*$L$17,L363*(1+$H$10)),MIN(MAX(D363+E363+F363-G363-H363-I363-M363-SUM(S363,U363,W363,Y363)-$O$16*E363,$O$15),L363*(1+$H$10))),0)</f>
        <v>0</v>
      </c>
      <c r="Q363" s="5"/>
      <c r="R363" s="50" t="str">
        <f t="shared" si="114"/>
        <v/>
      </c>
      <c r="S363" s="5" t="str">
        <f t="shared" si="105"/>
        <v/>
      </c>
      <c r="T363" s="5" t="str">
        <f t="shared" si="115"/>
        <v/>
      </c>
      <c r="U363" s="5" t="str">
        <f t="shared" si="106"/>
        <v/>
      </c>
      <c r="V363" s="5" t="str">
        <f t="shared" si="116"/>
        <v/>
      </c>
      <c r="W363" s="5" t="str">
        <f t="shared" si="107"/>
        <v/>
      </c>
      <c r="X363" s="5" t="str">
        <f t="shared" si="117"/>
        <v/>
      </c>
      <c r="Y363" s="5" t="str">
        <f t="shared" si="108"/>
        <v/>
      </c>
      <c r="Z363" s="5"/>
      <c r="AA363" s="5">
        <f t="shared" si="118"/>
        <v>0</v>
      </c>
      <c r="AB363" s="3">
        <f t="shared" si="119"/>
        <v>0</v>
      </c>
      <c r="AC363" s="5">
        <f t="shared" si="109"/>
        <v>0</v>
      </c>
      <c r="AE363" s="60" t="e">
        <f t="shared" si="120"/>
        <v>#DIV/0!</v>
      </c>
    </row>
    <row r="364" spans="2:31" x14ac:dyDescent="0.2">
      <c r="B364" s="9">
        <f t="shared" si="121"/>
        <v>54179</v>
      </c>
      <c r="C364" s="10">
        <f t="shared" si="102"/>
        <v>148</v>
      </c>
      <c r="D364" s="5">
        <f t="shared" si="110"/>
        <v>0</v>
      </c>
      <c r="E364" s="5">
        <f t="shared" si="103"/>
        <v>0</v>
      </c>
      <c r="F364" s="5">
        <f t="shared" si="104"/>
        <v>0</v>
      </c>
      <c r="G364" s="3">
        <f t="shared" si="111"/>
        <v>0</v>
      </c>
      <c r="H364" s="35"/>
      <c r="I364" s="5">
        <f>IF($M$12=1,IF(SUM(K$26:K363)&lt;1,$L$5*(1+$G$5)^(INT((B364-$B$27)/365)),0),0)</f>
        <v>0</v>
      </c>
      <c r="J364" s="5"/>
      <c r="K364" s="10">
        <f>IF($M$12=1,IF(AND(AA364/$L$9&gt;(E364*12+$C$9)*4,$L$10&lt;=B364,SUM($K$26:K363)&lt;1,$L$8&lt;AA364/$L$9),1,0),IF(SUM(K$26:K363)=1,0,1))</f>
        <v>0</v>
      </c>
      <c r="L364" s="5">
        <f>IF($M$12=1,IF(K363=1,$L$8*(1-$L$9),IF(SUM($K$26:K363)=1,MAX(L363*(1+$H$10)-P363,0),0)),IF(K364=1,$O$8,MAX(L363*(1+$H$10)-P363,0)))</f>
        <v>0</v>
      </c>
      <c r="M364" s="5">
        <f t="shared" si="112"/>
        <v>0</v>
      </c>
      <c r="N364" s="5">
        <f>IF(SUM(K$26:K363)=1,P364-(L364-L365),0)</f>
        <v>0</v>
      </c>
      <c r="O364" s="5">
        <f t="shared" si="113"/>
        <v>0</v>
      </c>
      <c r="P364" s="5">
        <f>IF(OR(SUM($K$26:K363)=1,$M$12=2),IF($M$19=1,MIN($L$16+F364*$L$17,L364*(1+$H$10)),MIN(MAX(D364+E364+F364-G364-H364-I364-M364-SUM(S364,U364,W364,Y364)-$O$16*E364,$O$15),L364*(1+$H$10))),0)</f>
        <v>0</v>
      </c>
      <c r="Q364" s="5"/>
      <c r="R364" s="50" t="str">
        <f t="shared" si="114"/>
        <v/>
      </c>
      <c r="S364" s="5" t="str">
        <f t="shared" si="105"/>
        <v/>
      </c>
      <c r="T364" s="5" t="str">
        <f t="shared" si="115"/>
        <v/>
      </c>
      <c r="U364" s="5" t="str">
        <f t="shared" si="106"/>
        <v/>
      </c>
      <c r="V364" s="5" t="str">
        <f t="shared" si="116"/>
        <v/>
      </c>
      <c r="W364" s="5" t="str">
        <f t="shared" si="107"/>
        <v/>
      </c>
      <c r="X364" s="5" t="str">
        <f t="shared" si="117"/>
        <v/>
      </c>
      <c r="Y364" s="5" t="str">
        <f t="shared" si="108"/>
        <v/>
      </c>
      <c r="Z364" s="5"/>
      <c r="AA364" s="5">
        <f t="shared" si="118"/>
        <v>0</v>
      </c>
      <c r="AB364" s="3">
        <f t="shared" si="119"/>
        <v>0</v>
      </c>
      <c r="AC364" s="5">
        <f t="shared" si="109"/>
        <v>0</v>
      </c>
      <c r="AE364" s="60" t="e">
        <f t="shared" si="120"/>
        <v>#DIV/0!</v>
      </c>
    </row>
    <row r="365" spans="2:31" x14ac:dyDescent="0.2">
      <c r="B365" s="9">
        <f t="shared" si="121"/>
        <v>54210</v>
      </c>
      <c r="C365" s="10">
        <f t="shared" si="102"/>
        <v>148</v>
      </c>
      <c r="D365" s="5">
        <f t="shared" si="110"/>
        <v>0</v>
      </c>
      <c r="E365" s="5">
        <f t="shared" si="103"/>
        <v>0</v>
      </c>
      <c r="F365" s="5">
        <f t="shared" si="104"/>
        <v>0</v>
      </c>
      <c r="G365" s="3">
        <f t="shared" si="111"/>
        <v>0</v>
      </c>
      <c r="H365" s="35"/>
      <c r="I365" s="5">
        <f>IF($M$12=1,IF(SUM(K$26:K364)&lt;1,$L$5*(1+$G$5)^(INT((B365-$B$27)/365)),0),0)</f>
        <v>0</v>
      </c>
      <c r="J365" s="5"/>
      <c r="K365" s="10">
        <f>IF($M$12=1,IF(AND(AA365/$L$9&gt;(E365*12+$C$9)*4,$L$10&lt;=B365,SUM($K$26:K364)&lt;1,$L$8&lt;AA365/$L$9),1,0),IF(SUM(K$26:K364)=1,0,1))</f>
        <v>0</v>
      </c>
      <c r="L365" s="5">
        <f>IF($M$12=1,IF(K364=1,$L$8*(1-$L$9),IF(SUM($K$26:K364)=1,MAX(L364*(1+$H$10)-P364,0),0)),IF(K365=1,$O$8,MAX(L364*(1+$H$10)-P364,0)))</f>
        <v>0</v>
      </c>
      <c r="M365" s="5">
        <f t="shared" si="112"/>
        <v>0</v>
      </c>
      <c r="N365" s="5">
        <f>IF(SUM(K$26:K364)=1,P365-(L365-L366),0)</f>
        <v>0</v>
      </c>
      <c r="O365" s="5">
        <f t="shared" si="113"/>
        <v>0</v>
      </c>
      <c r="P365" s="5">
        <f>IF(OR(SUM($K$26:K364)=1,$M$12=2),IF($M$19=1,MIN($L$16+F365*$L$17,L365*(1+$H$10)),MIN(MAX(D365+E365+F365-G365-H365-I365-M365-SUM(S365,U365,W365,Y365)-$O$16*E365,$O$15),L365*(1+$H$10))),0)</f>
        <v>0</v>
      </c>
      <c r="Q365" s="5"/>
      <c r="R365" s="50" t="str">
        <f t="shared" si="114"/>
        <v/>
      </c>
      <c r="S365" s="5" t="str">
        <f t="shared" si="105"/>
        <v/>
      </c>
      <c r="T365" s="5" t="str">
        <f t="shared" si="115"/>
        <v/>
      </c>
      <c r="U365" s="5" t="str">
        <f t="shared" si="106"/>
        <v/>
      </c>
      <c r="V365" s="5" t="str">
        <f t="shared" si="116"/>
        <v/>
      </c>
      <c r="W365" s="5" t="str">
        <f t="shared" si="107"/>
        <v/>
      </c>
      <c r="X365" s="5" t="str">
        <f t="shared" si="117"/>
        <v/>
      </c>
      <c r="Y365" s="5" t="str">
        <f t="shared" si="108"/>
        <v/>
      </c>
      <c r="Z365" s="5"/>
      <c r="AA365" s="5">
        <f t="shared" si="118"/>
        <v>0</v>
      </c>
      <c r="AB365" s="3">
        <f t="shared" si="119"/>
        <v>0</v>
      </c>
      <c r="AC365" s="5">
        <f t="shared" si="109"/>
        <v>0</v>
      </c>
      <c r="AE365" s="60" t="e">
        <f t="shared" si="120"/>
        <v>#DIV/0!</v>
      </c>
    </row>
    <row r="366" spans="2:31" x14ac:dyDescent="0.2">
      <c r="B366" s="9">
        <f t="shared" si="121"/>
        <v>54240</v>
      </c>
      <c r="C366" s="10">
        <f t="shared" si="102"/>
        <v>148</v>
      </c>
      <c r="D366" s="5">
        <f t="shared" si="110"/>
        <v>0</v>
      </c>
      <c r="E366" s="5">
        <f t="shared" si="103"/>
        <v>0</v>
      </c>
      <c r="F366" s="5">
        <f t="shared" si="104"/>
        <v>0</v>
      </c>
      <c r="G366" s="3">
        <f t="shared" si="111"/>
        <v>0</v>
      </c>
      <c r="H366" s="35"/>
      <c r="I366" s="5">
        <f>IF($M$12=1,IF(SUM(K$26:K365)&lt;1,$L$5*(1+$G$5)^(INT((B366-$B$27)/365)),0),0)</f>
        <v>0</v>
      </c>
      <c r="J366" s="5"/>
      <c r="K366" s="10">
        <f>IF($M$12=1,IF(AND(AA366/$L$9&gt;(E366*12+$C$9)*4,$L$10&lt;=B366,SUM($K$26:K365)&lt;1,$L$8&lt;AA366/$L$9),1,0),IF(SUM(K$26:K365)=1,0,1))</f>
        <v>0</v>
      </c>
      <c r="L366" s="5">
        <f>IF($M$12=1,IF(K365=1,$L$8*(1-$L$9),IF(SUM($K$26:K365)=1,MAX(L365*(1+$H$10)-P365,0),0)),IF(K366=1,$O$8,MAX(L365*(1+$H$10)-P365,0)))</f>
        <v>0</v>
      </c>
      <c r="M366" s="5">
        <f t="shared" si="112"/>
        <v>0</v>
      </c>
      <c r="N366" s="5">
        <f>IF(SUM(K$26:K365)=1,P366-(L366-L367),0)</f>
        <v>0</v>
      </c>
      <c r="O366" s="5">
        <f t="shared" si="113"/>
        <v>0</v>
      </c>
      <c r="P366" s="5">
        <f>IF(OR(SUM($K$26:K365)=1,$M$12=2),IF($M$19=1,MIN($L$16+F366*$L$17,L366*(1+$H$10)),MIN(MAX(D366+E366+F366-G366-H366-I366-M366-SUM(S366,U366,W366,Y366)-$O$16*E366,$O$15),L366*(1+$H$10))),0)</f>
        <v>0</v>
      </c>
      <c r="Q366" s="5"/>
      <c r="R366" s="50" t="str">
        <f t="shared" si="114"/>
        <v/>
      </c>
      <c r="S366" s="5" t="str">
        <f t="shared" si="105"/>
        <v/>
      </c>
      <c r="T366" s="5" t="str">
        <f t="shared" si="115"/>
        <v/>
      </c>
      <c r="U366" s="5" t="str">
        <f t="shared" si="106"/>
        <v/>
      </c>
      <c r="V366" s="5" t="str">
        <f t="shared" si="116"/>
        <v/>
      </c>
      <c r="W366" s="5" t="str">
        <f t="shared" si="107"/>
        <v/>
      </c>
      <c r="X366" s="5" t="str">
        <f t="shared" si="117"/>
        <v/>
      </c>
      <c r="Y366" s="5" t="str">
        <f t="shared" si="108"/>
        <v/>
      </c>
      <c r="Z366" s="5"/>
      <c r="AA366" s="5">
        <f t="shared" si="118"/>
        <v>0</v>
      </c>
      <c r="AB366" s="3">
        <f t="shared" si="119"/>
        <v>0</v>
      </c>
      <c r="AC366" s="5">
        <f t="shared" si="109"/>
        <v>0</v>
      </c>
      <c r="AE366" s="60" t="e">
        <f t="shared" si="120"/>
        <v>#DIV/0!</v>
      </c>
    </row>
    <row r="367" spans="2:31" x14ac:dyDescent="0.2">
      <c r="B367" s="9">
        <f t="shared" si="121"/>
        <v>54271</v>
      </c>
      <c r="C367" s="10">
        <f t="shared" si="102"/>
        <v>148</v>
      </c>
      <c r="D367" s="5">
        <f t="shared" si="110"/>
        <v>0</v>
      </c>
      <c r="E367" s="5">
        <f t="shared" si="103"/>
        <v>0</v>
      </c>
      <c r="F367" s="5">
        <f t="shared" si="104"/>
        <v>0</v>
      </c>
      <c r="G367" s="3">
        <f t="shared" si="111"/>
        <v>0</v>
      </c>
      <c r="H367" s="35"/>
      <c r="I367" s="5">
        <f>IF($M$12=1,IF(SUM(K$26:K366)&lt;1,$L$5*(1+$G$5)^(INT((B367-$B$27)/365)),0),0)</f>
        <v>0</v>
      </c>
      <c r="J367" s="5"/>
      <c r="K367" s="10">
        <f>IF($M$12=1,IF(AND(AA367/$L$9&gt;(E367*12+$C$9)*4,$L$10&lt;=B367,SUM($K$26:K366)&lt;1,$L$8&lt;AA367/$L$9),1,0),IF(SUM(K$26:K366)=1,0,1))</f>
        <v>0</v>
      </c>
      <c r="L367" s="5">
        <f>IF($M$12=1,IF(K366=1,$L$8*(1-$L$9),IF(SUM($K$26:K366)=1,MAX(L366*(1+$H$10)-P366,0),0)),IF(K367=1,$O$8,MAX(L366*(1+$H$10)-P366,0)))</f>
        <v>0</v>
      </c>
      <c r="M367" s="5">
        <f t="shared" si="112"/>
        <v>0</v>
      </c>
      <c r="N367" s="5">
        <f>IF(SUM(K$26:K366)=1,P367-(L367-L368),0)</f>
        <v>0</v>
      </c>
      <c r="O367" s="5">
        <f t="shared" si="113"/>
        <v>0</v>
      </c>
      <c r="P367" s="5">
        <f>IF(OR(SUM($K$26:K366)=1,$M$12=2),IF($M$19=1,MIN($L$16+F367*$L$17,L367*(1+$H$10)),MIN(MAX(D367+E367+F367-G367-H367-I367-M367-SUM(S367,U367,W367,Y367)-$O$16*E367,$O$15),L367*(1+$H$10))),0)</f>
        <v>0</v>
      </c>
      <c r="Q367" s="5"/>
      <c r="R367" s="50" t="str">
        <f t="shared" si="114"/>
        <v/>
      </c>
      <c r="S367" s="5" t="str">
        <f t="shared" si="105"/>
        <v/>
      </c>
      <c r="T367" s="5" t="str">
        <f t="shared" si="115"/>
        <v/>
      </c>
      <c r="U367" s="5" t="str">
        <f t="shared" si="106"/>
        <v/>
      </c>
      <c r="V367" s="5" t="str">
        <f t="shared" si="116"/>
        <v/>
      </c>
      <c r="W367" s="5" t="str">
        <f t="shared" si="107"/>
        <v/>
      </c>
      <c r="X367" s="5" t="str">
        <f t="shared" si="117"/>
        <v/>
      </c>
      <c r="Y367" s="5" t="str">
        <f t="shared" si="108"/>
        <v/>
      </c>
      <c r="Z367" s="5"/>
      <c r="AA367" s="5">
        <f t="shared" si="118"/>
        <v>0</v>
      </c>
      <c r="AB367" s="3">
        <f t="shared" si="119"/>
        <v>0</v>
      </c>
      <c r="AC367" s="5">
        <f t="shared" si="109"/>
        <v>0</v>
      </c>
      <c r="AE367" s="60" t="e">
        <f t="shared" si="120"/>
        <v>#DIV/0!</v>
      </c>
    </row>
    <row r="368" spans="2:31" x14ac:dyDescent="0.2">
      <c r="B368" s="9">
        <f t="shared" si="121"/>
        <v>54302</v>
      </c>
      <c r="C368" s="10">
        <f t="shared" si="102"/>
        <v>148</v>
      </c>
      <c r="D368" s="5">
        <f t="shared" si="110"/>
        <v>0</v>
      </c>
      <c r="E368" s="5">
        <f t="shared" si="103"/>
        <v>0</v>
      </c>
      <c r="F368" s="5">
        <f t="shared" si="104"/>
        <v>0</v>
      </c>
      <c r="G368" s="3">
        <f t="shared" si="111"/>
        <v>0</v>
      </c>
      <c r="H368" s="35"/>
      <c r="I368" s="5">
        <f>IF($M$12=1,IF(SUM(K$26:K367)&lt;1,$L$5*(1+$G$5)^(INT((B368-$B$27)/365)),0),0)</f>
        <v>0</v>
      </c>
      <c r="J368" s="5"/>
      <c r="K368" s="10">
        <f>IF($M$12=1,IF(AND(AA368/$L$9&gt;(E368*12+$C$9)*4,$L$10&lt;=B368,SUM($K$26:K367)&lt;1,$L$8&lt;AA368/$L$9),1,0),IF(SUM(K$26:K367)=1,0,1))</f>
        <v>0</v>
      </c>
      <c r="L368" s="5">
        <f>IF($M$12=1,IF(K367=1,$L$8*(1-$L$9),IF(SUM($K$26:K367)=1,MAX(L367*(1+$H$10)-P367,0),0)),IF(K368=1,$O$8,MAX(L367*(1+$H$10)-P367,0)))</f>
        <v>0</v>
      </c>
      <c r="M368" s="5">
        <f t="shared" si="112"/>
        <v>0</v>
      </c>
      <c r="N368" s="5">
        <f>IF(SUM(K$26:K367)=1,P368-(L368-L369),0)</f>
        <v>0</v>
      </c>
      <c r="O368" s="5">
        <f t="shared" si="113"/>
        <v>0</v>
      </c>
      <c r="P368" s="5">
        <f>IF(OR(SUM($K$26:K367)=1,$M$12=2),IF($M$19=1,MIN($L$16+F368*$L$17,L368*(1+$H$10)),MIN(MAX(D368+E368+F368-G368-H368-I368-M368-SUM(S368,U368,W368,Y368)-$O$16*E368,$O$15),L368*(1+$H$10))),0)</f>
        <v>0</v>
      </c>
      <c r="Q368" s="5"/>
      <c r="R368" s="50" t="str">
        <f t="shared" si="114"/>
        <v/>
      </c>
      <c r="S368" s="5" t="str">
        <f t="shared" si="105"/>
        <v/>
      </c>
      <c r="T368" s="5" t="str">
        <f t="shared" si="115"/>
        <v/>
      </c>
      <c r="U368" s="5" t="str">
        <f t="shared" si="106"/>
        <v/>
      </c>
      <c r="V368" s="5" t="str">
        <f t="shared" si="116"/>
        <v/>
      </c>
      <c r="W368" s="5" t="str">
        <f t="shared" si="107"/>
        <v/>
      </c>
      <c r="X368" s="5" t="str">
        <f t="shared" si="117"/>
        <v/>
      </c>
      <c r="Y368" s="5" t="str">
        <f t="shared" si="108"/>
        <v/>
      </c>
      <c r="Z368" s="5"/>
      <c r="AA368" s="5">
        <f t="shared" si="118"/>
        <v>0</v>
      </c>
      <c r="AB368" s="3">
        <f t="shared" si="119"/>
        <v>0</v>
      </c>
      <c r="AC368" s="5">
        <f t="shared" si="109"/>
        <v>0</v>
      </c>
      <c r="AE368" s="60" t="e">
        <f t="shared" si="120"/>
        <v>#DIV/0!</v>
      </c>
    </row>
    <row r="369" spans="2:31" x14ac:dyDescent="0.2">
      <c r="B369" s="9">
        <f t="shared" si="121"/>
        <v>54332</v>
      </c>
      <c r="C369" s="10">
        <f t="shared" si="102"/>
        <v>148</v>
      </c>
      <c r="D369" s="5">
        <f t="shared" si="110"/>
        <v>0</v>
      </c>
      <c r="E369" s="5">
        <f t="shared" si="103"/>
        <v>0</v>
      </c>
      <c r="F369" s="5">
        <f t="shared" si="104"/>
        <v>0</v>
      </c>
      <c r="G369" s="3">
        <f t="shared" si="111"/>
        <v>0</v>
      </c>
      <c r="H369" s="35"/>
      <c r="I369" s="5">
        <f>IF($M$12=1,IF(SUM(K$26:K368)&lt;1,$L$5*(1+$G$5)^(INT((B369-$B$27)/365)),0),0)</f>
        <v>0</v>
      </c>
      <c r="J369" s="5"/>
      <c r="K369" s="10">
        <f>IF($M$12=1,IF(AND(AA369/$L$9&gt;(E369*12+$C$9)*4,$L$10&lt;=B369,SUM($K$26:K368)&lt;1,$L$8&lt;AA369/$L$9),1,0),IF(SUM(K$26:K368)=1,0,1))</f>
        <v>0</v>
      </c>
      <c r="L369" s="5">
        <f>IF($M$12=1,IF(K368=1,$L$8*(1-$L$9),IF(SUM($K$26:K368)=1,MAX(L368*(1+$H$10)-P368,0),0)),IF(K369=1,$O$8,MAX(L368*(1+$H$10)-P368,0)))</f>
        <v>0</v>
      </c>
      <c r="M369" s="5">
        <f t="shared" si="112"/>
        <v>0</v>
      </c>
      <c r="N369" s="5">
        <f>IF(SUM(K$26:K368)=1,P369-(L369-L370),0)</f>
        <v>0</v>
      </c>
      <c r="O369" s="5">
        <f t="shared" si="113"/>
        <v>0</v>
      </c>
      <c r="P369" s="5">
        <f>IF(OR(SUM($K$26:K368)=1,$M$12=2),IF($M$19=1,MIN($L$16+F369*$L$17,L369*(1+$H$10)),MIN(MAX(D369+E369+F369-G369-H369-I369-M369-SUM(S369,U369,W369,Y369)-$O$16*E369,$O$15),L369*(1+$H$10))),0)</f>
        <v>0</v>
      </c>
      <c r="Q369" s="5"/>
      <c r="R369" s="50" t="str">
        <f t="shared" si="114"/>
        <v/>
      </c>
      <c r="S369" s="5" t="str">
        <f t="shared" si="105"/>
        <v/>
      </c>
      <c r="T369" s="5" t="str">
        <f t="shared" si="115"/>
        <v/>
      </c>
      <c r="U369" s="5" t="str">
        <f t="shared" si="106"/>
        <v/>
      </c>
      <c r="V369" s="5" t="str">
        <f t="shared" si="116"/>
        <v/>
      </c>
      <c r="W369" s="5" t="str">
        <f t="shared" si="107"/>
        <v/>
      </c>
      <c r="X369" s="5" t="str">
        <f t="shared" si="117"/>
        <v/>
      </c>
      <c r="Y369" s="5" t="str">
        <f t="shared" si="108"/>
        <v/>
      </c>
      <c r="Z369" s="5"/>
      <c r="AA369" s="5">
        <f t="shared" si="118"/>
        <v>0</v>
      </c>
      <c r="AB369" s="3">
        <f t="shared" si="119"/>
        <v>0</v>
      </c>
      <c r="AC369" s="5">
        <f t="shared" si="109"/>
        <v>0</v>
      </c>
      <c r="AE369" s="60" t="e">
        <f t="shared" si="120"/>
        <v>#DIV/0!</v>
      </c>
    </row>
    <row r="370" spans="2:31" x14ac:dyDescent="0.2">
      <c r="B370" s="9">
        <f t="shared" si="121"/>
        <v>54363</v>
      </c>
      <c r="C370" s="10">
        <f t="shared" si="102"/>
        <v>148</v>
      </c>
      <c r="D370" s="5">
        <f t="shared" si="110"/>
        <v>0</v>
      </c>
      <c r="E370" s="5">
        <f t="shared" si="103"/>
        <v>0</v>
      </c>
      <c r="F370" s="5">
        <f t="shared" si="104"/>
        <v>0</v>
      </c>
      <c r="G370" s="3">
        <f t="shared" si="111"/>
        <v>0</v>
      </c>
      <c r="H370" s="35"/>
      <c r="I370" s="5">
        <f>IF($M$12=1,IF(SUM(K$26:K369)&lt;1,$L$5*(1+$G$5)^(INT((B370-$B$27)/365)),0),0)</f>
        <v>0</v>
      </c>
      <c r="J370" s="5"/>
      <c r="K370" s="10">
        <f>IF($M$12=1,IF(AND(AA370/$L$9&gt;(E370*12+$C$9)*4,$L$10&lt;=B370,SUM($K$26:K369)&lt;1,$L$8&lt;AA370/$L$9),1,0),IF(SUM(K$26:K369)=1,0,1))</f>
        <v>0</v>
      </c>
      <c r="L370" s="5">
        <f>IF($M$12=1,IF(K369=1,$L$8*(1-$L$9),IF(SUM($K$26:K369)=1,MAX(L369*(1+$H$10)-P369,0),0)),IF(K370=1,$O$8,MAX(L369*(1+$H$10)-P369,0)))</f>
        <v>0</v>
      </c>
      <c r="M370" s="5">
        <f t="shared" si="112"/>
        <v>0</v>
      </c>
      <c r="N370" s="5">
        <f>IF(SUM(K$26:K369)=1,P370-(L370-L371),0)</f>
        <v>0</v>
      </c>
      <c r="O370" s="5">
        <f t="shared" si="113"/>
        <v>0</v>
      </c>
      <c r="P370" s="5">
        <f>IF(OR(SUM($K$26:K369)=1,$M$12=2),IF($M$19=1,MIN($L$16+F370*$L$17,L370*(1+$H$10)),MIN(MAX(D370+E370+F370-G370-H370-I370-M370-SUM(S370,U370,W370,Y370)-$O$16*E370,$O$15),L370*(1+$H$10))),0)</f>
        <v>0</v>
      </c>
      <c r="Q370" s="5"/>
      <c r="R370" s="50" t="str">
        <f t="shared" si="114"/>
        <v/>
      </c>
      <c r="S370" s="5" t="str">
        <f t="shared" si="105"/>
        <v/>
      </c>
      <c r="T370" s="5" t="str">
        <f t="shared" si="115"/>
        <v/>
      </c>
      <c r="U370" s="5" t="str">
        <f t="shared" si="106"/>
        <v/>
      </c>
      <c r="V370" s="5" t="str">
        <f t="shared" si="116"/>
        <v/>
      </c>
      <c r="W370" s="5" t="str">
        <f t="shared" si="107"/>
        <v/>
      </c>
      <c r="X370" s="5" t="str">
        <f t="shared" si="117"/>
        <v/>
      </c>
      <c r="Y370" s="5" t="str">
        <f t="shared" si="108"/>
        <v/>
      </c>
      <c r="Z370" s="5"/>
      <c r="AA370" s="5">
        <f t="shared" si="118"/>
        <v>0</v>
      </c>
      <c r="AB370" s="3">
        <f t="shared" si="119"/>
        <v>0</v>
      </c>
      <c r="AC370" s="5">
        <f t="shared" si="109"/>
        <v>0</v>
      </c>
      <c r="AE370" s="60" t="e">
        <f t="shared" si="120"/>
        <v>#DIV/0!</v>
      </c>
    </row>
    <row r="371" spans="2:31" x14ac:dyDescent="0.2">
      <c r="B371" s="9">
        <f t="shared" si="121"/>
        <v>54393</v>
      </c>
      <c r="C371" s="10">
        <f t="shared" si="102"/>
        <v>149</v>
      </c>
      <c r="D371" s="5">
        <f t="shared" si="110"/>
        <v>0</v>
      </c>
      <c r="E371" s="5">
        <f t="shared" si="103"/>
        <v>0</v>
      </c>
      <c r="F371" s="5">
        <f t="shared" si="104"/>
        <v>0</v>
      </c>
      <c r="G371" s="3">
        <f t="shared" si="111"/>
        <v>0</v>
      </c>
      <c r="H371" s="35"/>
      <c r="I371" s="5">
        <f>IF($M$12=1,IF(SUM(K$26:K370)&lt;1,$L$5*(1+$G$5)^(INT((B371-$B$27)/365)),0),0)</f>
        <v>0</v>
      </c>
      <c r="J371" s="5"/>
      <c r="K371" s="10">
        <f>IF($M$12=1,IF(AND(AA371/$L$9&gt;(E371*12+$C$9)*4,$L$10&lt;=B371,SUM($K$26:K370)&lt;1,$L$8&lt;AA371/$L$9),1,0),IF(SUM(K$26:K370)=1,0,1))</f>
        <v>0</v>
      </c>
      <c r="L371" s="5">
        <f>IF($M$12=1,IF(K370=1,$L$8*(1-$L$9),IF(SUM($K$26:K370)=1,MAX(L370*(1+$H$10)-P370,0),0)),IF(K371=1,$O$8,MAX(L370*(1+$H$10)-P370,0)))</f>
        <v>0</v>
      </c>
      <c r="M371" s="5">
        <f t="shared" si="112"/>
        <v>0</v>
      </c>
      <c r="N371" s="5">
        <f>IF(SUM(K$26:K370)=1,P371-(L371-L372),0)</f>
        <v>0</v>
      </c>
      <c r="O371" s="5">
        <f t="shared" si="113"/>
        <v>0</v>
      </c>
      <c r="P371" s="5">
        <f>IF(OR(SUM($K$26:K370)=1,$M$12=2),IF($M$19=1,MIN($L$16+F371*$L$17,L371*(1+$H$10)),MIN(MAX(D371+E371+F371-G371-H371-I371-M371-SUM(S371,U371,W371,Y371)-$O$16*E371,$O$15),L371*(1+$H$10))),0)</f>
        <v>0</v>
      </c>
      <c r="Q371" s="5"/>
      <c r="R371" s="50" t="str">
        <f t="shared" si="114"/>
        <v/>
      </c>
      <c r="S371" s="5" t="str">
        <f t="shared" si="105"/>
        <v/>
      </c>
      <c r="T371" s="5" t="str">
        <f t="shared" si="115"/>
        <v/>
      </c>
      <c r="U371" s="5" t="str">
        <f t="shared" si="106"/>
        <v/>
      </c>
      <c r="V371" s="5" t="str">
        <f t="shared" si="116"/>
        <v/>
      </c>
      <c r="W371" s="5" t="str">
        <f t="shared" si="107"/>
        <v/>
      </c>
      <c r="X371" s="5" t="str">
        <f t="shared" si="117"/>
        <v/>
      </c>
      <c r="Y371" s="5" t="str">
        <f t="shared" si="108"/>
        <v/>
      </c>
      <c r="Z371" s="5"/>
      <c r="AA371" s="5">
        <f t="shared" si="118"/>
        <v>0</v>
      </c>
      <c r="AB371" s="3">
        <f t="shared" si="119"/>
        <v>0</v>
      </c>
      <c r="AC371" s="5">
        <f t="shared" si="109"/>
        <v>0</v>
      </c>
      <c r="AE371" s="60" t="e">
        <f t="shared" si="120"/>
        <v>#DIV/0!</v>
      </c>
    </row>
    <row r="372" spans="2:31" x14ac:dyDescent="0.2">
      <c r="B372" s="9">
        <f t="shared" si="121"/>
        <v>54424</v>
      </c>
      <c r="C372" s="10">
        <f t="shared" si="102"/>
        <v>149</v>
      </c>
      <c r="D372" s="5">
        <f t="shared" si="110"/>
        <v>0</v>
      </c>
      <c r="E372" s="5">
        <f t="shared" si="103"/>
        <v>0</v>
      </c>
      <c r="F372" s="5">
        <f t="shared" si="104"/>
        <v>0</v>
      </c>
      <c r="G372" s="3">
        <f t="shared" si="111"/>
        <v>0</v>
      </c>
      <c r="H372" s="35"/>
      <c r="I372" s="5">
        <f>IF($M$12=1,IF(SUM(K$26:K371)&lt;1,$L$5*(1+$G$5)^(INT((B372-$B$27)/365)),0),0)</f>
        <v>0</v>
      </c>
      <c r="J372" s="5"/>
      <c r="K372" s="10">
        <f>IF($M$12=1,IF(AND(AA372/$L$9&gt;(E372*12+$C$9)*4,$L$10&lt;=B372,SUM($K$26:K371)&lt;1,$L$8&lt;AA372/$L$9),1,0),IF(SUM(K$26:K371)=1,0,1))</f>
        <v>0</v>
      </c>
      <c r="L372" s="5">
        <f>IF($M$12=1,IF(K371=1,$L$8*(1-$L$9),IF(SUM($K$26:K371)=1,MAX(L371*(1+$H$10)-P371,0),0)),IF(K372=1,$O$8,MAX(L371*(1+$H$10)-P371,0)))</f>
        <v>0</v>
      </c>
      <c r="M372" s="5">
        <f t="shared" si="112"/>
        <v>0</v>
      </c>
      <c r="N372" s="5">
        <f>IF(SUM(K$26:K371)=1,P372-(L372-L373),0)</f>
        <v>0</v>
      </c>
      <c r="O372" s="5">
        <f t="shared" si="113"/>
        <v>0</v>
      </c>
      <c r="P372" s="5">
        <f>IF(OR(SUM($K$26:K371)=1,$M$12=2),IF($M$19=1,MIN($L$16+F372*$L$17,L372*(1+$H$10)),MIN(MAX(D372+E372+F372-G372-H372-I372-M372-SUM(S372,U372,W372,Y372)-$O$16*E372,$O$15),L372*(1+$H$10))),0)</f>
        <v>0</v>
      </c>
      <c r="Q372" s="5"/>
      <c r="R372" s="50" t="str">
        <f t="shared" si="114"/>
        <v/>
      </c>
      <c r="S372" s="5" t="str">
        <f t="shared" si="105"/>
        <v/>
      </c>
      <c r="T372" s="5" t="str">
        <f t="shared" si="115"/>
        <v/>
      </c>
      <c r="U372" s="5" t="str">
        <f t="shared" si="106"/>
        <v/>
      </c>
      <c r="V372" s="5" t="str">
        <f t="shared" si="116"/>
        <v/>
      </c>
      <c r="W372" s="5" t="str">
        <f t="shared" si="107"/>
        <v/>
      </c>
      <c r="X372" s="5" t="str">
        <f t="shared" si="117"/>
        <v/>
      </c>
      <c r="Y372" s="5" t="str">
        <f t="shared" si="108"/>
        <v/>
      </c>
      <c r="Z372" s="5"/>
      <c r="AA372" s="5">
        <f t="shared" si="118"/>
        <v>0</v>
      </c>
      <c r="AB372" s="3">
        <f t="shared" si="119"/>
        <v>0</v>
      </c>
      <c r="AC372" s="5">
        <f t="shared" si="109"/>
        <v>0</v>
      </c>
      <c r="AE372" s="60" t="e">
        <f t="shared" si="120"/>
        <v>#DIV/0!</v>
      </c>
    </row>
    <row r="373" spans="2:31" x14ac:dyDescent="0.2">
      <c r="B373" s="9">
        <f t="shared" si="121"/>
        <v>54455</v>
      </c>
      <c r="C373" s="10">
        <f t="shared" si="102"/>
        <v>149</v>
      </c>
      <c r="D373" s="5">
        <f t="shared" si="110"/>
        <v>0</v>
      </c>
      <c r="E373" s="5">
        <f t="shared" si="103"/>
        <v>0</v>
      </c>
      <c r="F373" s="5">
        <f t="shared" si="104"/>
        <v>0</v>
      </c>
      <c r="G373" s="3">
        <f t="shared" si="111"/>
        <v>0</v>
      </c>
      <c r="H373" s="35"/>
      <c r="I373" s="5">
        <f>IF($M$12=1,IF(SUM(K$26:K372)&lt;1,$L$5*(1+$G$5)^(INT((B373-$B$27)/365)),0),0)</f>
        <v>0</v>
      </c>
      <c r="J373" s="5"/>
      <c r="K373" s="10">
        <f>IF($M$12=1,IF(AND(AA373/$L$9&gt;(E373*12+$C$9)*4,$L$10&lt;=B373,SUM($K$26:K372)&lt;1,$L$8&lt;AA373/$L$9),1,0),IF(SUM(K$26:K372)=1,0,1))</f>
        <v>0</v>
      </c>
      <c r="L373" s="5">
        <f>IF($M$12=1,IF(K372=1,$L$8*(1-$L$9),IF(SUM($K$26:K372)=1,MAX(L372*(1+$H$10)-P372,0),0)),IF(K373=1,$O$8,MAX(L372*(1+$H$10)-P372,0)))</f>
        <v>0</v>
      </c>
      <c r="M373" s="5">
        <f t="shared" si="112"/>
        <v>0</v>
      </c>
      <c r="N373" s="5">
        <f>IF(SUM(K$26:K372)=1,P373-(L373-L374),0)</f>
        <v>0</v>
      </c>
      <c r="O373" s="5">
        <f t="shared" si="113"/>
        <v>0</v>
      </c>
      <c r="P373" s="5">
        <f>IF(OR(SUM($K$26:K372)=1,$M$12=2),IF($M$19=1,MIN($L$16+F373*$L$17,L373*(1+$H$10)),MIN(MAX(D373+E373+F373-G373-H373-I373-M373-SUM(S373,U373,W373,Y373)-$O$16*E373,$O$15),L373*(1+$H$10))),0)</f>
        <v>0</v>
      </c>
      <c r="Q373" s="5"/>
      <c r="R373" s="50" t="str">
        <f t="shared" si="114"/>
        <v/>
      </c>
      <c r="S373" s="5" t="str">
        <f t="shared" si="105"/>
        <v/>
      </c>
      <c r="T373" s="5" t="str">
        <f t="shared" si="115"/>
        <v/>
      </c>
      <c r="U373" s="5" t="str">
        <f t="shared" si="106"/>
        <v/>
      </c>
      <c r="V373" s="5" t="str">
        <f t="shared" si="116"/>
        <v/>
      </c>
      <c r="W373" s="5" t="str">
        <f t="shared" si="107"/>
        <v/>
      </c>
      <c r="X373" s="5" t="str">
        <f t="shared" si="117"/>
        <v/>
      </c>
      <c r="Y373" s="5" t="str">
        <f t="shared" si="108"/>
        <v/>
      </c>
      <c r="Z373" s="5"/>
      <c r="AA373" s="5">
        <f t="shared" si="118"/>
        <v>0</v>
      </c>
      <c r="AB373" s="3">
        <f t="shared" si="119"/>
        <v>0</v>
      </c>
      <c r="AC373" s="5">
        <f t="shared" si="109"/>
        <v>0</v>
      </c>
      <c r="AE373" s="60" t="e">
        <f t="shared" si="120"/>
        <v>#DIV/0!</v>
      </c>
    </row>
    <row r="374" spans="2:31" x14ac:dyDescent="0.2">
      <c r="B374" s="9">
        <f t="shared" si="121"/>
        <v>54483</v>
      </c>
      <c r="C374" s="10">
        <f t="shared" si="102"/>
        <v>149</v>
      </c>
      <c r="D374" s="5">
        <f t="shared" si="110"/>
        <v>0</v>
      </c>
      <c r="E374" s="5">
        <f t="shared" si="103"/>
        <v>0</v>
      </c>
      <c r="F374" s="5">
        <f t="shared" si="104"/>
        <v>0</v>
      </c>
      <c r="G374" s="3">
        <f t="shared" si="111"/>
        <v>0</v>
      </c>
      <c r="H374" s="35"/>
      <c r="I374" s="5">
        <f>IF($M$12=1,IF(SUM(K$26:K373)&lt;1,$L$5*(1+$G$5)^(INT((B374-$B$27)/365)),0),0)</f>
        <v>0</v>
      </c>
      <c r="J374" s="5"/>
      <c r="K374" s="10">
        <f>IF($M$12=1,IF(AND(AA374/$L$9&gt;(E374*12+$C$9)*4,$L$10&lt;=B374,SUM($K$26:K373)&lt;1,$L$8&lt;AA374/$L$9),1,0),IF(SUM(K$26:K373)=1,0,1))</f>
        <v>0</v>
      </c>
      <c r="L374" s="5">
        <f>IF($M$12=1,IF(K373=1,$L$8*(1-$L$9),IF(SUM($K$26:K373)=1,MAX(L373*(1+$H$10)-P373,0),0)),IF(K374=1,$O$8,MAX(L373*(1+$H$10)-P373,0)))</f>
        <v>0</v>
      </c>
      <c r="M374" s="5">
        <f t="shared" si="112"/>
        <v>0</v>
      </c>
      <c r="N374" s="5">
        <f>IF(SUM(K$26:K373)=1,P374-(L374-L375),0)</f>
        <v>0</v>
      </c>
      <c r="O374" s="5">
        <f t="shared" si="113"/>
        <v>0</v>
      </c>
      <c r="P374" s="5">
        <f>IF(OR(SUM($K$26:K373)=1,$M$12=2),IF($M$19=1,MIN($L$16+F374*$L$17,L374*(1+$H$10)),MIN(MAX(D374+E374+F374-G374-H374-I374-M374-SUM(S374,U374,W374,Y374)-$O$16*E374,$O$15),L374*(1+$H$10))),0)</f>
        <v>0</v>
      </c>
      <c r="Q374" s="5"/>
      <c r="R374" s="50" t="str">
        <f t="shared" si="114"/>
        <v/>
      </c>
      <c r="S374" s="5" t="str">
        <f t="shared" si="105"/>
        <v/>
      </c>
      <c r="T374" s="5" t="str">
        <f t="shared" si="115"/>
        <v/>
      </c>
      <c r="U374" s="5" t="str">
        <f t="shared" si="106"/>
        <v/>
      </c>
      <c r="V374" s="5" t="str">
        <f t="shared" si="116"/>
        <v/>
      </c>
      <c r="W374" s="5" t="str">
        <f t="shared" si="107"/>
        <v/>
      </c>
      <c r="X374" s="5" t="str">
        <f t="shared" si="117"/>
        <v/>
      </c>
      <c r="Y374" s="5" t="str">
        <f t="shared" si="108"/>
        <v/>
      </c>
      <c r="Z374" s="5"/>
      <c r="AA374" s="5">
        <f t="shared" si="118"/>
        <v>0</v>
      </c>
      <c r="AB374" s="3">
        <f t="shared" si="119"/>
        <v>0</v>
      </c>
      <c r="AC374" s="5">
        <f t="shared" si="109"/>
        <v>0</v>
      </c>
      <c r="AE374" s="60" t="e">
        <f t="shared" si="120"/>
        <v>#DIV/0!</v>
      </c>
    </row>
    <row r="375" spans="2:31" x14ac:dyDescent="0.2">
      <c r="B375" s="9">
        <f t="shared" si="121"/>
        <v>54514</v>
      </c>
      <c r="C375" s="10">
        <f t="shared" si="102"/>
        <v>149</v>
      </c>
      <c r="D375" s="5">
        <f t="shared" si="110"/>
        <v>0</v>
      </c>
      <c r="E375" s="5">
        <f t="shared" si="103"/>
        <v>0</v>
      </c>
      <c r="F375" s="5">
        <f t="shared" si="104"/>
        <v>0</v>
      </c>
      <c r="G375" s="3">
        <f t="shared" si="111"/>
        <v>0</v>
      </c>
      <c r="H375" s="35"/>
      <c r="I375" s="5">
        <f>IF($M$12=1,IF(SUM(K$26:K374)&lt;1,$L$5*(1+$G$5)^(INT((B375-$B$27)/365)),0),0)</f>
        <v>0</v>
      </c>
      <c r="J375" s="5"/>
      <c r="K375" s="10">
        <f>IF($M$12=1,IF(AND(AA375/$L$9&gt;(E375*12+$C$9)*4,$L$10&lt;=B375,SUM($K$26:K374)&lt;1,$L$8&lt;AA375/$L$9),1,0),IF(SUM(K$26:K374)=1,0,1))</f>
        <v>0</v>
      </c>
      <c r="L375" s="5">
        <f>IF($M$12=1,IF(K374=1,$L$8*(1-$L$9),IF(SUM($K$26:K374)=1,MAX(L374*(1+$H$10)-P374,0),0)),IF(K375=1,$O$8,MAX(L374*(1+$H$10)-P374,0)))</f>
        <v>0</v>
      </c>
      <c r="M375" s="5">
        <f t="shared" si="112"/>
        <v>0</v>
      </c>
      <c r="N375" s="5">
        <f>IF(SUM(K$26:K374)=1,P375-(L375-L376),0)</f>
        <v>0</v>
      </c>
      <c r="O375" s="5">
        <f t="shared" si="113"/>
        <v>0</v>
      </c>
      <c r="P375" s="5">
        <f>IF(OR(SUM($K$26:K374)=1,$M$12=2),IF($M$19=1,MIN($L$16+F375*$L$17,L375*(1+$H$10)),MIN(MAX(D375+E375+F375-G375-H375-I375-M375-SUM(S375,U375,W375,Y375)-$O$16*E375,$O$15),L375*(1+$H$10))),0)</f>
        <v>0</v>
      </c>
      <c r="Q375" s="5"/>
      <c r="R375" s="50" t="str">
        <f t="shared" si="114"/>
        <v/>
      </c>
      <c r="S375" s="5" t="str">
        <f t="shared" si="105"/>
        <v/>
      </c>
      <c r="T375" s="5" t="str">
        <f t="shared" si="115"/>
        <v/>
      </c>
      <c r="U375" s="5" t="str">
        <f t="shared" si="106"/>
        <v/>
      </c>
      <c r="V375" s="5" t="str">
        <f t="shared" si="116"/>
        <v/>
      </c>
      <c r="W375" s="5" t="str">
        <f t="shared" si="107"/>
        <v/>
      </c>
      <c r="X375" s="5" t="str">
        <f t="shared" si="117"/>
        <v/>
      </c>
      <c r="Y375" s="5" t="str">
        <f t="shared" si="108"/>
        <v/>
      </c>
      <c r="Z375" s="5"/>
      <c r="AA375" s="5">
        <f t="shared" si="118"/>
        <v>0</v>
      </c>
      <c r="AB375" s="3">
        <f t="shared" si="119"/>
        <v>0</v>
      </c>
      <c r="AC375" s="5">
        <f t="shared" si="109"/>
        <v>0</v>
      </c>
      <c r="AE375" s="60" t="e">
        <f t="shared" si="120"/>
        <v>#DIV/0!</v>
      </c>
    </row>
    <row r="376" spans="2:31" x14ac:dyDescent="0.2">
      <c r="B376" s="9">
        <f t="shared" si="121"/>
        <v>54544</v>
      </c>
      <c r="C376" s="10">
        <f t="shared" si="102"/>
        <v>149</v>
      </c>
      <c r="D376" s="5">
        <f t="shared" si="110"/>
        <v>0</v>
      </c>
      <c r="E376" s="5">
        <f t="shared" si="103"/>
        <v>0</v>
      </c>
      <c r="F376" s="5">
        <f t="shared" si="104"/>
        <v>0</v>
      </c>
      <c r="G376" s="3">
        <f t="shared" si="111"/>
        <v>0</v>
      </c>
      <c r="H376" s="35"/>
      <c r="I376" s="5">
        <f>IF($M$12=1,IF(SUM(K$26:K375)&lt;1,$L$5*(1+$G$5)^(INT((B376-$B$27)/365)),0),0)</f>
        <v>0</v>
      </c>
      <c r="J376" s="5"/>
      <c r="K376" s="10">
        <f>IF($M$12=1,IF(AND(AA376/$L$9&gt;(E376*12+$C$9)*4,$L$10&lt;=B376,SUM($K$26:K375)&lt;1,$L$8&lt;AA376/$L$9),1,0),IF(SUM(K$26:K375)=1,0,1))</f>
        <v>0</v>
      </c>
      <c r="L376" s="5">
        <f>IF($M$12=1,IF(K375=1,$L$8*(1-$L$9),IF(SUM($K$26:K375)=1,MAX(L375*(1+$H$10)-P375,0),0)),IF(K376=1,$O$8,MAX(L375*(1+$H$10)-P375,0)))</f>
        <v>0</v>
      </c>
      <c r="M376" s="5">
        <f t="shared" si="112"/>
        <v>0</v>
      </c>
      <c r="N376" s="5">
        <f>IF(SUM(K$26:K375)=1,P376-(L376-L377),0)</f>
        <v>0</v>
      </c>
      <c r="O376" s="5">
        <f t="shared" si="113"/>
        <v>0</v>
      </c>
      <c r="P376" s="5">
        <f>IF(OR(SUM($K$26:K375)=1,$M$12=2),IF($M$19=1,MIN($L$16+F376*$L$17,L376*(1+$H$10)),MIN(MAX(D376+E376+F376-G376-H376-I376-M376-SUM(S376,U376,W376,Y376)-$O$16*E376,$O$15),L376*(1+$H$10))),0)</f>
        <v>0</v>
      </c>
      <c r="Q376" s="5"/>
      <c r="R376" s="50" t="str">
        <f t="shared" si="114"/>
        <v/>
      </c>
      <c r="S376" s="5" t="str">
        <f t="shared" si="105"/>
        <v/>
      </c>
      <c r="T376" s="5" t="str">
        <f t="shared" si="115"/>
        <v/>
      </c>
      <c r="U376" s="5" t="str">
        <f t="shared" si="106"/>
        <v/>
      </c>
      <c r="V376" s="5" t="str">
        <f t="shared" si="116"/>
        <v/>
      </c>
      <c r="W376" s="5" t="str">
        <f t="shared" si="107"/>
        <v/>
      </c>
      <c r="X376" s="5" t="str">
        <f t="shared" si="117"/>
        <v/>
      </c>
      <c r="Y376" s="5" t="str">
        <f t="shared" si="108"/>
        <v/>
      </c>
      <c r="Z376" s="5"/>
      <c r="AA376" s="5">
        <f t="shared" si="118"/>
        <v>0</v>
      </c>
      <c r="AB376" s="3">
        <f t="shared" si="119"/>
        <v>0</v>
      </c>
      <c r="AC376" s="5">
        <f t="shared" si="109"/>
        <v>0</v>
      </c>
      <c r="AE376" s="60" t="e">
        <f t="shared" si="120"/>
        <v>#DIV/0!</v>
      </c>
    </row>
    <row r="377" spans="2:31" x14ac:dyDescent="0.2">
      <c r="B377" s="9">
        <f t="shared" si="121"/>
        <v>54575</v>
      </c>
      <c r="C377" s="10">
        <f t="shared" si="102"/>
        <v>149</v>
      </c>
      <c r="D377" s="5">
        <f t="shared" si="110"/>
        <v>0</v>
      </c>
      <c r="E377" s="5">
        <f t="shared" si="103"/>
        <v>0</v>
      </c>
      <c r="F377" s="5">
        <f t="shared" si="104"/>
        <v>0</v>
      </c>
      <c r="G377" s="3">
        <f t="shared" si="111"/>
        <v>0</v>
      </c>
      <c r="H377" s="35"/>
      <c r="I377" s="5">
        <f>IF($M$12=1,IF(SUM(K$26:K376)&lt;1,$L$5*(1+$G$5)^(INT((B377-$B$27)/365)),0),0)</f>
        <v>0</v>
      </c>
      <c r="J377" s="5"/>
      <c r="K377" s="10">
        <f>IF($M$12=1,IF(AND(AA377/$L$9&gt;(E377*12+$C$9)*4,$L$10&lt;=B377,SUM($K$26:K376)&lt;1,$L$8&lt;AA377/$L$9),1,0),IF(SUM(K$26:K376)=1,0,1))</f>
        <v>0</v>
      </c>
      <c r="L377" s="5">
        <f>IF($M$12=1,IF(K376=1,$L$8*(1-$L$9),IF(SUM($K$26:K376)=1,MAX(L376*(1+$H$10)-P376,0),0)),IF(K377=1,$O$8,MAX(L376*(1+$H$10)-P376,0)))</f>
        <v>0</v>
      </c>
      <c r="M377" s="5">
        <f t="shared" si="112"/>
        <v>0</v>
      </c>
      <c r="N377" s="5">
        <f>IF(SUM(K$26:K376)=1,P377-(L377-L378),0)</f>
        <v>0</v>
      </c>
      <c r="O377" s="5">
        <f t="shared" si="113"/>
        <v>0</v>
      </c>
      <c r="P377" s="5">
        <f>IF(OR(SUM($K$26:K376)=1,$M$12=2),IF($M$19=1,MIN($L$16+F377*$L$17,L377*(1+$H$10)),MIN(MAX(D377+E377+F377-G377-H377-I377-M377-SUM(S377,U377,W377,Y377)-$O$16*E377,$O$15),L377*(1+$H$10))),0)</f>
        <v>0</v>
      </c>
      <c r="Q377" s="5"/>
      <c r="R377" s="50" t="str">
        <f t="shared" si="114"/>
        <v/>
      </c>
      <c r="S377" s="5" t="str">
        <f t="shared" si="105"/>
        <v/>
      </c>
      <c r="T377" s="5" t="str">
        <f t="shared" si="115"/>
        <v/>
      </c>
      <c r="U377" s="5" t="str">
        <f t="shared" si="106"/>
        <v/>
      </c>
      <c r="V377" s="5" t="str">
        <f t="shared" si="116"/>
        <v/>
      </c>
      <c r="W377" s="5" t="str">
        <f t="shared" si="107"/>
        <v/>
      </c>
      <c r="X377" s="5" t="str">
        <f t="shared" si="117"/>
        <v/>
      </c>
      <c r="Y377" s="5" t="str">
        <f t="shared" si="108"/>
        <v/>
      </c>
      <c r="Z377" s="5"/>
      <c r="AA377" s="5">
        <f t="shared" si="118"/>
        <v>0</v>
      </c>
      <c r="AB377" s="3">
        <f t="shared" si="119"/>
        <v>0</v>
      </c>
      <c r="AC377" s="5">
        <f t="shared" si="109"/>
        <v>0</v>
      </c>
      <c r="AE377" s="60" t="e">
        <f t="shared" si="120"/>
        <v>#DIV/0!</v>
      </c>
    </row>
    <row r="378" spans="2:31" x14ac:dyDescent="0.2">
      <c r="B378" s="9">
        <f t="shared" si="121"/>
        <v>54605</v>
      </c>
      <c r="C378" s="10">
        <f t="shared" si="102"/>
        <v>149</v>
      </c>
      <c r="D378" s="5">
        <f t="shared" si="110"/>
        <v>0</v>
      </c>
      <c r="E378" s="5">
        <f t="shared" si="103"/>
        <v>0</v>
      </c>
      <c r="F378" s="5">
        <f t="shared" si="104"/>
        <v>0</v>
      </c>
      <c r="G378" s="3">
        <f t="shared" si="111"/>
        <v>0</v>
      </c>
      <c r="H378" s="35"/>
      <c r="I378" s="5">
        <f>IF($M$12=1,IF(SUM(K$26:K377)&lt;1,$L$5*(1+$G$5)^(INT((B378-$B$27)/365)),0),0)</f>
        <v>0</v>
      </c>
      <c r="J378" s="5"/>
      <c r="K378" s="10">
        <f>IF($M$12=1,IF(AND(AA378/$L$9&gt;(E378*12+$C$9)*4,$L$10&lt;=B378,SUM($K$26:K377)&lt;1,$L$8&lt;AA378/$L$9),1,0),IF(SUM(K$26:K377)=1,0,1))</f>
        <v>0</v>
      </c>
      <c r="L378" s="5">
        <f>IF($M$12=1,IF(K377=1,$L$8*(1-$L$9),IF(SUM($K$26:K377)=1,MAX(L377*(1+$H$10)-P377,0),0)),IF(K378=1,$O$8,MAX(L377*(1+$H$10)-P377,0)))</f>
        <v>0</v>
      </c>
      <c r="M378" s="5">
        <f t="shared" si="112"/>
        <v>0</v>
      </c>
      <c r="N378" s="5">
        <f>IF(SUM(K$26:K377)=1,P378-(L378-L379),0)</f>
        <v>0</v>
      </c>
      <c r="O378" s="5">
        <f t="shared" si="113"/>
        <v>0</v>
      </c>
      <c r="P378" s="5">
        <f>IF(OR(SUM($K$26:K377)=1,$M$12=2),IF($M$19=1,MIN($L$16+F378*$L$17,L378*(1+$H$10)),MIN(MAX(D378+E378+F378-G378-H378-I378-M378-SUM(S378,U378,W378,Y378)-$O$16*E378,$O$15),L378*(1+$H$10))),0)</f>
        <v>0</v>
      </c>
      <c r="Q378" s="5"/>
      <c r="R378" s="50" t="str">
        <f t="shared" si="114"/>
        <v/>
      </c>
      <c r="S378" s="5" t="str">
        <f t="shared" si="105"/>
        <v/>
      </c>
      <c r="T378" s="5" t="str">
        <f t="shared" si="115"/>
        <v/>
      </c>
      <c r="U378" s="5" t="str">
        <f t="shared" si="106"/>
        <v/>
      </c>
      <c r="V378" s="5" t="str">
        <f t="shared" si="116"/>
        <v/>
      </c>
      <c r="W378" s="5" t="str">
        <f t="shared" si="107"/>
        <v/>
      </c>
      <c r="X378" s="5" t="str">
        <f t="shared" si="117"/>
        <v/>
      </c>
      <c r="Y378" s="5" t="str">
        <f t="shared" si="108"/>
        <v/>
      </c>
      <c r="Z378" s="5"/>
      <c r="AA378" s="5">
        <f t="shared" si="118"/>
        <v>0</v>
      </c>
      <c r="AB378" s="3">
        <f t="shared" si="119"/>
        <v>0</v>
      </c>
      <c r="AC378" s="5">
        <f t="shared" si="109"/>
        <v>0</v>
      </c>
      <c r="AE378" s="60" t="e">
        <f t="shared" si="120"/>
        <v>#DIV/0!</v>
      </c>
    </row>
    <row r="379" spans="2:31" x14ac:dyDescent="0.2">
      <c r="B379" s="9">
        <f t="shared" si="121"/>
        <v>54636</v>
      </c>
      <c r="C379" s="10">
        <f t="shared" si="102"/>
        <v>149</v>
      </c>
      <c r="D379" s="5">
        <f t="shared" si="110"/>
        <v>0</v>
      </c>
      <c r="E379" s="5">
        <f t="shared" si="103"/>
        <v>0</v>
      </c>
      <c r="F379" s="5">
        <f t="shared" si="104"/>
        <v>0</v>
      </c>
      <c r="G379" s="3">
        <f t="shared" si="111"/>
        <v>0</v>
      </c>
      <c r="H379" s="35"/>
      <c r="I379" s="5">
        <f>IF($M$12=1,IF(SUM(K$26:K378)&lt;1,$L$5*(1+$G$5)^(INT((B379-$B$27)/365)),0),0)</f>
        <v>0</v>
      </c>
      <c r="J379" s="5"/>
      <c r="K379" s="10">
        <f>IF($M$12=1,IF(AND(AA379/$L$9&gt;(E379*12+$C$9)*4,$L$10&lt;=B379,SUM($K$26:K378)&lt;1,$L$8&lt;AA379/$L$9),1,0),IF(SUM(K$26:K378)=1,0,1))</f>
        <v>0</v>
      </c>
      <c r="L379" s="5">
        <f>IF($M$12=1,IF(K378=1,$L$8*(1-$L$9),IF(SUM($K$26:K378)=1,MAX(L378*(1+$H$10)-P378,0),0)),IF(K379=1,$O$8,MAX(L378*(1+$H$10)-P378,0)))</f>
        <v>0</v>
      </c>
      <c r="M379" s="5">
        <f t="shared" si="112"/>
        <v>0</v>
      </c>
      <c r="N379" s="5">
        <f>IF(SUM(K$26:K378)=1,P379-(L379-L380),0)</f>
        <v>0</v>
      </c>
      <c r="O379" s="5">
        <f t="shared" si="113"/>
        <v>0</v>
      </c>
      <c r="P379" s="5">
        <f>IF(OR(SUM($K$26:K378)=1,$M$12=2),IF($M$19=1,MIN($L$16+F379*$L$17,L379*(1+$H$10)),MIN(MAX(D379+E379+F379-G379-H379-I379-M379-SUM(S379,U379,W379,Y379)-$O$16*E379,$O$15),L379*(1+$H$10))),0)</f>
        <v>0</v>
      </c>
      <c r="Q379" s="5"/>
      <c r="R379" s="50" t="str">
        <f t="shared" si="114"/>
        <v/>
      </c>
      <c r="S379" s="5" t="str">
        <f t="shared" si="105"/>
        <v/>
      </c>
      <c r="T379" s="5" t="str">
        <f t="shared" si="115"/>
        <v/>
      </c>
      <c r="U379" s="5" t="str">
        <f t="shared" si="106"/>
        <v/>
      </c>
      <c r="V379" s="5" t="str">
        <f t="shared" si="116"/>
        <v/>
      </c>
      <c r="W379" s="5" t="str">
        <f t="shared" si="107"/>
        <v/>
      </c>
      <c r="X379" s="5" t="str">
        <f t="shared" si="117"/>
        <v/>
      </c>
      <c r="Y379" s="5" t="str">
        <f t="shared" si="108"/>
        <v/>
      </c>
      <c r="Z379" s="5"/>
      <c r="AA379" s="5">
        <f t="shared" si="118"/>
        <v>0</v>
      </c>
      <c r="AB379" s="3">
        <f t="shared" si="119"/>
        <v>0</v>
      </c>
      <c r="AC379" s="5">
        <f t="shared" si="109"/>
        <v>0</v>
      </c>
      <c r="AE379" s="60" t="e">
        <f t="shared" si="120"/>
        <v>#DIV/0!</v>
      </c>
    </row>
    <row r="380" spans="2:31" x14ac:dyDescent="0.2">
      <c r="B380" s="9">
        <f t="shared" si="121"/>
        <v>54667</v>
      </c>
      <c r="C380" s="10">
        <f t="shared" si="102"/>
        <v>149</v>
      </c>
      <c r="D380" s="5">
        <f t="shared" si="110"/>
        <v>0</v>
      </c>
      <c r="E380" s="5">
        <f t="shared" si="103"/>
        <v>0</v>
      </c>
      <c r="F380" s="5">
        <f t="shared" si="104"/>
        <v>0</v>
      </c>
      <c r="G380" s="3">
        <f t="shared" si="111"/>
        <v>0</v>
      </c>
      <c r="H380" s="35"/>
      <c r="I380" s="5">
        <f>IF($M$12=1,IF(SUM(K$26:K379)&lt;1,$L$5*(1+$G$5)^(INT((B380-$B$27)/365)),0),0)</f>
        <v>0</v>
      </c>
      <c r="J380" s="5"/>
      <c r="K380" s="10">
        <f>IF($M$12=1,IF(AND(AA380/$L$9&gt;(E380*12+$C$9)*4,$L$10&lt;=B380,SUM($K$26:K379)&lt;1,$L$8&lt;AA380/$L$9),1,0),IF(SUM(K$26:K379)=1,0,1))</f>
        <v>0</v>
      </c>
      <c r="L380" s="5">
        <f>IF($M$12=1,IF(K379=1,$L$8*(1-$L$9),IF(SUM($K$26:K379)=1,MAX(L379*(1+$H$10)-P379,0),0)),IF(K380=1,$O$8,MAX(L379*(1+$H$10)-P379,0)))</f>
        <v>0</v>
      </c>
      <c r="M380" s="5">
        <f t="shared" si="112"/>
        <v>0</v>
      </c>
      <c r="N380" s="5">
        <f>IF(SUM(K$26:K379)=1,P380-(L380-L381),0)</f>
        <v>0</v>
      </c>
      <c r="O380" s="5">
        <f t="shared" si="113"/>
        <v>0</v>
      </c>
      <c r="P380" s="5">
        <f>IF(OR(SUM($K$26:K379)=1,$M$12=2),IF($M$19=1,MIN($L$16+F380*$L$17,L380*(1+$H$10)),MIN(MAX(D380+E380+F380-G380-H380-I380-M380-SUM(S380,U380,W380,Y380)-$O$16*E380,$O$15),L380*(1+$H$10))),0)</f>
        <v>0</v>
      </c>
      <c r="Q380" s="5"/>
      <c r="R380" s="50" t="str">
        <f t="shared" si="114"/>
        <v/>
      </c>
      <c r="S380" s="5" t="str">
        <f t="shared" si="105"/>
        <v/>
      </c>
      <c r="T380" s="5" t="str">
        <f t="shared" si="115"/>
        <v/>
      </c>
      <c r="U380" s="5" t="str">
        <f t="shared" si="106"/>
        <v/>
      </c>
      <c r="V380" s="5" t="str">
        <f t="shared" si="116"/>
        <v/>
      </c>
      <c r="W380" s="5" t="str">
        <f t="shared" si="107"/>
        <v/>
      </c>
      <c r="X380" s="5" t="str">
        <f t="shared" si="117"/>
        <v/>
      </c>
      <c r="Y380" s="5" t="str">
        <f t="shared" si="108"/>
        <v/>
      </c>
      <c r="Z380" s="5"/>
      <c r="AA380" s="5">
        <f t="shared" si="118"/>
        <v>0</v>
      </c>
      <c r="AB380" s="3">
        <f t="shared" si="119"/>
        <v>0</v>
      </c>
      <c r="AC380" s="5">
        <f t="shared" si="109"/>
        <v>0</v>
      </c>
      <c r="AE380" s="60" t="e">
        <f t="shared" si="120"/>
        <v>#DIV/0!</v>
      </c>
    </row>
    <row r="381" spans="2:31" x14ac:dyDescent="0.2">
      <c r="B381" s="9">
        <f t="shared" si="121"/>
        <v>54697</v>
      </c>
      <c r="C381" s="10">
        <f t="shared" si="102"/>
        <v>149</v>
      </c>
      <c r="D381" s="5">
        <f t="shared" si="110"/>
        <v>0</v>
      </c>
      <c r="E381" s="5">
        <f t="shared" si="103"/>
        <v>0</v>
      </c>
      <c r="F381" s="5">
        <f t="shared" si="104"/>
        <v>0</v>
      </c>
      <c r="G381" s="3">
        <f t="shared" si="111"/>
        <v>0</v>
      </c>
      <c r="H381" s="35"/>
      <c r="I381" s="5">
        <f>IF($M$12=1,IF(SUM(K$26:K380)&lt;1,$L$5*(1+$G$5)^(INT((B381-$B$27)/365)),0),0)</f>
        <v>0</v>
      </c>
      <c r="J381" s="5"/>
      <c r="K381" s="10">
        <f>IF($M$12=1,IF(AND(AA381/$L$9&gt;(E381*12+$C$9)*4,$L$10&lt;=B381,SUM($K$26:K380)&lt;1,$L$8&lt;AA381/$L$9),1,0),IF(SUM(K$26:K380)=1,0,1))</f>
        <v>0</v>
      </c>
      <c r="L381" s="5">
        <f>IF($M$12=1,IF(K380=1,$L$8*(1-$L$9),IF(SUM($K$26:K380)=1,MAX(L380*(1+$H$10)-P380,0),0)),IF(K381=1,$O$8,MAX(L380*(1+$H$10)-P380,0)))</f>
        <v>0</v>
      </c>
      <c r="M381" s="5">
        <f t="shared" si="112"/>
        <v>0</v>
      </c>
      <c r="N381" s="5">
        <f>IF(SUM(K$26:K380)=1,P381-(L381-L382),0)</f>
        <v>0</v>
      </c>
      <c r="O381" s="5">
        <f t="shared" si="113"/>
        <v>0</v>
      </c>
      <c r="P381" s="5">
        <f>IF(OR(SUM($K$26:K380)=1,$M$12=2),IF($M$19=1,MIN($L$16+F381*$L$17,L381*(1+$H$10)),MIN(MAX(D381+E381+F381-G381-H381-I381-M381-SUM(S381,U381,W381,Y381)-$O$16*E381,$O$15),L381*(1+$H$10))),0)</f>
        <v>0</v>
      </c>
      <c r="Q381" s="5"/>
      <c r="R381" s="50" t="str">
        <f t="shared" si="114"/>
        <v/>
      </c>
      <c r="S381" s="5" t="str">
        <f t="shared" si="105"/>
        <v/>
      </c>
      <c r="T381" s="5" t="str">
        <f t="shared" si="115"/>
        <v/>
      </c>
      <c r="U381" s="5" t="str">
        <f t="shared" si="106"/>
        <v/>
      </c>
      <c r="V381" s="5" t="str">
        <f t="shared" si="116"/>
        <v/>
      </c>
      <c r="W381" s="5" t="str">
        <f t="shared" si="107"/>
        <v/>
      </c>
      <c r="X381" s="5" t="str">
        <f t="shared" si="117"/>
        <v/>
      </c>
      <c r="Y381" s="5" t="str">
        <f t="shared" si="108"/>
        <v/>
      </c>
      <c r="Z381" s="5"/>
      <c r="AA381" s="5">
        <f t="shared" si="118"/>
        <v>0</v>
      </c>
      <c r="AB381" s="3">
        <f t="shared" si="119"/>
        <v>0</v>
      </c>
      <c r="AC381" s="5">
        <f t="shared" si="109"/>
        <v>0</v>
      </c>
      <c r="AE381" s="60" t="e">
        <f t="shared" si="120"/>
        <v>#DIV/0!</v>
      </c>
    </row>
    <row r="382" spans="2:31" x14ac:dyDescent="0.2">
      <c r="B382" s="9">
        <f t="shared" si="121"/>
        <v>54728</v>
      </c>
      <c r="C382" s="10">
        <f t="shared" si="102"/>
        <v>149</v>
      </c>
      <c r="D382" s="5">
        <f t="shared" si="110"/>
        <v>0</v>
      </c>
      <c r="E382" s="5">
        <f t="shared" si="103"/>
        <v>0</v>
      </c>
      <c r="F382" s="5">
        <f t="shared" si="104"/>
        <v>0</v>
      </c>
      <c r="G382" s="3">
        <f t="shared" si="111"/>
        <v>0</v>
      </c>
      <c r="H382" s="35"/>
      <c r="I382" s="5">
        <f>IF($M$12=1,IF(SUM(K$26:K381)&lt;1,$L$5*(1+$G$5)^(INT((B382-$B$27)/365)),0),0)</f>
        <v>0</v>
      </c>
      <c r="J382" s="5"/>
      <c r="K382" s="10">
        <f>IF($M$12=1,IF(AND(AA382/$L$9&gt;(E382*12+$C$9)*4,$L$10&lt;=B382,SUM($K$26:K381)&lt;1,$L$8&lt;AA382/$L$9),1,0),IF(SUM(K$26:K381)=1,0,1))</f>
        <v>0</v>
      </c>
      <c r="L382" s="5">
        <f>IF($M$12=1,IF(K381=1,$L$8*(1-$L$9),IF(SUM($K$26:K381)=1,MAX(L381*(1+$H$10)-P381,0),0)),IF(K382=1,$O$8,MAX(L381*(1+$H$10)-P381,0)))</f>
        <v>0</v>
      </c>
      <c r="M382" s="5">
        <f t="shared" si="112"/>
        <v>0</v>
      </c>
      <c r="N382" s="5">
        <f>IF(SUM(K$26:K381)=1,P382-(L382-L383),0)</f>
        <v>0</v>
      </c>
      <c r="O382" s="5">
        <f t="shared" si="113"/>
        <v>0</v>
      </c>
      <c r="P382" s="5">
        <f>IF(OR(SUM($K$26:K381)=1,$M$12=2),IF($M$19=1,MIN($L$16+F382*$L$17,L382*(1+$H$10)),MIN(MAX(D382+E382+F382-G382-H382-I382-M382-SUM(S382,U382,W382,Y382)-$O$16*E382,$O$15),L382*(1+$H$10))),0)</f>
        <v>0</v>
      </c>
      <c r="Q382" s="5"/>
      <c r="R382" s="50" t="str">
        <f t="shared" si="114"/>
        <v/>
      </c>
      <c r="S382" s="5" t="str">
        <f t="shared" si="105"/>
        <v/>
      </c>
      <c r="T382" s="5" t="str">
        <f t="shared" si="115"/>
        <v/>
      </c>
      <c r="U382" s="5" t="str">
        <f t="shared" si="106"/>
        <v/>
      </c>
      <c r="V382" s="5" t="str">
        <f t="shared" si="116"/>
        <v/>
      </c>
      <c r="W382" s="5" t="str">
        <f t="shared" si="107"/>
        <v/>
      </c>
      <c r="X382" s="5" t="str">
        <f t="shared" si="117"/>
        <v/>
      </c>
      <c r="Y382" s="5" t="str">
        <f t="shared" si="108"/>
        <v/>
      </c>
      <c r="Z382" s="5"/>
      <c r="AA382" s="5">
        <f t="shared" si="118"/>
        <v>0</v>
      </c>
      <c r="AB382" s="3">
        <f t="shared" si="119"/>
        <v>0</v>
      </c>
      <c r="AC382" s="5">
        <f t="shared" si="109"/>
        <v>0</v>
      </c>
      <c r="AE382" s="60" t="e">
        <f t="shared" si="120"/>
        <v>#DIV/0!</v>
      </c>
    </row>
    <row r="383" spans="2:31" x14ac:dyDescent="0.2">
      <c r="B383" s="9">
        <f t="shared" si="121"/>
        <v>54758</v>
      </c>
      <c r="C383" s="10">
        <f t="shared" si="102"/>
        <v>150</v>
      </c>
      <c r="D383" s="5">
        <f t="shared" si="110"/>
        <v>0</v>
      </c>
      <c r="E383" s="5">
        <f t="shared" si="103"/>
        <v>0</v>
      </c>
      <c r="F383" s="5">
        <f t="shared" si="104"/>
        <v>0</v>
      </c>
      <c r="G383" s="3">
        <f t="shared" si="111"/>
        <v>0</v>
      </c>
      <c r="H383" s="35"/>
      <c r="I383" s="5">
        <f>IF($M$12=1,IF(SUM(K$26:K382)&lt;1,$L$5*(1+$G$5)^(INT((B383-$B$27)/365)),0),0)</f>
        <v>0</v>
      </c>
      <c r="J383" s="5"/>
      <c r="K383" s="10">
        <f>IF($M$12=1,IF(AND(AA383/$L$9&gt;(E383*12+$C$9)*4,$L$10&lt;=B383,SUM($K$26:K382)&lt;1,$L$8&lt;AA383/$L$9),1,0),IF(SUM(K$26:K382)=1,0,1))</f>
        <v>0</v>
      </c>
      <c r="L383" s="5">
        <f>IF($M$12=1,IF(K382=1,$L$8*(1-$L$9),IF(SUM($K$26:K382)=1,MAX(L382*(1+$H$10)-P382,0),0)),IF(K383=1,$O$8,MAX(L382*(1+$H$10)-P382,0)))</f>
        <v>0</v>
      </c>
      <c r="M383" s="5">
        <f t="shared" si="112"/>
        <v>0</v>
      </c>
      <c r="N383" s="5">
        <f>IF(SUM(K$26:K382)=1,P383-(L383-L384),0)</f>
        <v>0</v>
      </c>
      <c r="O383" s="5">
        <f t="shared" si="113"/>
        <v>0</v>
      </c>
      <c r="P383" s="5">
        <f>IF(OR(SUM($K$26:K382)=1,$M$12=2),IF($M$19=1,MIN($L$16+F383*$L$17,L383*(1+$H$10)),MIN(MAX(D383+E383+F383-G383-H383-I383-M383-SUM(S383,U383,W383,Y383)-$O$16*E383,$O$15),L383*(1+$H$10))),0)</f>
        <v>0</v>
      </c>
      <c r="Q383" s="5"/>
      <c r="R383" s="50" t="str">
        <f t="shared" si="114"/>
        <v/>
      </c>
      <c r="S383" s="5" t="str">
        <f t="shared" si="105"/>
        <v/>
      </c>
      <c r="T383" s="5" t="str">
        <f t="shared" si="115"/>
        <v/>
      </c>
      <c r="U383" s="5" t="str">
        <f t="shared" si="106"/>
        <v/>
      </c>
      <c r="V383" s="5" t="str">
        <f t="shared" si="116"/>
        <v/>
      </c>
      <c r="W383" s="5" t="str">
        <f t="shared" si="107"/>
        <v/>
      </c>
      <c r="X383" s="5" t="str">
        <f t="shared" si="117"/>
        <v/>
      </c>
      <c r="Y383" s="5" t="str">
        <f t="shared" si="108"/>
        <v/>
      </c>
      <c r="Z383" s="5"/>
      <c r="AA383" s="5">
        <f t="shared" si="118"/>
        <v>0</v>
      </c>
      <c r="AB383" s="3">
        <f t="shared" si="119"/>
        <v>0</v>
      </c>
      <c r="AC383" s="5">
        <f t="shared" si="109"/>
        <v>0</v>
      </c>
      <c r="AE383" s="60" t="e">
        <f t="shared" si="120"/>
        <v>#DIV/0!</v>
      </c>
    </row>
    <row r="384" spans="2:31" x14ac:dyDescent="0.2">
      <c r="B384" s="9">
        <f t="shared" si="121"/>
        <v>54789</v>
      </c>
      <c r="C384" s="10">
        <f t="shared" si="102"/>
        <v>150</v>
      </c>
      <c r="D384" s="5">
        <f t="shared" si="110"/>
        <v>0</v>
      </c>
      <c r="E384" s="5">
        <f t="shared" si="103"/>
        <v>0</v>
      </c>
      <c r="F384" s="5">
        <f t="shared" si="104"/>
        <v>0</v>
      </c>
      <c r="G384" s="3">
        <f t="shared" si="111"/>
        <v>0</v>
      </c>
      <c r="H384" s="35"/>
      <c r="I384" s="5">
        <f>IF($M$12=1,IF(SUM(K$26:K383)&lt;1,$L$5*(1+$G$5)^(INT((B384-$B$27)/365)),0),0)</f>
        <v>0</v>
      </c>
      <c r="J384" s="5"/>
      <c r="K384" s="10">
        <f>IF($M$12=1,IF(AND(AA384/$L$9&gt;(E384*12+$C$9)*4,$L$10&lt;=B384,SUM($K$26:K383)&lt;1,$L$8&lt;AA384/$L$9),1,0),IF(SUM(K$26:K383)=1,0,1))</f>
        <v>0</v>
      </c>
      <c r="L384" s="5">
        <f>IF($M$12=1,IF(K383=1,$L$8*(1-$L$9),IF(SUM($K$26:K383)=1,MAX(L383*(1+$H$10)-P383,0),0)),IF(K384=1,$O$8,MAX(L383*(1+$H$10)-P383,0)))</f>
        <v>0</v>
      </c>
      <c r="M384" s="5">
        <f t="shared" si="112"/>
        <v>0</v>
      </c>
      <c r="N384" s="5">
        <f>IF(SUM(K$26:K383)=1,P384-(L384-L385),0)</f>
        <v>0</v>
      </c>
      <c r="O384" s="5">
        <f t="shared" si="113"/>
        <v>0</v>
      </c>
      <c r="P384" s="5">
        <f>IF(OR(SUM($K$26:K383)=1,$M$12=2),IF($M$19=1,MIN($L$16+F384*$L$17,L384*(1+$H$10)),MIN(MAX(D384+E384+F384-G384-H384-I384-M384-SUM(S384,U384,W384,Y384)-$O$16*E384,$O$15),L384*(1+$H$10))),0)</f>
        <v>0</v>
      </c>
      <c r="Q384" s="5"/>
      <c r="R384" s="50" t="str">
        <f t="shared" si="114"/>
        <v/>
      </c>
      <c r="S384" s="5" t="str">
        <f t="shared" si="105"/>
        <v/>
      </c>
      <c r="T384" s="5" t="str">
        <f t="shared" si="115"/>
        <v/>
      </c>
      <c r="U384" s="5" t="str">
        <f t="shared" si="106"/>
        <v/>
      </c>
      <c r="V384" s="5" t="str">
        <f t="shared" si="116"/>
        <v/>
      </c>
      <c r="W384" s="5" t="str">
        <f t="shared" si="107"/>
        <v/>
      </c>
      <c r="X384" s="5" t="str">
        <f t="shared" si="117"/>
        <v/>
      </c>
      <c r="Y384" s="5" t="str">
        <f t="shared" si="108"/>
        <v/>
      </c>
      <c r="Z384" s="5"/>
      <c r="AA384" s="5">
        <f t="shared" si="118"/>
        <v>0</v>
      </c>
      <c r="AB384" s="3">
        <f t="shared" si="119"/>
        <v>0</v>
      </c>
      <c r="AC384" s="5">
        <f t="shared" si="109"/>
        <v>0</v>
      </c>
      <c r="AE384" s="60" t="e">
        <f t="shared" si="120"/>
        <v>#DIV/0!</v>
      </c>
    </row>
    <row r="385" spans="2:31" x14ac:dyDescent="0.2">
      <c r="B385" s="9">
        <f t="shared" si="121"/>
        <v>54820</v>
      </c>
      <c r="C385" s="10">
        <f t="shared" si="102"/>
        <v>150</v>
      </c>
      <c r="D385" s="5">
        <f t="shared" si="110"/>
        <v>0</v>
      </c>
      <c r="E385" s="5">
        <f t="shared" si="103"/>
        <v>0</v>
      </c>
      <c r="F385" s="5">
        <f t="shared" si="104"/>
        <v>0</v>
      </c>
      <c r="G385" s="3">
        <f t="shared" si="111"/>
        <v>0</v>
      </c>
      <c r="H385" s="35"/>
      <c r="I385" s="5">
        <f>IF($M$12=1,IF(SUM(K$26:K384)&lt;1,$L$5*(1+$G$5)^(INT((B385-$B$27)/365)),0),0)</f>
        <v>0</v>
      </c>
      <c r="J385" s="5"/>
      <c r="K385" s="10">
        <f>IF($M$12=1,IF(AND(AA385/$L$9&gt;(E385*12+$C$9)*4,$L$10&lt;=B385,SUM($K$26:K384)&lt;1,$L$8&lt;AA385/$L$9),1,0),IF(SUM(K$26:K384)=1,0,1))</f>
        <v>0</v>
      </c>
      <c r="L385" s="5">
        <f>IF($M$12=1,IF(K384=1,$L$8*(1-$L$9),IF(SUM($K$26:K384)=1,MAX(L384*(1+$H$10)-P384,0),0)),IF(K385=1,$O$8,MAX(L384*(1+$H$10)-P384,0)))</f>
        <v>0</v>
      </c>
      <c r="M385" s="5">
        <f t="shared" si="112"/>
        <v>0</v>
      </c>
      <c r="N385" s="5">
        <f>IF(SUM(K$26:K384)=1,P385-(L385-L386),0)</f>
        <v>0</v>
      </c>
      <c r="O385" s="5">
        <f t="shared" si="113"/>
        <v>0</v>
      </c>
      <c r="P385" s="5">
        <f>IF(OR(SUM($K$26:K384)=1,$M$12=2),IF($M$19=1,MIN($L$16+F385*$L$17,L385*(1+$H$10)),MIN(MAX(D385+E385+F385-G385-H385-I385-M385-SUM(S385,U385,W385,Y385)-$O$16*E385,$O$15),L385*(1+$H$10))),0)</f>
        <v>0</v>
      </c>
      <c r="Q385" s="5"/>
      <c r="R385" s="50" t="str">
        <f t="shared" si="114"/>
        <v/>
      </c>
      <c r="S385" s="5" t="str">
        <f t="shared" si="105"/>
        <v/>
      </c>
      <c r="T385" s="5" t="str">
        <f t="shared" si="115"/>
        <v/>
      </c>
      <c r="U385" s="5" t="str">
        <f t="shared" si="106"/>
        <v/>
      </c>
      <c r="V385" s="5" t="str">
        <f t="shared" si="116"/>
        <v/>
      </c>
      <c r="W385" s="5" t="str">
        <f t="shared" si="107"/>
        <v/>
      </c>
      <c r="X385" s="5" t="str">
        <f t="shared" si="117"/>
        <v/>
      </c>
      <c r="Y385" s="5" t="str">
        <f t="shared" si="108"/>
        <v/>
      </c>
      <c r="Z385" s="5"/>
      <c r="AA385" s="5">
        <f t="shared" si="118"/>
        <v>0</v>
      </c>
      <c r="AB385" s="3">
        <f t="shared" si="119"/>
        <v>0</v>
      </c>
      <c r="AC385" s="5">
        <f t="shared" si="109"/>
        <v>0</v>
      </c>
      <c r="AE385" s="60" t="e">
        <f t="shared" si="120"/>
        <v>#DIV/0!</v>
      </c>
    </row>
    <row r="386" spans="2:31" x14ac:dyDescent="0.2">
      <c r="B386" s="9">
        <f t="shared" si="121"/>
        <v>54848</v>
      </c>
      <c r="C386" s="10">
        <f t="shared" si="102"/>
        <v>150</v>
      </c>
      <c r="D386" s="5">
        <f t="shared" si="110"/>
        <v>0</v>
      </c>
      <c r="E386" s="5">
        <f t="shared" si="103"/>
        <v>0</v>
      </c>
      <c r="F386" s="5">
        <f t="shared" si="104"/>
        <v>0</v>
      </c>
      <c r="G386" s="3">
        <f t="shared" si="111"/>
        <v>0</v>
      </c>
      <c r="H386" s="35"/>
      <c r="I386" s="5">
        <f>IF($M$12=1,IF(SUM(K$26:K385)&lt;1,$L$5*(1+$G$5)^(INT((B386-$B$27)/365)),0),0)</f>
        <v>0</v>
      </c>
      <c r="J386" s="5"/>
      <c r="K386" s="10">
        <f>IF($M$12=1,IF(AND(AA386/$L$9&gt;(E386*12+$C$9)*4,$L$10&lt;=B386,SUM($K$26:K385)&lt;1,$L$8&lt;AA386/$L$9),1,0),IF(SUM(K$26:K385)=1,0,1))</f>
        <v>0</v>
      </c>
      <c r="L386" s="5">
        <f>IF($M$12=1,IF(K385=1,$L$8*(1-$L$9),IF(SUM($K$26:K385)=1,MAX(L385*(1+$H$10)-P385,0),0)),IF(K386=1,$O$8,MAX(L385*(1+$H$10)-P385,0)))</f>
        <v>0</v>
      </c>
      <c r="M386" s="5">
        <f t="shared" si="112"/>
        <v>0</v>
      </c>
      <c r="N386" s="5">
        <f>IF(SUM(K$26:K385)=1,P386-(L386-L387),0)</f>
        <v>0</v>
      </c>
      <c r="O386" s="5">
        <f t="shared" si="113"/>
        <v>0</v>
      </c>
      <c r="P386" s="5">
        <f>IF(OR(SUM($K$26:K385)=1,$M$12=2),IF($M$19=1,MIN($L$16+F386*$L$17,L386*(1+$H$10)),MIN(MAX(D386+E386+F386-G386-H386-I386-M386-SUM(S386,U386,W386,Y386)-$O$16*E386,$O$15),L386*(1+$H$10))),0)</f>
        <v>0</v>
      </c>
      <c r="Q386" s="5"/>
      <c r="R386" s="50" t="str">
        <f t="shared" si="114"/>
        <v/>
      </c>
      <c r="S386" s="5" t="str">
        <f t="shared" si="105"/>
        <v/>
      </c>
      <c r="T386" s="5" t="str">
        <f t="shared" si="115"/>
        <v/>
      </c>
      <c r="U386" s="5" t="str">
        <f t="shared" si="106"/>
        <v/>
      </c>
      <c r="V386" s="5" t="str">
        <f t="shared" si="116"/>
        <v/>
      </c>
      <c r="W386" s="5" t="str">
        <f t="shared" si="107"/>
        <v/>
      </c>
      <c r="X386" s="5" t="str">
        <f t="shared" si="117"/>
        <v/>
      </c>
      <c r="Y386" s="5" t="str">
        <f t="shared" si="108"/>
        <v/>
      </c>
      <c r="Z386" s="5"/>
      <c r="AA386" s="5">
        <f t="shared" si="118"/>
        <v>0</v>
      </c>
      <c r="AB386" s="3">
        <f t="shared" si="119"/>
        <v>0</v>
      </c>
      <c r="AC386" s="5">
        <f t="shared" si="109"/>
        <v>0</v>
      </c>
      <c r="AE386" s="60" t="e">
        <f t="shared" si="120"/>
        <v>#DIV/0!</v>
      </c>
    </row>
    <row r="387" spans="2:31" x14ac:dyDescent="0.2">
      <c r="B387" s="9">
        <f t="shared" si="121"/>
        <v>54879</v>
      </c>
      <c r="C387" s="10">
        <f t="shared" si="102"/>
        <v>150</v>
      </c>
      <c r="D387" s="5">
        <f t="shared" si="110"/>
        <v>0</v>
      </c>
      <c r="E387" s="5">
        <f t="shared" si="103"/>
        <v>0</v>
      </c>
      <c r="F387" s="5">
        <f t="shared" si="104"/>
        <v>0</v>
      </c>
      <c r="G387" s="3">
        <f t="shared" si="111"/>
        <v>0</v>
      </c>
      <c r="H387" s="35"/>
      <c r="I387" s="5">
        <f>IF($M$12=1,IF(SUM(K$26:K386)&lt;1,$L$5*(1+$G$5)^(INT((B387-$B$27)/365)),0),0)</f>
        <v>0</v>
      </c>
      <c r="J387" s="5"/>
      <c r="K387" s="10">
        <f>IF($M$12=1,IF(AND(AA387/$L$9&gt;(E387*12+$C$9)*4,$L$10&lt;=B387,SUM($K$26:K386)&lt;1,$L$8&lt;AA387/$L$9),1,0),IF(SUM(K$26:K386)=1,0,1))</f>
        <v>0</v>
      </c>
      <c r="L387" s="5">
        <f>IF($M$12=1,IF(K386=1,$L$8*(1-$L$9),IF(SUM($K$26:K386)=1,MAX(L386*(1+$H$10)-P386,0),0)),IF(K387=1,$O$8,MAX(L386*(1+$H$10)-P386,0)))</f>
        <v>0</v>
      </c>
      <c r="M387" s="5">
        <f t="shared" si="112"/>
        <v>0</v>
      </c>
      <c r="N387" s="5">
        <f>IF(SUM(K$26:K386)=1,P387-(L387-L388),0)</f>
        <v>0</v>
      </c>
      <c r="O387" s="5">
        <f t="shared" si="113"/>
        <v>0</v>
      </c>
      <c r="P387" s="5">
        <f>IF(OR(SUM($K$26:K386)=1,$M$12=2),IF($M$19=1,MIN($L$16+F387*$L$17,L387*(1+$H$10)),MIN(MAX(D387+E387+F387-G387-H387-I387-M387-SUM(S387,U387,W387,Y387)-$O$16*E387,$O$15),L387*(1+$H$10))),0)</f>
        <v>0</v>
      </c>
      <c r="Q387" s="5"/>
      <c r="R387" s="50" t="str">
        <f t="shared" si="114"/>
        <v/>
      </c>
      <c r="S387" s="5" t="str">
        <f t="shared" si="105"/>
        <v/>
      </c>
      <c r="T387" s="5" t="str">
        <f t="shared" si="115"/>
        <v/>
      </c>
      <c r="U387" s="5" t="str">
        <f t="shared" si="106"/>
        <v/>
      </c>
      <c r="V387" s="5" t="str">
        <f t="shared" si="116"/>
        <v/>
      </c>
      <c r="W387" s="5" t="str">
        <f t="shared" si="107"/>
        <v/>
      </c>
      <c r="X387" s="5" t="str">
        <f t="shared" si="117"/>
        <v/>
      </c>
      <c r="Y387" s="5" t="str">
        <f t="shared" si="108"/>
        <v/>
      </c>
      <c r="Z387" s="5"/>
      <c r="AA387" s="5">
        <f t="shared" si="118"/>
        <v>0</v>
      </c>
      <c r="AB387" s="3">
        <f t="shared" si="119"/>
        <v>0</v>
      </c>
      <c r="AC387" s="5">
        <f t="shared" si="109"/>
        <v>0</v>
      </c>
      <c r="AE387" s="60" t="e">
        <f t="shared" si="120"/>
        <v>#DIV/0!</v>
      </c>
    </row>
    <row r="388" spans="2:31" x14ac:dyDescent="0.2">
      <c r="B388" s="9">
        <f t="shared" si="121"/>
        <v>54909</v>
      </c>
      <c r="C388" s="10">
        <f t="shared" si="102"/>
        <v>150</v>
      </c>
      <c r="D388" s="5">
        <f t="shared" si="110"/>
        <v>0</v>
      </c>
      <c r="E388" s="5">
        <f t="shared" si="103"/>
        <v>0</v>
      </c>
      <c r="F388" s="5">
        <f t="shared" si="104"/>
        <v>0</v>
      </c>
      <c r="G388" s="3">
        <f t="shared" si="111"/>
        <v>0</v>
      </c>
      <c r="H388" s="35"/>
      <c r="I388" s="5">
        <f>IF($M$12=1,IF(SUM(K$26:K387)&lt;1,$L$5*(1+$G$5)^(INT((B388-$B$27)/365)),0),0)</f>
        <v>0</v>
      </c>
      <c r="J388" s="5"/>
      <c r="K388" s="10">
        <f>IF($M$12=1,IF(AND(AA388/$L$9&gt;(E388*12+$C$9)*4,$L$10&lt;=B388,SUM($K$26:K387)&lt;1,$L$8&lt;AA388/$L$9),1,0),IF(SUM(K$26:K387)=1,0,1))</f>
        <v>0</v>
      </c>
      <c r="L388" s="5">
        <f>IF($M$12=1,IF(K387=1,$L$8*(1-$L$9),IF(SUM($K$26:K387)=1,MAX(L387*(1+$H$10)-P387,0),0)),IF(K388=1,$O$8,MAX(L387*(1+$H$10)-P387,0)))</f>
        <v>0</v>
      </c>
      <c r="M388" s="5">
        <f t="shared" si="112"/>
        <v>0</v>
      </c>
      <c r="N388" s="5">
        <f>IF(SUM(K$26:K387)=1,P388-(L388-L389),0)</f>
        <v>0</v>
      </c>
      <c r="O388" s="5">
        <f t="shared" si="113"/>
        <v>0</v>
      </c>
      <c r="P388" s="5">
        <f>IF(OR(SUM($K$26:K387)=1,$M$12=2),IF($M$19=1,MIN($L$16+F388*$L$17,L388*(1+$H$10)),MIN(MAX(D388+E388+F388-G388-H388-I388-M388-SUM(S388,U388,W388,Y388)-$O$16*E388,$O$15),L388*(1+$H$10))),0)</f>
        <v>0</v>
      </c>
      <c r="Q388" s="5"/>
      <c r="R388" s="50" t="str">
        <f t="shared" si="114"/>
        <v/>
      </c>
      <c r="S388" s="5" t="str">
        <f t="shared" si="105"/>
        <v/>
      </c>
      <c r="T388" s="5" t="str">
        <f t="shared" si="115"/>
        <v/>
      </c>
      <c r="U388" s="5" t="str">
        <f t="shared" si="106"/>
        <v/>
      </c>
      <c r="V388" s="5" t="str">
        <f t="shared" si="116"/>
        <v/>
      </c>
      <c r="W388" s="5" t="str">
        <f t="shared" si="107"/>
        <v/>
      </c>
      <c r="X388" s="5" t="str">
        <f t="shared" si="117"/>
        <v/>
      </c>
      <c r="Y388" s="5" t="str">
        <f t="shared" si="108"/>
        <v/>
      </c>
      <c r="Z388" s="5"/>
      <c r="AA388" s="5">
        <f t="shared" si="118"/>
        <v>0</v>
      </c>
      <c r="AB388" s="3">
        <f t="shared" si="119"/>
        <v>0</v>
      </c>
      <c r="AC388" s="5">
        <f t="shared" si="109"/>
        <v>0</v>
      </c>
      <c r="AE388" s="60" t="e">
        <f t="shared" si="120"/>
        <v>#DIV/0!</v>
      </c>
    </row>
    <row r="389" spans="2:31" x14ac:dyDescent="0.2">
      <c r="B389" s="9">
        <f t="shared" si="121"/>
        <v>54940</v>
      </c>
      <c r="C389" s="10">
        <f t="shared" si="102"/>
        <v>150</v>
      </c>
      <c r="D389" s="5">
        <f t="shared" si="110"/>
        <v>0</v>
      </c>
      <c r="E389" s="5">
        <f t="shared" si="103"/>
        <v>0</v>
      </c>
      <c r="F389" s="5">
        <f t="shared" si="104"/>
        <v>0</v>
      </c>
      <c r="G389" s="3">
        <f t="shared" si="111"/>
        <v>0</v>
      </c>
      <c r="H389" s="35"/>
      <c r="I389" s="5">
        <f>IF($M$12=1,IF(SUM(K$26:K388)&lt;1,$L$5*(1+$G$5)^(INT((B389-$B$27)/365)),0),0)</f>
        <v>0</v>
      </c>
      <c r="J389" s="5"/>
      <c r="K389" s="10">
        <f>IF($M$12=1,IF(AND(AA389/$L$9&gt;(E389*12+$C$9)*4,$L$10&lt;=B389,SUM($K$26:K388)&lt;1,$L$8&lt;AA389/$L$9),1,0),IF(SUM(K$26:K388)=1,0,1))</f>
        <v>0</v>
      </c>
      <c r="L389" s="5">
        <f>IF($M$12=1,IF(K388=1,$L$8*(1-$L$9),IF(SUM($K$26:K388)=1,MAX(L388*(1+$H$10)-P388,0),0)),IF(K389=1,$O$8,MAX(L388*(1+$H$10)-P388,0)))</f>
        <v>0</v>
      </c>
      <c r="M389" s="5">
        <f t="shared" si="112"/>
        <v>0</v>
      </c>
      <c r="N389" s="5">
        <f>IF(SUM(K$26:K388)=1,P389-(L389-L390),0)</f>
        <v>0</v>
      </c>
      <c r="O389" s="5">
        <f t="shared" si="113"/>
        <v>0</v>
      </c>
      <c r="P389" s="5">
        <f>IF(OR(SUM($K$26:K388)=1,$M$12=2),IF($M$19=1,MIN($L$16+F389*$L$17,L389*(1+$H$10)),MIN(MAX(D389+E389+F389-G389-H389-I389-M389-SUM(S389,U389,W389,Y389)-$O$16*E389,$O$15),L389*(1+$H$10))),0)</f>
        <v>0</v>
      </c>
      <c r="Q389" s="5"/>
      <c r="R389" s="50" t="str">
        <f t="shared" si="114"/>
        <v/>
      </c>
      <c r="S389" s="5" t="str">
        <f t="shared" si="105"/>
        <v/>
      </c>
      <c r="T389" s="5" t="str">
        <f t="shared" si="115"/>
        <v/>
      </c>
      <c r="U389" s="5" t="str">
        <f t="shared" si="106"/>
        <v/>
      </c>
      <c r="V389" s="5" t="str">
        <f t="shared" si="116"/>
        <v/>
      </c>
      <c r="W389" s="5" t="str">
        <f t="shared" si="107"/>
        <v/>
      </c>
      <c r="X389" s="5" t="str">
        <f t="shared" si="117"/>
        <v/>
      </c>
      <c r="Y389" s="5" t="str">
        <f t="shared" si="108"/>
        <v/>
      </c>
      <c r="Z389" s="5"/>
      <c r="AA389" s="5">
        <f t="shared" si="118"/>
        <v>0</v>
      </c>
      <c r="AB389" s="3">
        <f t="shared" si="119"/>
        <v>0</v>
      </c>
      <c r="AC389" s="5">
        <f t="shared" si="109"/>
        <v>0</v>
      </c>
      <c r="AE389" s="60" t="e">
        <f t="shared" si="120"/>
        <v>#DIV/0!</v>
      </c>
    </row>
    <row r="390" spans="2:31" x14ac:dyDescent="0.2">
      <c r="B390" s="9">
        <f t="shared" si="121"/>
        <v>54970</v>
      </c>
      <c r="C390" s="10">
        <f t="shared" si="102"/>
        <v>150</v>
      </c>
      <c r="D390" s="5">
        <f t="shared" si="110"/>
        <v>0</v>
      </c>
      <c r="E390" s="5">
        <f t="shared" si="103"/>
        <v>0</v>
      </c>
      <c r="F390" s="5">
        <f t="shared" si="104"/>
        <v>0</v>
      </c>
      <c r="G390" s="3">
        <f t="shared" si="111"/>
        <v>0</v>
      </c>
      <c r="H390" s="35"/>
      <c r="I390" s="5">
        <f>IF($M$12=1,IF(SUM(K$26:K389)&lt;1,$L$5*(1+$G$5)^(INT((B390-$B$27)/365)),0),0)</f>
        <v>0</v>
      </c>
      <c r="J390" s="5"/>
      <c r="K390" s="10">
        <f>IF($M$12=1,IF(AND(AA390/$L$9&gt;(E390*12+$C$9)*4,$L$10&lt;=B390,SUM($K$26:K389)&lt;1,$L$8&lt;AA390/$L$9),1,0),IF(SUM(K$26:K389)=1,0,1))</f>
        <v>0</v>
      </c>
      <c r="L390" s="5">
        <f>IF($M$12=1,IF(K389=1,$L$8*(1-$L$9),IF(SUM($K$26:K389)=1,MAX(L389*(1+$H$10)-P389,0),0)),IF(K390=1,$O$8,MAX(L389*(1+$H$10)-P389,0)))</f>
        <v>0</v>
      </c>
      <c r="M390" s="5">
        <f t="shared" si="112"/>
        <v>0</v>
      </c>
      <c r="N390" s="5">
        <f>IF(SUM(K$26:K389)=1,P390-(L390-L391),0)</f>
        <v>0</v>
      </c>
      <c r="O390" s="5">
        <f t="shared" si="113"/>
        <v>0</v>
      </c>
      <c r="P390" s="5">
        <f>IF(OR(SUM($K$26:K389)=1,$M$12=2),IF($M$19=1,MIN($L$16+F390*$L$17,L390*(1+$H$10)),MIN(MAX(D390+E390+F390-G390-H390-I390-M390-SUM(S390,U390,W390,Y390)-$O$16*E390,$O$15),L390*(1+$H$10))),0)</f>
        <v>0</v>
      </c>
      <c r="Q390" s="5"/>
      <c r="R390" s="50" t="str">
        <f t="shared" si="114"/>
        <v/>
      </c>
      <c r="S390" s="5" t="str">
        <f t="shared" si="105"/>
        <v/>
      </c>
      <c r="T390" s="5" t="str">
        <f t="shared" si="115"/>
        <v/>
      </c>
      <c r="U390" s="5" t="str">
        <f t="shared" si="106"/>
        <v/>
      </c>
      <c r="V390" s="5" t="str">
        <f t="shared" si="116"/>
        <v/>
      </c>
      <c r="W390" s="5" t="str">
        <f t="shared" si="107"/>
        <v/>
      </c>
      <c r="X390" s="5" t="str">
        <f t="shared" si="117"/>
        <v/>
      </c>
      <c r="Y390" s="5" t="str">
        <f t="shared" si="108"/>
        <v/>
      </c>
      <c r="Z390" s="5"/>
      <c r="AA390" s="5">
        <f t="shared" si="118"/>
        <v>0</v>
      </c>
      <c r="AB390" s="3">
        <f t="shared" si="119"/>
        <v>0</v>
      </c>
      <c r="AC390" s="5">
        <f t="shared" si="109"/>
        <v>0</v>
      </c>
      <c r="AE390" s="60" t="e">
        <f t="shared" si="120"/>
        <v>#DIV/0!</v>
      </c>
    </row>
    <row r="391" spans="2:31" x14ac:dyDescent="0.2">
      <c r="B391" s="9">
        <f t="shared" si="121"/>
        <v>55001</v>
      </c>
      <c r="C391" s="10">
        <f t="shared" si="102"/>
        <v>150</v>
      </c>
      <c r="D391" s="5">
        <f t="shared" si="110"/>
        <v>0</v>
      </c>
      <c r="E391" s="5">
        <f t="shared" si="103"/>
        <v>0</v>
      </c>
      <c r="F391" s="5">
        <f t="shared" si="104"/>
        <v>0</v>
      </c>
      <c r="G391" s="3">
        <f t="shared" si="111"/>
        <v>0</v>
      </c>
      <c r="H391" s="35"/>
      <c r="I391" s="5">
        <f>IF($M$12=1,IF(SUM(K$26:K390)&lt;1,$L$5*(1+$G$5)^(INT((B391-$B$27)/365)),0),0)</f>
        <v>0</v>
      </c>
      <c r="J391" s="5"/>
      <c r="K391" s="10">
        <f>IF($M$12=1,IF(AND(AA391/$L$9&gt;(E391*12+$C$9)*4,$L$10&lt;=B391,SUM($K$26:K390)&lt;1,$L$8&lt;AA391/$L$9),1,0),IF(SUM(K$26:K390)=1,0,1))</f>
        <v>0</v>
      </c>
      <c r="L391" s="5">
        <f>IF($M$12=1,IF(K390=1,$L$8*(1-$L$9),IF(SUM($K$26:K390)=1,MAX(L390*(1+$H$10)-P390,0),0)),IF(K391=1,$O$8,MAX(L390*(1+$H$10)-P390,0)))</f>
        <v>0</v>
      </c>
      <c r="M391" s="5">
        <f t="shared" si="112"/>
        <v>0</v>
      </c>
      <c r="N391" s="5">
        <f>IF(SUM(K$26:K390)=1,P391-(L391-L392),0)</f>
        <v>0</v>
      </c>
      <c r="O391" s="5">
        <f t="shared" si="113"/>
        <v>0</v>
      </c>
      <c r="P391" s="5">
        <f>IF(OR(SUM($K$26:K390)=1,$M$12=2),IF($M$19=1,MIN($L$16+F391*$L$17,L391*(1+$H$10)),MIN(MAX(D391+E391+F391-G391-H391-I391-M391-SUM(S391,U391,W391,Y391)-$O$16*E391,$O$15),L391*(1+$H$10))),0)</f>
        <v>0</v>
      </c>
      <c r="Q391" s="5"/>
      <c r="R391" s="50" t="str">
        <f t="shared" si="114"/>
        <v/>
      </c>
      <c r="S391" s="5" t="str">
        <f t="shared" si="105"/>
        <v/>
      </c>
      <c r="T391" s="5" t="str">
        <f t="shared" si="115"/>
        <v/>
      </c>
      <c r="U391" s="5" t="str">
        <f t="shared" si="106"/>
        <v/>
      </c>
      <c r="V391" s="5" t="str">
        <f t="shared" si="116"/>
        <v/>
      </c>
      <c r="W391" s="5" t="str">
        <f t="shared" si="107"/>
        <v/>
      </c>
      <c r="X391" s="5" t="str">
        <f t="shared" si="117"/>
        <v/>
      </c>
      <c r="Y391" s="5" t="str">
        <f t="shared" si="108"/>
        <v/>
      </c>
      <c r="Z391" s="5"/>
      <c r="AA391" s="5">
        <f t="shared" si="118"/>
        <v>0</v>
      </c>
      <c r="AB391" s="3">
        <f t="shared" si="119"/>
        <v>0</v>
      </c>
      <c r="AC391" s="5">
        <f t="shared" si="109"/>
        <v>0</v>
      </c>
      <c r="AE391" s="60" t="e">
        <f t="shared" si="120"/>
        <v>#DIV/0!</v>
      </c>
    </row>
    <row r="392" spans="2:31" x14ac:dyDescent="0.2">
      <c r="B392" s="9">
        <f t="shared" si="121"/>
        <v>55032</v>
      </c>
      <c r="C392" s="10">
        <f t="shared" si="102"/>
        <v>150</v>
      </c>
      <c r="D392" s="5">
        <f t="shared" si="110"/>
        <v>0</v>
      </c>
      <c r="E392" s="5">
        <f t="shared" si="103"/>
        <v>0</v>
      </c>
      <c r="F392" s="5">
        <f t="shared" si="104"/>
        <v>0</v>
      </c>
      <c r="G392" s="3">
        <f t="shared" si="111"/>
        <v>0</v>
      </c>
      <c r="H392" s="35"/>
      <c r="I392" s="5">
        <f>IF($M$12=1,IF(SUM(K$26:K391)&lt;1,$L$5*(1+$G$5)^(INT((B392-$B$27)/365)),0),0)</f>
        <v>0</v>
      </c>
      <c r="J392" s="5"/>
      <c r="K392" s="10">
        <f>IF($M$12=1,IF(AND(AA392/$L$9&gt;(E392*12+$C$9)*4,$L$10&lt;=B392,SUM($K$26:K391)&lt;1,$L$8&lt;AA392/$L$9),1,0),IF(SUM(K$26:K391)=1,0,1))</f>
        <v>0</v>
      </c>
      <c r="L392" s="5">
        <f>IF($M$12=1,IF(K391=1,$L$8*(1-$L$9),IF(SUM($K$26:K391)=1,MAX(L391*(1+$H$10)-P391,0),0)),IF(K392=1,$O$8,MAX(L391*(1+$H$10)-P391,0)))</f>
        <v>0</v>
      </c>
      <c r="M392" s="5">
        <f t="shared" si="112"/>
        <v>0</v>
      </c>
      <c r="N392" s="5">
        <f>IF(SUM(K$26:K391)=1,P392-(L392-L393),0)</f>
        <v>0</v>
      </c>
      <c r="O392" s="5">
        <f t="shared" si="113"/>
        <v>0</v>
      </c>
      <c r="P392" s="5">
        <f>IF(OR(SUM($K$26:K391)=1,$M$12=2),IF($M$19=1,MIN($L$16+F392*$L$17,L392*(1+$H$10)),MIN(MAX(D392+E392+F392-G392-H392-I392-M392-SUM(S392,U392,W392,Y392)-$O$16*E392,$O$15),L392*(1+$H$10))),0)</f>
        <v>0</v>
      </c>
      <c r="Q392" s="5"/>
      <c r="R392" s="50" t="str">
        <f t="shared" si="114"/>
        <v/>
      </c>
      <c r="S392" s="5" t="str">
        <f t="shared" si="105"/>
        <v/>
      </c>
      <c r="T392" s="5" t="str">
        <f t="shared" si="115"/>
        <v/>
      </c>
      <c r="U392" s="5" t="str">
        <f t="shared" si="106"/>
        <v/>
      </c>
      <c r="V392" s="5" t="str">
        <f t="shared" si="116"/>
        <v/>
      </c>
      <c r="W392" s="5" t="str">
        <f t="shared" si="107"/>
        <v/>
      </c>
      <c r="X392" s="5" t="str">
        <f t="shared" si="117"/>
        <v/>
      </c>
      <c r="Y392" s="5" t="str">
        <f t="shared" si="108"/>
        <v/>
      </c>
      <c r="Z392" s="5"/>
      <c r="AA392" s="5">
        <f t="shared" si="118"/>
        <v>0</v>
      </c>
      <c r="AB392" s="3">
        <f t="shared" si="119"/>
        <v>0</v>
      </c>
      <c r="AC392" s="5">
        <f t="shared" si="109"/>
        <v>0</v>
      </c>
      <c r="AE392" s="60" t="e">
        <f t="shared" si="120"/>
        <v>#DIV/0!</v>
      </c>
    </row>
    <row r="393" spans="2:31" x14ac:dyDescent="0.2">
      <c r="B393" s="9">
        <f t="shared" si="121"/>
        <v>55062</v>
      </c>
      <c r="C393" s="10">
        <f t="shared" si="102"/>
        <v>150</v>
      </c>
      <c r="D393" s="5">
        <f t="shared" si="110"/>
        <v>0</v>
      </c>
      <c r="E393" s="5">
        <f t="shared" si="103"/>
        <v>0</v>
      </c>
      <c r="F393" s="5">
        <f t="shared" si="104"/>
        <v>0</v>
      </c>
      <c r="G393" s="3">
        <f t="shared" si="111"/>
        <v>0</v>
      </c>
      <c r="H393" s="35"/>
      <c r="I393" s="5">
        <f>IF($M$12=1,IF(SUM(K$26:K392)&lt;1,$L$5*(1+$G$5)^(INT((B393-$B$27)/365)),0),0)</f>
        <v>0</v>
      </c>
      <c r="J393" s="5"/>
      <c r="K393" s="10">
        <f>IF($M$12=1,IF(AND(AA393/$L$9&gt;(E393*12+$C$9)*4,$L$10&lt;=B393,SUM($K$26:K392)&lt;1,$L$8&lt;AA393/$L$9),1,0),IF(SUM(K$26:K392)=1,0,1))</f>
        <v>0</v>
      </c>
      <c r="L393" s="5">
        <f>IF($M$12=1,IF(K392=1,$L$8*(1-$L$9),IF(SUM($K$26:K392)=1,MAX(L392*(1+$H$10)-P392,0),0)),IF(K393=1,$O$8,MAX(L392*(1+$H$10)-P392,0)))</f>
        <v>0</v>
      </c>
      <c r="M393" s="5">
        <f t="shared" si="112"/>
        <v>0</v>
      </c>
      <c r="N393" s="5">
        <f>IF(SUM(K$26:K392)=1,P393-(L393-L394),0)</f>
        <v>0</v>
      </c>
      <c r="O393" s="5">
        <f t="shared" si="113"/>
        <v>0</v>
      </c>
      <c r="P393" s="5">
        <f>IF(OR(SUM($K$26:K392)=1,$M$12=2),IF($M$19=1,MIN($L$16+F393*$L$17,L393*(1+$H$10)),MIN(MAX(D393+E393+F393-G393-H393-I393-M393-SUM(S393,U393,W393,Y393)-$O$16*E393,$O$15),L393*(1+$H$10))),0)</f>
        <v>0</v>
      </c>
      <c r="Q393" s="5"/>
      <c r="R393" s="50" t="str">
        <f t="shared" si="114"/>
        <v/>
      </c>
      <c r="S393" s="5" t="str">
        <f t="shared" si="105"/>
        <v/>
      </c>
      <c r="T393" s="5" t="str">
        <f t="shared" si="115"/>
        <v/>
      </c>
      <c r="U393" s="5" t="str">
        <f t="shared" si="106"/>
        <v/>
      </c>
      <c r="V393" s="5" t="str">
        <f t="shared" si="116"/>
        <v/>
      </c>
      <c r="W393" s="5" t="str">
        <f t="shared" si="107"/>
        <v/>
      </c>
      <c r="X393" s="5" t="str">
        <f t="shared" si="117"/>
        <v/>
      </c>
      <c r="Y393" s="5" t="str">
        <f t="shared" si="108"/>
        <v/>
      </c>
      <c r="Z393" s="5"/>
      <c r="AA393" s="5">
        <f t="shared" si="118"/>
        <v>0</v>
      </c>
      <c r="AB393" s="3">
        <f t="shared" si="119"/>
        <v>0</v>
      </c>
      <c r="AC393" s="5">
        <f t="shared" si="109"/>
        <v>0</v>
      </c>
      <c r="AE393" s="60" t="e">
        <f t="shared" si="120"/>
        <v>#DIV/0!</v>
      </c>
    </row>
    <row r="394" spans="2:31" x14ac:dyDescent="0.2">
      <c r="B394" s="9">
        <f t="shared" si="121"/>
        <v>55093</v>
      </c>
      <c r="C394" s="10">
        <f t="shared" si="102"/>
        <v>150</v>
      </c>
      <c r="D394" s="5">
        <f t="shared" si="110"/>
        <v>0</v>
      </c>
      <c r="E394" s="5">
        <f t="shared" si="103"/>
        <v>0</v>
      </c>
      <c r="F394" s="5">
        <f t="shared" si="104"/>
        <v>0</v>
      </c>
      <c r="G394" s="3">
        <f t="shared" si="111"/>
        <v>0</v>
      </c>
      <c r="H394" s="35"/>
      <c r="I394" s="5">
        <f>IF($M$12=1,IF(SUM(K$26:K393)&lt;1,$L$5*(1+$G$5)^(INT((B394-$B$27)/365)),0),0)</f>
        <v>0</v>
      </c>
      <c r="J394" s="5"/>
      <c r="K394" s="10">
        <f>IF($M$12=1,IF(AND(AA394/$L$9&gt;(E394*12+$C$9)*4,$L$10&lt;=B394,SUM($K$26:K393)&lt;1,$L$8&lt;AA394/$L$9),1,0),IF(SUM(K$26:K393)=1,0,1))</f>
        <v>0</v>
      </c>
      <c r="L394" s="5">
        <f>IF($M$12=1,IF(K393=1,$L$8*(1-$L$9),IF(SUM($K$26:K393)=1,MAX(L393*(1+$H$10)-P393,0),0)),IF(K394=1,$O$8,MAX(L393*(1+$H$10)-P393,0)))</f>
        <v>0</v>
      </c>
      <c r="M394" s="5">
        <f t="shared" si="112"/>
        <v>0</v>
      </c>
      <c r="N394" s="5">
        <f>IF(SUM(K$26:K393)=1,P394-(L394-L395),0)</f>
        <v>0</v>
      </c>
      <c r="O394" s="5">
        <f t="shared" si="113"/>
        <v>0</v>
      </c>
      <c r="P394" s="5">
        <f>IF(OR(SUM($K$26:K393)=1,$M$12=2),IF($M$19=1,MIN($L$16+F394*$L$17,L394*(1+$H$10)),MIN(MAX(D394+E394+F394-G394-H394-I394-M394-SUM(S394,U394,W394,Y394)-$O$16*E394,$O$15),L394*(1+$H$10))),0)</f>
        <v>0</v>
      </c>
      <c r="Q394" s="5"/>
      <c r="R394" s="50" t="str">
        <f t="shared" si="114"/>
        <v/>
      </c>
      <c r="S394" s="5" t="str">
        <f t="shared" si="105"/>
        <v/>
      </c>
      <c r="T394" s="5" t="str">
        <f t="shared" si="115"/>
        <v/>
      </c>
      <c r="U394" s="5" t="str">
        <f t="shared" si="106"/>
        <v/>
      </c>
      <c r="V394" s="5" t="str">
        <f t="shared" si="116"/>
        <v/>
      </c>
      <c r="W394" s="5" t="str">
        <f t="shared" si="107"/>
        <v/>
      </c>
      <c r="X394" s="5" t="str">
        <f t="shared" si="117"/>
        <v/>
      </c>
      <c r="Y394" s="5" t="str">
        <f t="shared" si="108"/>
        <v/>
      </c>
      <c r="Z394" s="5"/>
      <c r="AA394" s="5">
        <f t="shared" si="118"/>
        <v>0</v>
      </c>
      <c r="AB394" s="3">
        <f t="shared" si="119"/>
        <v>0</v>
      </c>
      <c r="AC394" s="5">
        <f t="shared" si="109"/>
        <v>0</v>
      </c>
      <c r="AE394" s="60" t="e">
        <f t="shared" si="120"/>
        <v>#DIV/0!</v>
      </c>
    </row>
    <row r="395" spans="2:31" x14ac:dyDescent="0.2">
      <c r="B395" s="9">
        <f t="shared" si="121"/>
        <v>55123</v>
      </c>
      <c r="C395" s="10">
        <f t="shared" si="102"/>
        <v>151</v>
      </c>
      <c r="D395" s="5">
        <f t="shared" si="110"/>
        <v>0</v>
      </c>
      <c r="E395" s="5">
        <f t="shared" si="103"/>
        <v>0</v>
      </c>
      <c r="F395" s="5">
        <f t="shared" si="104"/>
        <v>0</v>
      </c>
      <c r="G395" s="3">
        <f t="shared" si="111"/>
        <v>0</v>
      </c>
      <c r="H395" s="35"/>
      <c r="I395" s="5">
        <f>IF($M$12=1,IF(SUM(K$26:K394)&lt;1,$L$5*(1+$G$5)^(INT((B395-$B$27)/365)),0),0)</f>
        <v>0</v>
      </c>
      <c r="J395" s="5"/>
      <c r="K395" s="10">
        <f>IF($M$12=1,IF(AND(AA395/$L$9&gt;(E395*12+$C$9)*4,$L$10&lt;=B395,SUM($K$26:K394)&lt;1,$L$8&lt;AA395/$L$9),1,0),IF(SUM(K$26:K394)=1,0,1))</f>
        <v>0</v>
      </c>
      <c r="L395" s="5">
        <f>IF($M$12=1,IF(K394=1,$L$8*(1-$L$9),IF(SUM($K$26:K394)=1,MAX(L394*(1+$H$10)-P394,0),0)),IF(K395=1,$O$8,MAX(L394*(1+$H$10)-P394,0)))</f>
        <v>0</v>
      </c>
      <c r="M395" s="5">
        <f t="shared" si="112"/>
        <v>0</v>
      </c>
      <c r="N395" s="5">
        <f>IF(SUM(K$26:K394)=1,P395-(L395-L396),0)</f>
        <v>0</v>
      </c>
      <c r="O395" s="5">
        <f t="shared" si="113"/>
        <v>0</v>
      </c>
      <c r="P395" s="5">
        <f>IF(OR(SUM($K$26:K394)=1,$M$12=2),IF($M$19=1,MIN($L$16+F395*$L$17,L395*(1+$H$10)),MIN(MAX(D395+E395+F395-G395-H395-I395-M395-SUM(S395,U395,W395,Y395)-$O$16*E395,$O$15),L395*(1+$H$10))),0)</f>
        <v>0</v>
      </c>
      <c r="Q395" s="5"/>
      <c r="R395" s="50" t="str">
        <f t="shared" si="114"/>
        <v/>
      </c>
      <c r="S395" s="5" t="str">
        <f t="shared" si="105"/>
        <v/>
      </c>
      <c r="T395" s="5" t="str">
        <f t="shared" si="115"/>
        <v/>
      </c>
      <c r="U395" s="5" t="str">
        <f t="shared" si="106"/>
        <v/>
      </c>
      <c r="V395" s="5" t="str">
        <f t="shared" si="116"/>
        <v/>
      </c>
      <c r="W395" s="5" t="str">
        <f t="shared" si="107"/>
        <v/>
      </c>
      <c r="X395" s="5" t="str">
        <f t="shared" si="117"/>
        <v/>
      </c>
      <c r="Y395" s="5" t="str">
        <f t="shared" si="108"/>
        <v/>
      </c>
      <c r="Z395" s="5"/>
      <c r="AA395" s="5">
        <f t="shared" si="118"/>
        <v>0</v>
      </c>
      <c r="AB395" s="3">
        <f t="shared" si="119"/>
        <v>0</v>
      </c>
      <c r="AC395" s="5">
        <f t="shared" si="109"/>
        <v>0</v>
      </c>
      <c r="AE395" s="60" t="e">
        <f t="shared" si="120"/>
        <v>#DIV/0!</v>
      </c>
    </row>
    <row r="396" spans="2:31" x14ac:dyDescent="0.2">
      <c r="B396" s="9">
        <f t="shared" si="121"/>
        <v>55154</v>
      </c>
      <c r="C396" s="10">
        <f t="shared" si="102"/>
        <v>151</v>
      </c>
      <c r="D396" s="5">
        <f t="shared" si="110"/>
        <v>0</v>
      </c>
      <c r="E396" s="5">
        <f t="shared" si="103"/>
        <v>0</v>
      </c>
      <c r="F396" s="5">
        <f t="shared" si="104"/>
        <v>0</v>
      </c>
      <c r="G396" s="3">
        <f t="shared" si="111"/>
        <v>0</v>
      </c>
      <c r="H396" s="35"/>
      <c r="I396" s="5">
        <f>IF($M$12=1,IF(SUM(K$26:K395)&lt;1,$L$5*(1+$G$5)^(INT((B396-$B$27)/365)),0),0)</f>
        <v>0</v>
      </c>
      <c r="J396" s="5"/>
      <c r="K396" s="10">
        <f>IF($M$12=1,IF(AND(AA396/$L$9&gt;(E396*12+$C$9)*4,$L$10&lt;=B396,SUM($K$26:K395)&lt;1,$L$8&lt;AA396/$L$9),1,0),IF(SUM(K$26:K395)=1,0,1))</f>
        <v>0</v>
      </c>
      <c r="L396" s="5">
        <f>IF($M$12=1,IF(K395=1,$L$8*(1-$L$9),IF(SUM($K$26:K395)=1,MAX(L395*(1+$H$10)-P395,0),0)),IF(K396=1,$O$8,MAX(L395*(1+$H$10)-P395,0)))</f>
        <v>0</v>
      </c>
      <c r="M396" s="5">
        <f t="shared" si="112"/>
        <v>0</v>
      </c>
      <c r="N396" s="5">
        <f>IF(SUM(K$26:K395)=1,P396-(L396-L397),0)</f>
        <v>0</v>
      </c>
      <c r="O396" s="5">
        <f t="shared" si="113"/>
        <v>0</v>
      </c>
      <c r="P396" s="5">
        <f>IF(OR(SUM($K$26:K395)=1,$M$12=2),IF($M$19=1,MIN($L$16+F396*$L$17,L396*(1+$H$10)),MIN(MAX(D396+E396+F396-G396-H396-I396-M396-SUM(S396,U396,W396,Y396)-$O$16*E396,$O$15),L396*(1+$H$10))),0)</f>
        <v>0</v>
      </c>
      <c r="Q396" s="5"/>
      <c r="R396" s="50" t="str">
        <f t="shared" si="114"/>
        <v/>
      </c>
      <c r="S396" s="5" t="str">
        <f t="shared" si="105"/>
        <v/>
      </c>
      <c r="T396" s="5" t="str">
        <f t="shared" si="115"/>
        <v/>
      </c>
      <c r="U396" s="5" t="str">
        <f t="shared" si="106"/>
        <v/>
      </c>
      <c r="V396" s="5" t="str">
        <f t="shared" si="116"/>
        <v/>
      </c>
      <c r="W396" s="5" t="str">
        <f t="shared" si="107"/>
        <v/>
      </c>
      <c r="X396" s="5" t="str">
        <f t="shared" si="117"/>
        <v/>
      </c>
      <c r="Y396" s="5" t="str">
        <f t="shared" si="108"/>
        <v/>
      </c>
      <c r="Z396" s="5"/>
      <c r="AA396" s="5">
        <f t="shared" si="118"/>
        <v>0</v>
      </c>
      <c r="AB396" s="3">
        <f t="shared" si="119"/>
        <v>0</v>
      </c>
      <c r="AC396" s="5">
        <f t="shared" si="109"/>
        <v>0</v>
      </c>
      <c r="AE396" s="60" t="e">
        <f t="shared" si="120"/>
        <v>#DIV/0!</v>
      </c>
    </row>
    <row r="397" spans="2:31" x14ac:dyDescent="0.2">
      <c r="B397" s="9">
        <f t="shared" si="121"/>
        <v>55185</v>
      </c>
      <c r="C397" s="10">
        <f t="shared" si="102"/>
        <v>151</v>
      </c>
      <c r="D397" s="5">
        <f t="shared" si="110"/>
        <v>0</v>
      </c>
      <c r="E397" s="5">
        <f t="shared" si="103"/>
        <v>0</v>
      </c>
      <c r="F397" s="5">
        <f t="shared" si="104"/>
        <v>0</v>
      </c>
      <c r="G397" s="3">
        <f t="shared" si="111"/>
        <v>0</v>
      </c>
      <c r="H397" s="35"/>
      <c r="I397" s="5">
        <f>IF($M$12=1,IF(SUM(K$26:K396)&lt;1,$L$5*(1+$G$5)^(INT((B397-$B$27)/365)),0),0)</f>
        <v>0</v>
      </c>
      <c r="J397" s="5"/>
      <c r="K397" s="10">
        <f>IF($M$12=1,IF(AND(AA397/$L$9&gt;(E397*12+$C$9)*4,$L$10&lt;=B397,SUM($K$26:K396)&lt;1,$L$8&lt;AA397/$L$9),1,0),IF(SUM(K$26:K396)=1,0,1))</f>
        <v>0</v>
      </c>
      <c r="L397" s="5">
        <f>IF($M$12=1,IF(K396=1,$L$8*(1-$L$9),IF(SUM($K$26:K396)=1,MAX(L396*(1+$H$10)-P396,0),0)),IF(K397=1,$O$8,MAX(L396*(1+$H$10)-P396,0)))</f>
        <v>0</v>
      </c>
      <c r="M397" s="5">
        <f t="shared" si="112"/>
        <v>0</v>
      </c>
      <c r="N397" s="5">
        <f>IF(SUM(K$26:K396)=1,P397-(L397-L398),0)</f>
        <v>0</v>
      </c>
      <c r="O397" s="5">
        <f t="shared" si="113"/>
        <v>0</v>
      </c>
      <c r="P397" s="5">
        <f>IF(OR(SUM($K$26:K396)=1,$M$12=2),IF($M$19=1,MIN($L$16+F397*$L$17,L397*(1+$H$10)),MIN(MAX(D397+E397+F397-G397-H397-I397-M397-SUM(S397,U397,W397,Y397)-$O$16*E397,$O$15),L397*(1+$H$10))),0)</f>
        <v>0</v>
      </c>
      <c r="Q397" s="5"/>
      <c r="R397" s="50" t="str">
        <f t="shared" si="114"/>
        <v/>
      </c>
      <c r="S397" s="5" t="str">
        <f t="shared" si="105"/>
        <v/>
      </c>
      <c r="T397" s="5" t="str">
        <f t="shared" si="115"/>
        <v/>
      </c>
      <c r="U397" s="5" t="str">
        <f t="shared" si="106"/>
        <v/>
      </c>
      <c r="V397" s="5" t="str">
        <f t="shared" si="116"/>
        <v/>
      </c>
      <c r="W397" s="5" t="str">
        <f t="shared" si="107"/>
        <v/>
      </c>
      <c r="X397" s="5" t="str">
        <f t="shared" si="117"/>
        <v/>
      </c>
      <c r="Y397" s="5" t="str">
        <f t="shared" si="108"/>
        <v/>
      </c>
      <c r="Z397" s="5"/>
      <c r="AA397" s="5">
        <f t="shared" si="118"/>
        <v>0</v>
      </c>
      <c r="AB397" s="3">
        <f t="shared" si="119"/>
        <v>0</v>
      </c>
      <c r="AC397" s="5">
        <f t="shared" si="109"/>
        <v>0</v>
      </c>
      <c r="AE397" s="60" t="e">
        <f t="shared" si="120"/>
        <v>#DIV/0!</v>
      </c>
    </row>
    <row r="398" spans="2:31" x14ac:dyDescent="0.2">
      <c r="B398" s="9">
        <f t="shared" si="121"/>
        <v>55213</v>
      </c>
      <c r="C398" s="10">
        <f t="shared" si="102"/>
        <v>151</v>
      </c>
      <c r="D398" s="5">
        <f t="shared" si="110"/>
        <v>0</v>
      </c>
      <c r="E398" s="5">
        <f t="shared" si="103"/>
        <v>0</v>
      </c>
      <c r="F398" s="5">
        <f t="shared" si="104"/>
        <v>0</v>
      </c>
      <c r="G398" s="3">
        <f t="shared" si="111"/>
        <v>0</v>
      </c>
      <c r="H398" s="35"/>
      <c r="I398" s="5">
        <f>IF($M$12=1,IF(SUM(K$26:K397)&lt;1,$L$5*(1+$G$5)^(INT((B398-$B$27)/365)),0),0)</f>
        <v>0</v>
      </c>
      <c r="J398" s="5"/>
      <c r="K398" s="10">
        <f>IF($M$12=1,IF(AND(AA398/$L$9&gt;(E398*12+$C$9)*4,$L$10&lt;=B398,SUM($K$26:K397)&lt;1,$L$8&lt;AA398/$L$9),1,0),IF(SUM(K$26:K397)=1,0,1))</f>
        <v>0</v>
      </c>
      <c r="L398" s="5">
        <f>IF($M$12=1,IF(K397=1,$L$8*(1-$L$9),IF(SUM($K$26:K397)=1,MAX(L397*(1+$H$10)-P397,0),0)),IF(K398=1,$O$8,MAX(L397*(1+$H$10)-P397,0)))</f>
        <v>0</v>
      </c>
      <c r="M398" s="5">
        <f t="shared" si="112"/>
        <v>0</v>
      </c>
      <c r="N398" s="5">
        <f>IF(SUM(K$26:K397)=1,P398-(L398-L399),0)</f>
        <v>0</v>
      </c>
      <c r="O398" s="5">
        <f t="shared" si="113"/>
        <v>0</v>
      </c>
      <c r="P398" s="5">
        <f>IF(OR(SUM($K$26:K397)=1,$M$12=2),IF($M$19=1,MIN($L$16+F398*$L$17,L398*(1+$H$10)),MIN(MAX(D398+E398+F398-G398-H398-I398-M398-SUM(S398,U398,W398,Y398)-$O$16*E398,$O$15),L398*(1+$H$10))),0)</f>
        <v>0</v>
      </c>
      <c r="Q398" s="5"/>
      <c r="R398" s="50" t="str">
        <f t="shared" si="114"/>
        <v/>
      </c>
      <c r="S398" s="5" t="str">
        <f t="shared" si="105"/>
        <v/>
      </c>
      <c r="T398" s="5" t="str">
        <f t="shared" si="115"/>
        <v/>
      </c>
      <c r="U398" s="5" t="str">
        <f t="shared" si="106"/>
        <v/>
      </c>
      <c r="V398" s="5" t="str">
        <f t="shared" si="116"/>
        <v/>
      </c>
      <c r="W398" s="5" t="str">
        <f t="shared" si="107"/>
        <v/>
      </c>
      <c r="X398" s="5" t="str">
        <f t="shared" si="117"/>
        <v/>
      </c>
      <c r="Y398" s="5" t="str">
        <f t="shared" si="108"/>
        <v/>
      </c>
      <c r="Z398" s="5"/>
      <c r="AA398" s="5">
        <f t="shared" si="118"/>
        <v>0</v>
      </c>
      <c r="AB398" s="3">
        <f t="shared" si="119"/>
        <v>0</v>
      </c>
      <c r="AC398" s="5">
        <f t="shared" si="109"/>
        <v>0</v>
      </c>
      <c r="AE398" s="60" t="e">
        <f t="shared" si="120"/>
        <v>#DIV/0!</v>
      </c>
    </row>
    <row r="399" spans="2:31" x14ac:dyDescent="0.2">
      <c r="B399" s="9">
        <f t="shared" si="121"/>
        <v>55244</v>
      </c>
      <c r="C399" s="10">
        <f t="shared" si="102"/>
        <v>151</v>
      </c>
      <c r="D399" s="5">
        <f t="shared" si="110"/>
        <v>0</v>
      </c>
      <c r="E399" s="5">
        <f t="shared" si="103"/>
        <v>0</v>
      </c>
      <c r="F399" s="5">
        <f t="shared" si="104"/>
        <v>0</v>
      </c>
      <c r="G399" s="3">
        <f t="shared" si="111"/>
        <v>0</v>
      </c>
      <c r="H399" s="35"/>
      <c r="I399" s="5">
        <f>IF($M$12=1,IF(SUM(K$26:K398)&lt;1,$L$5*(1+$G$5)^(INT((B399-$B$27)/365)),0),0)</f>
        <v>0</v>
      </c>
      <c r="J399" s="5"/>
      <c r="K399" s="10">
        <f>IF($M$12=1,IF(AND(AA399/$L$9&gt;(E399*12+$C$9)*4,$L$10&lt;=B399,SUM($K$26:K398)&lt;1,$L$8&lt;AA399/$L$9),1,0),IF(SUM(K$26:K398)=1,0,1))</f>
        <v>0</v>
      </c>
      <c r="L399" s="5">
        <f>IF($M$12=1,IF(K398=1,$L$8*(1-$L$9),IF(SUM($K$26:K398)=1,MAX(L398*(1+$H$10)-P398,0),0)),IF(K399=1,$O$8,MAX(L398*(1+$H$10)-P398,0)))</f>
        <v>0</v>
      </c>
      <c r="M399" s="5">
        <f t="shared" si="112"/>
        <v>0</v>
      </c>
      <c r="N399" s="5">
        <f>IF(SUM(K$26:K398)=1,P399-(L399-L400),0)</f>
        <v>0</v>
      </c>
      <c r="O399" s="5">
        <f t="shared" si="113"/>
        <v>0</v>
      </c>
      <c r="P399" s="5">
        <f>IF(OR(SUM($K$26:K398)=1,$M$12=2),IF($M$19=1,MIN($L$16+F399*$L$17,L399*(1+$H$10)),MIN(MAX(D399+E399+F399-G399-H399-I399-M399-SUM(S399,U399,W399,Y399)-$O$16*E399,$O$15),L399*(1+$H$10))),0)</f>
        <v>0</v>
      </c>
      <c r="Q399" s="5"/>
      <c r="R399" s="50" t="str">
        <f t="shared" si="114"/>
        <v/>
      </c>
      <c r="S399" s="5" t="str">
        <f t="shared" si="105"/>
        <v/>
      </c>
      <c r="T399" s="5" t="str">
        <f t="shared" si="115"/>
        <v/>
      </c>
      <c r="U399" s="5" t="str">
        <f t="shared" si="106"/>
        <v/>
      </c>
      <c r="V399" s="5" t="str">
        <f t="shared" si="116"/>
        <v/>
      </c>
      <c r="W399" s="5" t="str">
        <f t="shared" si="107"/>
        <v/>
      </c>
      <c r="X399" s="5" t="str">
        <f t="shared" si="117"/>
        <v/>
      </c>
      <c r="Y399" s="5" t="str">
        <f t="shared" si="108"/>
        <v/>
      </c>
      <c r="Z399" s="5"/>
      <c r="AA399" s="5">
        <f t="shared" si="118"/>
        <v>0</v>
      </c>
      <c r="AB399" s="3">
        <f t="shared" si="119"/>
        <v>0</v>
      </c>
      <c r="AC399" s="5">
        <f t="shared" si="109"/>
        <v>0</v>
      </c>
      <c r="AE399" s="60" t="e">
        <f t="shared" si="120"/>
        <v>#DIV/0!</v>
      </c>
    </row>
    <row r="400" spans="2:31" x14ac:dyDescent="0.2">
      <c r="B400" s="9">
        <f t="shared" si="121"/>
        <v>55274</v>
      </c>
      <c r="C400" s="10">
        <f t="shared" si="102"/>
        <v>151</v>
      </c>
      <c r="D400" s="5">
        <f t="shared" si="110"/>
        <v>0</v>
      </c>
      <c r="E400" s="5">
        <f t="shared" si="103"/>
        <v>0</v>
      </c>
      <c r="F400" s="5">
        <f t="shared" si="104"/>
        <v>0</v>
      </c>
      <c r="G400" s="3">
        <f t="shared" si="111"/>
        <v>0</v>
      </c>
      <c r="H400" s="35"/>
      <c r="I400" s="5">
        <f>IF($M$12=1,IF(SUM(K$26:K399)&lt;1,$L$5*(1+$G$5)^(INT((B400-$B$27)/365)),0),0)</f>
        <v>0</v>
      </c>
      <c r="J400" s="5"/>
      <c r="K400" s="10">
        <f>IF($M$12=1,IF(AND(AA400/$L$9&gt;(E400*12+$C$9)*4,$L$10&lt;=B400,SUM($K$26:K399)&lt;1,$L$8&lt;AA400/$L$9),1,0),IF(SUM(K$26:K399)=1,0,1))</f>
        <v>0</v>
      </c>
      <c r="L400" s="5">
        <f>IF($M$12=1,IF(K399=1,$L$8*(1-$L$9),IF(SUM($K$26:K399)=1,MAX(L399*(1+$H$10)-P399,0),0)),IF(K400=1,$O$8,MAX(L399*(1+$H$10)-P399,0)))</f>
        <v>0</v>
      </c>
      <c r="M400" s="5">
        <f t="shared" si="112"/>
        <v>0</v>
      </c>
      <c r="N400" s="5">
        <f>IF(SUM(K$26:K399)=1,P400-(L400-L401),0)</f>
        <v>0</v>
      </c>
      <c r="O400" s="5">
        <f t="shared" si="113"/>
        <v>0</v>
      </c>
      <c r="P400" s="5">
        <f>IF(OR(SUM($K$26:K399)=1,$M$12=2),IF($M$19=1,MIN($L$16+F400*$L$17,L400*(1+$H$10)),MIN(MAX(D400+E400+F400-G400-H400-I400-M400-SUM(S400,U400,W400,Y400)-$O$16*E400,$O$15),L400*(1+$H$10))),0)</f>
        <v>0</v>
      </c>
      <c r="Q400" s="5"/>
      <c r="R400" s="50" t="str">
        <f t="shared" si="114"/>
        <v/>
      </c>
      <c r="S400" s="5" t="str">
        <f t="shared" si="105"/>
        <v/>
      </c>
      <c r="T400" s="5" t="str">
        <f t="shared" si="115"/>
        <v/>
      </c>
      <c r="U400" s="5" t="str">
        <f t="shared" si="106"/>
        <v/>
      </c>
      <c r="V400" s="5" t="str">
        <f t="shared" si="116"/>
        <v/>
      </c>
      <c r="W400" s="5" t="str">
        <f t="shared" si="107"/>
        <v/>
      </c>
      <c r="X400" s="5" t="str">
        <f t="shared" si="117"/>
        <v/>
      </c>
      <c r="Y400" s="5" t="str">
        <f t="shared" si="108"/>
        <v/>
      </c>
      <c r="Z400" s="5"/>
      <c r="AA400" s="5">
        <f t="shared" si="118"/>
        <v>0</v>
      </c>
      <c r="AB400" s="3">
        <f t="shared" si="119"/>
        <v>0</v>
      </c>
      <c r="AC400" s="5">
        <f t="shared" si="109"/>
        <v>0</v>
      </c>
      <c r="AE400" s="60" t="e">
        <f t="shared" si="120"/>
        <v>#DIV/0!</v>
      </c>
    </row>
    <row r="401" spans="2:31" x14ac:dyDescent="0.2">
      <c r="B401" s="9">
        <f t="shared" si="121"/>
        <v>55305</v>
      </c>
      <c r="C401" s="10">
        <f t="shared" si="102"/>
        <v>151</v>
      </c>
      <c r="D401" s="5">
        <f t="shared" si="110"/>
        <v>0</v>
      </c>
      <c r="E401" s="5">
        <f t="shared" si="103"/>
        <v>0</v>
      </c>
      <c r="F401" s="5">
        <f t="shared" si="104"/>
        <v>0</v>
      </c>
      <c r="G401" s="3">
        <f t="shared" si="111"/>
        <v>0</v>
      </c>
      <c r="H401" s="35"/>
      <c r="I401" s="5">
        <f>IF($M$12=1,IF(SUM(K$26:K400)&lt;1,$L$5*(1+$G$5)^(INT((B401-$B$27)/365)),0),0)</f>
        <v>0</v>
      </c>
      <c r="J401" s="5"/>
      <c r="K401" s="10">
        <f>IF($M$12=1,IF(AND(AA401/$L$9&gt;(E401*12+$C$9)*4,$L$10&lt;=B401,SUM($K$26:K400)&lt;1,$L$8&lt;AA401/$L$9),1,0),IF(SUM(K$26:K400)=1,0,1))</f>
        <v>0</v>
      </c>
      <c r="L401" s="5">
        <f>IF($M$12=1,IF(K400=1,$L$8*(1-$L$9),IF(SUM($K$26:K400)=1,MAX(L400*(1+$H$10)-P400,0),0)),IF(K401=1,$O$8,MAX(L400*(1+$H$10)-P400,0)))</f>
        <v>0</v>
      </c>
      <c r="M401" s="5">
        <f t="shared" si="112"/>
        <v>0</v>
      </c>
      <c r="N401" s="5">
        <f>IF(SUM(K$26:K400)=1,P401-(L401-L402),0)</f>
        <v>0</v>
      </c>
      <c r="O401" s="5">
        <f t="shared" si="113"/>
        <v>0</v>
      </c>
      <c r="P401" s="5">
        <f>IF(OR(SUM($K$26:K400)=1,$M$12=2),IF($M$19=1,MIN($L$16+F401*$L$17,L401*(1+$H$10)),MIN(MAX(D401+E401+F401-G401-H401-I401-M401-SUM(S401,U401,W401,Y401)-$O$16*E401,$O$15),L401*(1+$H$10))),0)</f>
        <v>0</v>
      </c>
      <c r="Q401" s="5"/>
      <c r="R401" s="50" t="str">
        <f t="shared" si="114"/>
        <v/>
      </c>
      <c r="S401" s="5" t="str">
        <f t="shared" si="105"/>
        <v/>
      </c>
      <c r="T401" s="5" t="str">
        <f t="shared" si="115"/>
        <v/>
      </c>
      <c r="U401" s="5" t="str">
        <f t="shared" si="106"/>
        <v/>
      </c>
      <c r="V401" s="5" t="str">
        <f t="shared" si="116"/>
        <v/>
      </c>
      <c r="W401" s="5" t="str">
        <f t="shared" si="107"/>
        <v/>
      </c>
      <c r="X401" s="5" t="str">
        <f t="shared" si="117"/>
        <v/>
      </c>
      <c r="Y401" s="5" t="str">
        <f t="shared" si="108"/>
        <v/>
      </c>
      <c r="Z401" s="5"/>
      <c r="AA401" s="5">
        <f t="shared" si="118"/>
        <v>0</v>
      </c>
      <c r="AB401" s="3">
        <f t="shared" si="119"/>
        <v>0</v>
      </c>
      <c r="AC401" s="5">
        <f t="shared" si="109"/>
        <v>0</v>
      </c>
      <c r="AE401" s="60" t="e">
        <f t="shared" si="120"/>
        <v>#DIV/0!</v>
      </c>
    </row>
    <row r="402" spans="2:31" x14ac:dyDescent="0.2">
      <c r="B402" s="9">
        <f t="shared" si="121"/>
        <v>55335</v>
      </c>
      <c r="C402" s="10">
        <f t="shared" si="102"/>
        <v>151</v>
      </c>
      <c r="D402" s="5">
        <f t="shared" si="110"/>
        <v>0</v>
      </c>
      <c r="E402" s="5">
        <f t="shared" si="103"/>
        <v>0</v>
      </c>
      <c r="F402" s="5">
        <f t="shared" si="104"/>
        <v>0</v>
      </c>
      <c r="G402" s="3">
        <f t="shared" si="111"/>
        <v>0</v>
      </c>
      <c r="H402" s="35"/>
      <c r="I402" s="5">
        <f>IF($M$12=1,IF(SUM(K$26:K401)&lt;1,$L$5*(1+$G$5)^(INT((B402-$B$27)/365)),0),0)</f>
        <v>0</v>
      </c>
      <c r="J402" s="5"/>
      <c r="K402" s="10">
        <f>IF($M$12=1,IF(AND(AA402/$L$9&gt;(E402*12+$C$9)*4,$L$10&lt;=B402,SUM($K$26:K401)&lt;1,$L$8&lt;AA402/$L$9),1,0),IF(SUM(K$26:K401)=1,0,1))</f>
        <v>0</v>
      </c>
      <c r="L402" s="5">
        <f>IF($M$12=1,IF(K401=1,$L$8*(1-$L$9),IF(SUM($K$26:K401)=1,MAX(L401*(1+$H$10)-P401,0),0)),IF(K402=1,$O$8,MAX(L401*(1+$H$10)-P401,0)))</f>
        <v>0</v>
      </c>
      <c r="M402" s="5">
        <f t="shared" si="112"/>
        <v>0</v>
      </c>
      <c r="N402" s="5">
        <f>IF(SUM(K$26:K401)=1,P402-(L402-L403),0)</f>
        <v>0</v>
      </c>
      <c r="O402" s="5">
        <f t="shared" si="113"/>
        <v>0</v>
      </c>
      <c r="P402" s="5">
        <f>IF(OR(SUM($K$26:K401)=1,$M$12=2),IF($M$19=1,MIN($L$16+F402*$L$17,L402*(1+$H$10)),MIN(MAX(D402+E402+F402-G402-H402-I402-M402-SUM(S402,U402,W402,Y402)-$O$16*E402,$O$15),L402*(1+$H$10))),0)</f>
        <v>0</v>
      </c>
      <c r="Q402" s="5"/>
      <c r="R402" s="50" t="str">
        <f t="shared" si="114"/>
        <v/>
      </c>
      <c r="S402" s="5" t="str">
        <f t="shared" si="105"/>
        <v/>
      </c>
      <c r="T402" s="5" t="str">
        <f t="shared" si="115"/>
        <v/>
      </c>
      <c r="U402" s="5" t="str">
        <f t="shared" si="106"/>
        <v/>
      </c>
      <c r="V402" s="5" t="str">
        <f t="shared" si="116"/>
        <v/>
      </c>
      <c r="W402" s="5" t="str">
        <f t="shared" si="107"/>
        <v/>
      </c>
      <c r="X402" s="5" t="str">
        <f t="shared" si="117"/>
        <v/>
      </c>
      <c r="Y402" s="5" t="str">
        <f t="shared" si="108"/>
        <v/>
      </c>
      <c r="Z402" s="5"/>
      <c r="AA402" s="5">
        <f t="shared" si="118"/>
        <v>0</v>
      </c>
      <c r="AB402" s="3">
        <f t="shared" si="119"/>
        <v>0</v>
      </c>
      <c r="AC402" s="5">
        <f t="shared" si="109"/>
        <v>0</v>
      </c>
      <c r="AE402" s="60" t="e">
        <f t="shared" si="120"/>
        <v>#DIV/0!</v>
      </c>
    </row>
    <row r="403" spans="2:31" x14ac:dyDescent="0.2">
      <c r="B403" s="9">
        <f t="shared" si="121"/>
        <v>55366</v>
      </c>
      <c r="C403" s="10">
        <f t="shared" si="102"/>
        <v>151</v>
      </c>
      <c r="D403" s="5">
        <f t="shared" si="110"/>
        <v>0</v>
      </c>
      <c r="E403" s="5">
        <f t="shared" si="103"/>
        <v>0</v>
      </c>
      <c r="F403" s="5">
        <f t="shared" si="104"/>
        <v>0</v>
      </c>
      <c r="G403" s="3">
        <f t="shared" si="111"/>
        <v>0</v>
      </c>
      <c r="H403" s="35"/>
      <c r="I403" s="5">
        <f>IF($M$12=1,IF(SUM(K$26:K402)&lt;1,$L$5*(1+$G$5)^(INT((B403-$B$27)/365)),0),0)</f>
        <v>0</v>
      </c>
      <c r="J403" s="5"/>
      <c r="K403" s="10">
        <f>IF($M$12=1,IF(AND(AA403/$L$9&gt;(E403*12+$C$9)*4,$L$10&lt;=B403,SUM($K$26:K402)&lt;1,$L$8&lt;AA403/$L$9),1,0),IF(SUM(K$26:K402)=1,0,1))</f>
        <v>0</v>
      </c>
      <c r="L403" s="5">
        <f>IF($M$12=1,IF(K402=1,$L$8*(1-$L$9),IF(SUM($K$26:K402)=1,MAX(L402*(1+$H$10)-P402,0),0)),IF(K403=1,$O$8,MAX(L402*(1+$H$10)-P402,0)))</f>
        <v>0</v>
      </c>
      <c r="M403" s="5">
        <f t="shared" si="112"/>
        <v>0</v>
      </c>
      <c r="N403" s="5">
        <f>IF(SUM(K$26:K402)=1,P403-(L403-L404),0)</f>
        <v>0</v>
      </c>
      <c r="O403" s="5">
        <f t="shared" si="113"/>
        <v>0</v>
      </c>
      <c r="P403" s="5">
        <f>IF(OR(SUM($K$26:K402)=1,$M$12=2),IF($M$19=1,MIN($L$16+F403*$L$17,L403*(1+$H$10)),MIN(MAX(D403+E403+F403-G403-H403-I403-M403-SUM(S403,U403,W403,Y403)-$O$16*E403,$O$15),L403*(1+$H$10))),0)</f>
        <v>0</v>
      </c>
      <c r="Q403" s="5"/>
      <c r="R403" s="50" t="str">
        <f t="shared" si="114"/>
        <v/>
      </c>
      <c r="S403" s="5" t="str">
        <f t="shared" si="105"/>
        <v/>
      </c>
      <c r="T403" s="5" t="str">
        <f t="shared" si="115"/>
        <v/>
      </c>
      <c r="U403" s="5" t="str">
        <f t="shared" si="106"/>
        <v/>
      </c>
      <c r="V403" s="5" t="str">
        <f t="shared" si="116"/>
        <v/>
      </c>
      <c r="W403" s="5" t="str">
        <f t="shared" si="107"/>
        <v/>
      </c>
      <c r="X403" s="5" t="str">
        <f t="shared" si="117"/>
        <v/>
      </c>
      <c r="Y403" s="5" t="str">
        <f t="shared" si="108"/>
        <v/>
      </c>
      <c r="Z403" s="5"/>
      <c r="AA403" s="5">
        <f t="shared" si="118"/>
        <v>0</v>
      </c>
      <c r="AB403" s="3">
        <f t="shared" si="119"/>
        <v>0</v>
      </c>
      <c r="AC403" s="5">
        <f t="shared" si="109"/>
        <v>0</v>
      </c>
      <c r="AE403" s="60" t="e">
        <f t="shared" si="120"/>
        <v>#DIV/0!</v>
      </c>
    </row>
    <row r="404" spans="2:31" x14ac:dyDescent="0.2">
      <c r="B404" s="9">
        <f t="shared" si="121"/>
        <v>55397</v>
      </c>
      <c r="C404" s="10">
        <f t="shared" si="102"/>
        <v>151</v>
      </c>
      <c r="D404" s="5">
        <f t="shared" si="110"/>
        <v>0</v>
      </c>
      <c r="E404" s="5">
        <f t="shared" si="103"/>
        <v>0</v>
      </c>
      <c r="F404" s="5">
        <f t="shared" si="104"/>
        <v>0</v>
      </c>
      <c r="G404" s="3">
        <f t="shared" si="111"/>
        <v>0</v>
      </c>
      <c r="H404" s="35"/>
      <c r="I404" s="5">
        <f>IF($M$12=1,IF(SUM(K$26:K403)&lt;1,$L$5*(1+$G$5)^(INT((B404-$B$27)/365)),0),0)</f>
        <v>0</v>
      </c>
      <c r="J404" s="5"/>
      <c r="K404" s="10">
        <f>IF($M$12=1,IF(AND(AA404/$L$9&gt;(E404*12+$C$9)*4,$L$10&lt;=B404,SUM($K$26:K403)&lt;1,$L$8&lt;AA404/$L$9),1,0),IF(SUM(K$26:K403)=1,0,1))</f>
        <v>0</v>
      </c>
      <c r="L404" s="5">
        <f>IF($M$12=1,IF(K403=1,$L$8*(1-$L$9),IF(SUM($K$26:K403)=1,MAX(L403*(1+$H$10)-P403,0),0)),IF(K404=1,$O$8,MAX(L403*(1+$H$10)-P403,0)))</f>
        <v>0</v>
      </c>
      <c r="M404" s="5">
        <f t="shared" si="112"/>
        <v>0</v>
      </c>
      <c r="N404" s="5">
        <f>IF(SUM(K$26:K403)=1,P404-(L404-L405),0)</f>
        <v>0</v>
      </c>
      <c r="O404" s="5">
        <f t="shared" si="113"/>
        <v>0</v>
      </c>
      <c r="P404" s="5">
        <f>IF(OR(SUM($K$26:K403)=1,$M$12=2),IF($M$19=1,MIN($L$16+F404*$L$17,L404*(1+$H$10)),MIN(MAX(D404+E404+F404-G404-H404-I404-M404-SUM(S404,U404,W404,Y404)-$O$16*E404,$O$15),L404*(1+$H$10))),0)</f>
        <v>0</v>
      </c>
      <c r="Q404" s="5"/>
      <c r="R404" s="50" t="str">
        <f t="shared" si="114"/>
        <v/>
      </c>
      <c r="S404" s="5" t="str">
        <f t="shared" si="105"/>
        <v/>
      </c>
      <c r="T404" s="5" t="str">
        <f t="shared" si="115"/>
        <v/>
      </c>
      <c r="U404" s="5" t="str">
        <f t="shared" si="106"/>
        <v/>
      </c>
      <c r="V404" s="5" t="str">
        <f t="shared" si="116"/>
        <v/>
      </c>
      <c r="W404" s="5" t="str">
        <f t="shared" si="107"/>
        <v/>
      </c>
      <c r="X404" s="5" t="str">
        <f t="shared" si="117"/>
        <v/>
      </c>
      <c r="Y404" s="5" t="str">
        <f t="shared" si="108"/>
        <v/>
      </c>
      <c r="Z404" s="5"/>
      <c r="AA404" s="5">
        <f t="shared" si="118"/>
        <v>0</v>
      </c>
      <c r="AB404" s="3">
        <f t="shared" si="119"/>
        <v>0</v>
      </c>
      <c r="AC404" s="5">
        <f t="shared" si="109"/>
        <v>0</v>
      </c>
      <c r="AE404" s="60" t="e">
        <f t="shared" si="120"/>
        <v>#DIV/0!</v>
      </c>
    </row>
    <row r="405" spans="2:31" x14ac:dyDescent="0.2">
      <c r="B405" s="9">
        <f t="shared" si="121"/>
        <v>55427</v>
      </c>
      <c r="C405" s="10">
        <f t="shared" si="102"/>
        <v>151</v>
      </c>
      <c r="D405" s="5">
        <f t="shared" si="110"/>
        <v>0</v>
      </c>
      <c r="E405" s="5">
        <f t="shared" si="103"/>
        <v>0</v>
      </c>
      <c r="F405" s="5">
        <f t="shared" si="104"/>
        <v>0</v>
      </c>
      <c r="G405" s="3">
        <f t="shared" si="111"/>
        <v>0</v>
      </c>
      <c r="H405" s="35"/>
      <c r="I405" s="5">
        <f>IF($M$12=1,IF(SUM(K$26:K404)&lt;1,$L$5*(1+$G$5)^(INT((B405-$B$27)/365)),0),0)</f>
        <v>0</v>
      </c>
      <c r="J405" s="5"/>
      <c r="K405" s="10">
        <f>IF($M$12=1,IF(AND(AA405/$L$9&gt;(E405*12+$C$9)*4,$L$10&lt;=B405,SUM($K$26:K404)&lt;1,$L$8&lt;AA405/$L$9),1,0),IF(SUM(K$26:K404)=1,0,1))</f>
        <v>0</v>
      </c>
      <c r="L405" s="5">
        <f>IF($M$12=1,IF(K404=1,$L$8*(1-$L$9),IF(SUM($K$26:K404)=1,MAX(L404*(1+$H$10)-P404,0),0)),IF(K405=1,$O$8,MAX(L404*(1+$H$10)-P404,0)))</f>
        <v>0</v>
      </c>
      <c r="M405" s="5">
        <f t="shared" si="112"/>
        <v>0</v>
      </c>
      <c r="N405" s="5">
        <f>IF(SUM(K$26:K404)=1,P405-(L405-L406),0)</f>
        <v>0</v>
      </c>
      <c r="O405" s="5">
        <f t="shared" si="113"/>
        <v>0</v>
      </c>
      <c r="P405" s="5">
        <f>IF(OR(SUM($K$26:K404)=1,$M$12=2),IF($M$19=1,MIN($L$16+F405*$L$17,L405*(1+$H$10)),MIN(MAX(D405+E405+F405-G405-H405-I405-M405-SUM(S405,U405,W405,Y405)-$O$16*E405,$O$15),L405*(1+$H$10))),0)</f>
        <v>0</v>
      </c>
      <c r="Q405" s="5"/>
      <c r="R405" s="50" t="str">
        <f t="shared" si="114"/>
        <v/>
      </c>
      <c r="S405" s="5" t="str">
        <f t="shared" si="105"/>
        <v/>
      </c>
      <c r="T405" s="5" t="str">
        <f t="shared" si="115"/>
        <v/>
      </c>
      <c r="U405" s="5" t="str">
        <f t="shared" si="106"/>
        <v/>
      </c>
      <c r="V405" s="5" t="str">
        <f t="shared" si="116"/>
        <v/>
      </c>
      <c r="W405" s="5" t="str">
        <f t="shared" si="107"/>
        <v/>
      </c>
      <c r="X405" s="5" t="str">
        <f t="shared" si="117"/>
        <v/>
      </c>
      <c r="Y405" s="5" t="str">
        <f t="shared" si="108"/>
        <v/>
      </c>
      <c r="Z405" s="5"/>
      <c r="AA405" s="5">
        <f t="shared" si="118"/>
        <v>0</v>
      </c>
      <c r="AB405" s="3">
        <f t="shared" si="119"/>
        <v>0</v>
      </c>
      <c r="AC405" s="5">
        <f t="shared" si="109"/>
        <v>0</v>
      </c>
      <c r="AE405" s="60" t="e">
        <f t="shared" si="120"/>
        <v>#DIV/0!</v>
      </c>
    </row>
    <row r="406" spans="2:31" x14ac:dyDescent="0.2">
      <c r="B406" s="9">
        <f t="shared" si="121"/>
        <v>55458</v>
      </c>
      <c r="C406" s="10">
        <f t="shared" si="102"/>
        <v>151</v>
      </c>
      <c r="D406" s="5">
        <f t="shared" si="110"/>
        <v>0</v>
      </c>
      <c r="E406" s="5">
        <f t="shared" si="103"/>
        <v>0</v>
      </c>
      <c r="F406" s="5">
        <f t="shared" si="104"/>
        <v>0</v>
      </c>
      <c r="G406" s="3">
        <f t="shared" si="111"/>
        <v>0</v>
      </c>
      <c r="H406" s="35"/>
      <c r="I406" s="5">
        <f>IF($M$12=1,IF(SUM(K$26:K405)&lt;1,$L$5*(1+$G$5)^(INT((B406-$B$27)/365)),0),0)</f>
        <v>0</v>
      </c>
      <c r="J406" s="5"/>
      <c r="K406" s="10">
        <f>IF($M$12=1,IF(AND(AA406/$L$9&gt;(E406*12+$C$9)*4,$L$10&lt;=B406,SUM($K$26:K405)&lt;1,$L$8&lt;AA406/$L$9),1,0),IF(SUM(K$26:K405)=1,0,1))</f>
        <v>0</v>
      </c>
      <c r="L406" s="5">
        <f>IF($M$12=1,IF(K405=1,$L$8*(1-$L$9),IF(SUM($K$26:K405)=1,MAX(L405*(1+$H$10)-P405,0),0)),IF(K406=1,$O$8,MAX(L405*(1+$H$10)-P405,0)))</f>
        <v>0</v>
      </c>
      <c r="M406" s="5">
        <f t="shared" si="112"/>
        <v>0</v>
      </c>
      <c r="N406" s="5">
        <f>IF(SUM(K$26:K405)=1,P406-(L406-L407),0)</f>
        <v>0</v>
      </c>
      <c r="O406" s="5">
        <f t="shared" si="113"/>
        <v>0</v>
      </c>
      <c r="P406" s="5">
        <f>IF(OR(SUM($K$26:K405)=1,$M$12=2),IF($M$19=1,MIN($L$16+F406*$L$17,L406*(1+$H$10)),MIN(MAX(D406+E406+F406-G406-H406-I406-M406-SUM(S406,U406,W406,Y406)-$O$16*E406,$O$15),L406*(1+$H$10))),0)</f>
        <v>0</v>
      </c>
      <c r="Q406" s="5"/>
      <c r="R406" s="50" t="str">
        <f t="shared" si="114"/>
        <v/>
      </c>
      <c r="S406" s="5" t="str">
        <f t="shared" si="105"/>
        <v/>
      </c>
      <c r="T406" s="5" t="str">
        <f t="shared" si="115"/>
        <v/>
      </c>
      <c r="U406" s="5" t="str">
        <f t="shared" si="106"/>
        <v/>
      </c>
      <c r="V406" s="5" t="str">
        <f t="shared" si="116"/>
        <v/>
      </c>
      <c r="W406" s="5" t="str">
        <f t="shared" si="107"/>
        <v/>
      </c>
      <c r="X406" s="5" t="str">
        <f t="shared" si="117"/>
        <v/>
      </c>
      <c r="Y406" s="5" t="str">
        <f t="shared" si="108"/>
        <v/>
      </c>
      <c r="Z406" s="5"/>
      <c r="AA406" s="5">
        <f t="shared" si="118"/>
        <v>0</v>
      </c>
      <c r="AB406" s="3">
        <f t="shared" si="119"/>
        <v>0</v>
      </c>
      <c r="AC406" s="5">
        <f t="shared" si="109"/>
        <v>0</v>
      </c>
      <c r="AE406" s="60" t="e">
        <f t="shared" si="120"/>
        <v>#DIV/0!</v>
      </c>
    </row>
    <row r="407" spans="2:31" x14ac:dyDescent="0.2">
      <c r="B407" s="9">
        <f t="shared" si="121"/>
        <v>55488</v>
      </c>
      <c r="C407" s="10">
        <f t="shared" si="102"/>
        <v>152</v>
      </c>
      <c r="D407" s="5">
        <f t="shared" si="110"/>
        <v>0</v>
      </c>
      <c r="E407" s="5">
        <f t="shared" si="103"/>
        <v>0</v>
      </c>
      <c r="F407" s="5">
        <f t="shared" si="104"/>
        <v>0</v>
      </c>
      <c r="G407" s="3">
        <f t="shared" si="111"/>
        <v>0</v>
      </c>
      <c r="H407" s="35"/>
      <c r="I407" s="5">
        <f>IF($M$12=1,IF(SUM(K$26:K406)&lt;1,$L$5*(1+$G$5)^(INT((B407-$B$27)/365)),0),0)</f>
        <v>0</v>
      </c>
      <c r="J407" s="5"/>
      <c r="K407" s="10">
        <f>IF($M$12=1,IF(AND(AA407/$L$9&gt;(E407*12+$C$9)*4,$L$10&lt;=B407,SUM($K$26:K406)&lt;1,$L$8&lt;AA407/$L$9),1,0),IF(SUM(K$26:K406)=1,0,1))</f>
        <v>0</v>
      </c>
      <c r="L407" s="5">
        <f>IF($M$12=1,IF(K406=1,$L$8*(1-$L$9),IF(SUM($K$26:K406)=1,MAX(L406*(1+$H$10)-P406,0),0)),IF(K407=1,$O$8,MAX(L406*(1+$H$10)-P406,0)))</f>
        <v>0</v>
      </c>
      <c r="M407" s="5">
        <f t="shared" si="112"/>
        <v>0</v>
      </c>
      <c r="N407" s="5">
        <f>IF(SUM(K$26:K406)=1,P407-(L407-L408),0)</f>
        <v>0</v>
      </c>
      <c r="O407" s="5">
        <f t="shared" si="113"/>
        <v>0</v>
      </c>
      <c r="P407" s="5">
        <f>IF(OR(SUM($K$26:K406)=1,$M$12=2),IF($M$19=1,MIN($L$16+F407*$L$17,L407*(1+$H$10)),MIN(MAX(D407+E407+F407-G407-H407-I407-M407-SUM(S407,U407,W407,Y407)-$O$16*E407,$O$15),L407*(1+$H$10))),0)</f>
        <v>0</v>
      </c>
      <c r="Q407" s="5"/>
      <c r="R407" s="50" t="str">
        <f t="shared" si="114"/>
        <v/>
      </c>
      <c r="S407" s="5" t="str">
        <f t="shared" si="105"/>
        <v/>
      </c>
      <c r="T407" s="5" t="str">
        <f t="shared" si="115"/>
        <v/>
      </c>
      <c r="U407" s="5" t="str">
        <f t="shared" si="106"/>
        <v/>
      </c>
      <c r="V407" s="5" t="str">
        <f t="shared" si="116"/>
        <v/>
      </c>
      <c r="W407" s="5" t="str">
        <f t="shared" si="107"/>
        <v/>
      </c>
      <c r="X407" s="5" t="str">
        <f t="shared" si="117"/>
        <v/>
      </c>
      <c r="Y407" s="5" t="str">
        <f t="shared" si="108"/>
        <v/>
      </c>
      <c r="Z407" s="5"/>
      <c r="AA407" s="5">
        <f t="shared" si="118"/>
        <v>0</v>
      </c>
      <c r="AB407" s="3">
        <f t="shared" si="119"/>
        <v>0</v>
      </c>
      <c r="AC407" s="5">
        <f t="shared" si="109"/>
        <v>0</v>
      </c>
      <c r="AE407" s="60" t="e">
        <f t="shared" si="120"/>
        <v>#DIV/0!</v>
      </c>
    </row>
    <row r="408" spans="2:31" x14ac:dyDescent="0.2">
      <c r="B408" s="9">
        <f t="shared" si="121"/>
        <v>55519</v>
      </c>
      <c r="C408" s="10">
        <f t="shared" si="102"/>
        <v>152</v>
      </c>
      <c r="D408" s="5">
        <f t="shared" si="110"/>
        <v>0</v>
      </c>
      <c r="E408" s="5">
        <f t="shared" si="103"/>
        <v>0</v>
      </c>
      <c r="F408" s="5">
        <f t="shared" si="104"/>
        <v>0</v>
      </c>
      <c r="G408" s="3">
        <f t="shared" si="111"/>
        <v>0</v>
      </c>
      <c r="H408" s="35"/>
      <c r="I408" s="5">
        <f>IF($M$12=1,IF(SUM(K$26:K407)&lt;1,$L$5*(1+$G$5)^(INT((B408-$B$27)/365)),0),0)</f>
        <v>0</v>
      </c>
      <c r="J408" s="5"/>
      <c r="K408" s="10">
        <f>IF($M$12=1,IF(AND(AA408/$L$9&gt;(E408*12+$C$9)*4,$L$10&lt;=B408,SUM($K$26:K407)&lt;1,$L$8&lt;AA408/$L$9),1,0),IF(SUM(K$26:K407)=1,0,1))</f>
        <v>0</v>
      </c>
      <c r="L408" s="5">
        <f>IF($M$12=1,IF(K407=1,$L$8*(1-$L$9),IF(SUM($K$26:K407)=1,MAX(L407*(1+$H$10)-P407,0),0)),IF(K408=1,$O$8,MAX(L407*(1+$H$10)-P407,0)))</f>
        <v>0</v>
      </c>
      <c r="M408" s="5">
        <f t="shared" si="112"/>
        <v>0</v>
      </c>
      <c r="N408" s="5">
        <f>IF(SUM(K$26:K407)=1,P408-(L408-L409),0)</f>
        <v>0</v>
      </c>
      <c r="O408" s="5">
        <f t="shared" si="113"/>
        <v>0</v>
      </c>
      <c r="P408" s="5">
        <f>IF(OR(SUM($K$26:K407)=1,$M$12=2),IF($M$19=1,MIN($L$16+F408*$L$17,L408*(1+$H$10)),MIN(MAX(D408+E408+F408-G408-H408-I408-M408-SUM(S408,U408,W408,Y408)-$O$16*E408,$O$15),L408*(1+$H$10))),0)</f>
        <v>0</v>
      </c>
      <c r="Q408" s="5"/>
      <c r="R408" s="50" t="str">
        <f t="shared" si="114"/>
        <v/>
      </c>
      <c r="S408" s="5" t="str">
        <f t="shared" si="105"/>
        <v/>
      </c>
      <c r="T408" s="5" t="str">
        <f t="shared" si="115"/>
        <v/>
      </c>
      <c r="U408" s="5" t="str">
        <f t="shared" si="106"/>
        <v/>
      </c>
      <c r="V408" s="5" t="str">
        <f t="shared" si="116"/>
        <v/>
      </c>
      <c r="W408" s="5" t="str">
        <f t="shared" si="107"/>
        <v/>
      </c>
      <c r="X408" s="5" t="str">
        <f t="shared" si="117"/>
        <v/>
      </c>
      <c r="Y408" s="5" t="str">
        <f t="shared" si="108"/>
        <v/>
      </c>
      <c r="Z408" s="5"/>
      <c r="AA408" s="5">
        <f t="shared" si="118"/>
        <v>0</v>
      </c>
      <c r="AB408" s="3">
        <f t="shared" si="119"/>
        <v>0</v>
      </c>
      <c r="AC408" s="5">
        <f t="shared" si="109"/>
        <v>0</v>
      </c>
      <c r="AE408" s="60" t="e">
        <f t="shared" si="120"/>
        <v>#DIV/0!</v>
      </c>
    </row>
    <row r="409" spans="2:31" x14ac:dyDescent="0.2">
      <c r="B409" s="9">
        <f t="shared" si="121"/>
        <v>55550</v>
      </c>
      <c r="C409" s="10">
        <f t="shared" si="102"/>
        <v>152</v>
      </c>
      <c r="D409" s="5">
        <f t="shared" si="110"/>
        <v>0</v>
      </c>
      <c r="E409" s="5">
        <f t="shared" si="103"/>
        <v>0</v>
      </c>
      <c r="F409" s="5">
        <f t="shared" si="104"/>
        <v>0</v>
      </c>
      <c r="G409" s="3">
        <f t="shared" si="111"/>
        <v>0</v>
      </c>
      <c r="H409" s="35"/>
      <c r="I409" s="5">
        <f>IF($M$12=1,IF(SUM(K$26:K408)&lt;1,$L$5*(1+$G$5)^(INT((B409-$B$27)/365)),0),0)</f>
        <v>0</v>
      </c>
      <c r="J409" s="5"/>
      <c r="K409" s="10">
        <f>IF($M$12=1,IF(AND(AA409/$L$9&gt;(E409*12+$C$9)*4,$L$10&lt;=B409,SUM($K$26:K408)&lt;1,$L$8&lt;AA409/$L$9),1,0),IF(SUM(K$26:K408)=1,0,1))</f>
        <v>0</v>
      </c>
      <c r="L409" s="5">
        <f>IF($M$12=1,IF(K408=1,$L$8*(1-$L$9),IF(SUM($K$26:K408)=1,MAX(L408*(1+$H$10)-P408,0),0)),IF(K409=1,$O$8,MAX(L408*(1+$H$10)-P408,0)))</f>
        <v>0</v>
      </c>
      <c r="M409" s="5">
        <f t="shared" si="112"/>
        <v>0</v>
      </c>
      <c r="N409" s="5">
        <f>IF(SUM(K$26:K408)=1,P409-(L409-L410),0)</f>
        <v>0</v>
      </c>
      <c r="O409" s="5">
        <f t="shared" si="113"/>
        <v>0</v>
      </c>
      <c r="P409" s="5">
        <f>IF(OR(SUM($K$26:K408)=1,$M$12=2),IF($M$19=1,MIN($L$16+F409*$L$17,L409*(1+$H$10)),MIN(MAX(D409+E409+F409-G409-H409-I409-M409-SUM(S409,U409,W409,Y409)-$O$16*E409,$O$15),L409*(1+$H$10))),0)</f>
        <v>0</v>
      </c>
      <c r="Q409" s="5"/>
      <c r="R409" s="50" t="str">
        <f t="shared" si="114"/>
        <v/>
      </c>
      <c r="S409" s="5" t="str">
        <f t="shared" si="105"/>
        <v/>
      </c>
      <c r="T409" s="5" t="str">
        <f t="shared" si="115"/>
        <v/>
      </c>
      <c r="U409" s="5" t="str">
        <f t="shared" si="106"/>
        <v/>
      </c>
      <c r="V409" s="5" t="str">
        <f t="shared" si="116"/>
        <v/>
      </c>
      <c r="W409" s="5" t="str">
        <f t="shared" si="107"/>
        <v/>
      </c>
      <c r="X409" s="5" t="str">
        <f t="shared" si="117"/>
        <v/>
      </c>
      <c r="Y409" s="5" t="str">
        <f t="shared" si="108"/>
        <v/>
      </c>
      <c r="Z409" s="5"/>
      <c r="AA409" s="5">
        <f t="shared" si="118"/>
        <v>0</v>
      </c>
      <c r="AB409" s="3">
        <f t="shared" si="119"/>
        <v>0</v>
      </c>
      <c r="AC409" s="5">
        <f t="shared" si="109"/>
        <v>0</v>
      </c>
      <c r="AE409" s="60" t="e">
        <f t="shared" si="120"/>
        <v>#DIV/0!</v>
      </c>
    </row>
    <row r="410" spans="2:31" x14ac:dyDescent="0.2">
      <c r="B410" s="9">
        <f t="shared" si="121"/>
        <v>55579</v>
      </c>
      <c r="C410" s="10">
        <f t="shared" si="102"/>
        <v>152</v>
      </c>
      <c r="D410" s="5">
        <f t="shared" si="110"/>
        <v>0</v>
      </c>
      <c r="E410" s="5">
        <f t="shared" si="103"/>
        <v>0</v>
      </c>
      <c r="F410" s="5">
        <f t="shared" si="104"/>
        <v>0</v>
      </c>
      <c r="G410" s="3">
        <f t="shared" si="111"/>
        <v>0</v>
      </c>
      <c r="H410" s="35"/>
      <c r="I410" s="5">
        <f>IF($M$12=1,IF(SUM(K$26:K409)&lt;1,$L$5*(1+$G$5)^(INT((B410-$B$27)/365)),0),0)</f>
        <v>0</v>
      </c>
      <c r="J410" s="5"/>
      <c r="K410" s="10">
        <f>IF($M$12=1,IF(AND(AA410/$L$9&gt;(E410*12+$C$9)*4,$L$10&lt;=B410,SUM($K$26:K409)&lt;1,$L$8&lt;AA410/$L$9),1,0),IF(SUM(K$26:K409)=1,0,1))</f>
        <v>0</v>
      </c>
      <c r="L410" s="5">
        <f>IF($M$12=1,IF(K409=1,$L$8*(1-$L$9),IF(SUM($K$26:K409)=1,MAX(L409*(1+$H$10)-P409,0),0)),IF(K410=1,$O$8,MAX(L409*(1+$H$10)-P409,0)))</f>
        <v>0</v>
      </c>
      <c r="M410" s="5">
        <f t="shared" si="112"/>
        <v>0</v>
      </c>
      <c r="N410" s="5">
        <f>IF(SUM(K$26:K409)=1,P410-(L410-L411),0)</f>
        <v>0</v>
      </c>
      <c r="O410" s="5">
        <f t="shared" si="113"/>
        <v>0</v>
      </c>
      <c r="P410" s="5">
        <f>IF(OR(SUM($K$26:K409)=1,$M$12=2),IF($M$19=1,MIN($L$16+F410*$L$17,L410*(1+$H$10)),MIN(MAX(D410+E410+F410-G410-H410-I410-M410-SUM(S410,U410,W410,Y410)-$O$16*E410,$O$15),L410*(1+$H$10))),0)</f>
        <v>0</v>
      </c>
      <c r="Q410" s="5"/>
      <c r="R410" s="50" t="str">
        <f t="shared" si="114"/>
        <v/>
      </c>
      <c r="S410" s="5" t="str">
        <f t="shared" si="105"/>
        <v/>
      </c>
      <c r="T410" s="5" t="str">
        <f t="shared" si="115"/>
        <v/>
      </c>
      <c r="U410" s="5" t="str">
        <f t="shared" si="106"/>
        <v/>
      </c>
      <c r="V410" s="5" t="str">
        <f t="shared" si="116"/>
        <v/>
      </c>
      <c r="W410" s="5" t="str">
        <f t="shared" si="107"/>
        <v/>
      </c>
      <c r="X410" s="5" t="str">
        <f t="shared" si="117"/>
        <v/>
      </c>
      <c r="Y410" s="5" t="str">
        <f t="shared" si="108"/>
        <v/>
      </c>
      <c r="Z410" s="5"/>
      <c r="AA410" s="5">
        <f t="shared" si="118"/>
        <v>0</v>
      </c>
      <c r="AB410" s="3">
        <f t="shared" si="119"/>
        <v>0</v>
      </c>
      <c r="AC410" s="5">
        <f t="shared" si="109"/>
        <v>0</v>
      </c>
      <c r="AE410" s="60" t="e">
        <f t="shared" si="120"/>
        <v>#DIV/0!</v>
      </c>
    </row>
    <row r="411" spans="2:31" x14ac:dyDescent="0.2">
      <c r="B411" s="9">
        <f t="shared" si="121"/>
        <v>55610</v>
      </c>
      <c r="C411" s="10">
        <f t="shared" ref="C411:C470" si="122">INT(((DATE(YEAR(B411),MONTH(B411)+1,1)-1)-$C$4)/365.25)</f>
        <v>152</v>
      </c>
      <c r="D411" s="5">
        <f t="shared" si="110"/>
        <v>0</v>
      </c>
      <c r="E411" s="5">
        <f t="shared" ref="E411:E474" si="123">IF(MONTH(B411)=$C$11,$C$8*(1+$G$4)^(INT((B411-$B$27)/365)+1),IF(B411=$B$27,$C$8,E410))</f>
        <v>0</v>
      </c>
      <c r="F411" s="5">
        <f t="shared" ref="F411:F474" si="124">IF(MONTH(B411)&lt;&gt;$C$12,0,$C$9*(1+$G$4)^(INT((B411-$B$27)/365)+1))</f>
        <v>0</v>
      </c>
      <c r="G411" s="3">
        <f t="shared" si="111"/>
        <v>0</v>
      </c>
      <c r="H411" s="35"/>
      <c r="I411" s="5">
        <f>IF($M$12=1,IF(SUM(K$26:K410)&lt;1,$L$5*(1+$G$5)^(INT((B411-$B$27)/365)),0),0)</f>
        <v>0</v>
      </c>
      <c r="J411" s="5"/>
      <c r="K411" s="10">
        <f>IF($M$12=1,IF(AND(AA411/$L$9&gt;(E411*12+$C$9)*4,$L$10&lt;=B411,SUM($K$26:K410)&lt;1,$L$8&lt;AA411/$L$9),1,0),IF(SUM(K$26:K410)=1,0,1))</f>
        <v>0</v>
      </c>
      <c r="L411" s="5">
        <f>IF($M$12=1,IF(K410=1,$L$8*(1-$L$9),IF(SUM($K$26:K410)=1,MAX(L410*(1+$H$10)-P410,0),0)),IF(K411=1,$O$8,MAX(L410*(1+$H$10)-P410,0)))</f>
        <v>0</v>
      </c>
      <c r="M411" s="5">
        <f t="shared" si="112"/>
        <v>0</v>
      </c>
      <c r="N411" s="5">
        <f>IF(SUM(K$26:K410)=1,P411-(L411-L412),0)</f>
        <v>0</v>
      </c>
      <c r="O411" s="5">
        <f t="shared" si="113"/>
        <v>0</v>
      </c>
      <c r="P411" s="5">
        <f>IF(OR(SUM($K$26:K410)=1,$M$12=2),IF($M$19=1,MIN($L$16+F411*$L$17,L411*(1+$H$10)),MIN(MAX(D411+E411+F411-G411-H411-I411-M411-SUM(S411,U411,W411,Y411)-$O$16*E411,$O$15),L411*(1+$H$10))),0)</f>
        <v>0</v>
      </c>
      <c r="Q411" s="5"/>
      <c r="R411" s="50" t="str">
        <f t="shared" si="114"/>
        <v/>
      </c>
      <c r="S411" s="5" t="str">
        <f t="shared" ref="S411:S474" si="125">IFERROR(VLOOKUP(R411,$W$6:$Y$23,3,0)*(1+$H$5)^(INT((B411-$B$27)/365*12)+1),"")</f>
        <v/>
      </c>
      <c r="T411" s="5" t="str">
        <f t="shared" si="115"/>
        <v/>
      </c>
      <c r="U411" s="5" t="str">
        <f t="shared" ref="U411:U474" si="126">IFERROR(VLOOKUP(T411,$W$6:$Y$23,3,0)*(1+$H$5)^(INT((B411-$B$27)/365*12)+1),"")</f>
        <v/>
      </c>
      <c r="V411" s="5" t="str">
        <f t="shared" si="116"/>
        <v/>
      </c>
      <c r="W411" s="5" t="str">
        <f t="shared" ref="W411:W474" si="127">IFERROR(VLOOKUP(V411,$W$6:$Y$23,3,0)*(1+$H$5)^(INT((B411-$B$27)/365*12)+1),"")</f>
        <v/>
      </c>
      <c r="X411" s="5" t="str">
        <f t="shared" si="117"/>
        <v/>
      </c>
      <c r="Y411" s="5" t="str">
        <f t="shared" ref="Y411:Y474" si="128">IFERROR(VLOOKUP(X411,$W$6:$Y$23,3,0)*(1+$H$5)^(INT((B411-$B$27)/365*12)+1),"")</f>
        <v/>
      </c>
      <c r="Z411" s="5"/>
      <c r="AA411" s="5">
        <f t="shared" si="118"/>
        <v>0</v>
      </c>
      <c r="AB411" s="3">
        <f t="shared" si="119"/>
        <v>0</v>
      </c>
      <c r="AC411" s="5">
        <f t="shared" ref="AC411:AC470" si="129">AA411+AB411</f>
        <v>0</v>
      </c>
      <c r="AE411" s="60" t="e">
        <f t="shared" si="120"/>
        <v>#DIV/0!</v>
      </c>
    </row>
    <row r="412" spans="2:31" x14ac:dyDescent="0.2">
      <c r="B412" s="9">
        <f t="shared" si="121"/>
        <v>55640</v>
      </c>
      <c r="C412" s="10">
        <f t="shared" si="122"/>
        <v>152</v>
      </c>
      <c r="D412" s="5">
        <f t="shared" ref="D412:D470" si="130">AC411</f>
        <v>0</v>
      </c>
      <c r="E412" s="5">
        <f t="shared" si="123"/>
        <v>0</v>
      </c>
      <c r="F412" s="5">
        <f t="shared" si="124"/>
        <v>0</v>
      </c>
      <c r="G412" s="3">
        <f t="shared" ref="G412:G475" si="131">G411*(1+$H$5)</f>
        <v>0</v>
      </c>
      <c r="H412" s="35"/>
      <c r="I412" s="5">
        <f>IF($M$12=1,IF(SUM(K$26:K411)&lt;1,$L$5*(1+$G$5)^(INT((B412-$B$27)/365)),0),0)</f>
        <v>0</v>
      </c>
      <c r="J412" s="5"/>
      <c r="K412" s="10">
        <f>IF($M$12=1,IF(AND(AA412/$L$9&gt;(E412*12+$C$9)*4,$L$10&lt;=B412,SUM($K$26:K411)&lt;1,$L$8&lt;AA412/$L$9),1,0),IF(SUM(K$26:K411)=1,0,1))</f>
        <v>0</v>
      </c>
      <c r="L412" s="5">
        <f>IF($M$12=1,IF(K411=1,$L$8*(1-$L$9),IF(SUM($K$26:K411)=1,MAX(L411*(1+$H$10)-P411,0),0)),IF(K412=1,$O$8,MAX(L411*(1+$H$10)-P411,0)))</f>
        <v>0</v>
      </c>
      <c r="M412" s="5">
        <f t="shared" ref="M412:M470" si="132">IF($M$12=1,IF(K411=1,$L$8*$L$9,0),0)</f>
        <v>0</v>
      </c>
      <c r="N412" s="5">
        <f>IF(SUM(K$26:K411)=1,P412-(L412-L413),0)</f>
        <v>0</v>
      </c>
      <c r="O412" s="5">
        <f t="shared" ref="O412:O470" si="133">P412-N412</f>
        <v>0</v>
      </c>
      <c r="P412" s="5">
        <f>IF(OR(SUM($K$26:K411)=1,$M$12=2),IF($M$19=1,MIN($L$16+F412*$L$17,L412*(1+$H$10)),MIN(MAX(D412+E412+F412-G412-H412-I412-M412-SUM(S412,U412,W412,Y412)-$O$16*E412,$O$15),L412*(1+$H$10))),0)</f>
        <v>0</v>
      </c>
      <c r="Q412" s="5"/>
      <c r="R412" s="50" t="str">
        <f t="shared" ref="R412:R470" si="134">IF($R$6&lt;&gt;"",IF(INT(((DATE(YEAR(B412),MONTH(B412)+1,1)-1)-$R$6)/365.25)&lt;0,"",INT(((DATE(YEAR(B412),MONTH(B412)+1,1)-1)-$R$6)/365.25)),"")</f>
        <v/>
      </c>
      <c r="S412" s="5" t="str">
        <f t="shared" si="125"/>
        <v/>
      </c>
      <c r="T412" s="5" t="str">
        <f t="shared" ref="T412:T470" si="135">IF($S$6&lt;&gt;"",IF(INT(((DATE(YEAR(B412),MONTH(B412)+1,1)-1)-$S$6)/365.25)&lt;0,"",INT(((DATE(YEAR(B412),MONTH(B412)+1,1)-1)-$S$6)/365.25)),"")</f>
        <v/>
      </c>
      <c r="U412" s="5" t="str">
        <f t="shared" si="126"/>
        <v/>
      </c>
      <c r="V412" s="5" t="str">
        <f t="shared" ref="V412:V470" si="136">IF($T$6&lt;&gt;"",IF(INT(((DATE(YEAR(B412),MONTH(B412)+1,1)-1)-$T$6)/365.25)&lt;0,"",INT(((DATE(YEAR(B412),MONTH(B412)+1,1)-1)-$T$6)/365.25)),"")</f>
        <v/>
      </c>
      <c r="W412" s="5" t="str">
        <f t="shared" si="127"/>
        <v/>
      </c>
      <c r="X412" s="5" t="str">
        <f t="shared" ref="X412:X470" si="137">IF($U$6&lt;&gt;"",IF(INT(((DATE(YEAR(B412),MONTH(B412)+1,1)-1)-$U$6)/365.25)&lt;0,"",INT(((DATE(YEAR(B412),MONTH(B412)+1,1)-1)-$U$6)/365.25)),"")</f>
        <v/>
      </c>
      <c r="Y412" s="5" t="str">
        <f t="shared" si="128"/>
        <v/>
      </c>
      <c r="Z412" s="5"/>
      <c r="AA412" s="5">
        <f t="shared" ref="AA412:AA470" si="138">D412+E412+F412-G412-H412-I412-M412-P412-SUM(S412,U412,W412,Y412)</f>
        <v>0</v>
      </c>
      <c r="AB412" s="3">
        <f t="shared" ref="AB412:AB475" si="139">IF((AA412-E412-F412)&gt;0,(AA412-E412-F412)*$H$7,(AA412-E412-F412)*$H$8)</f>
        <v>0</v>
      </c>
      <c r="AC412" s="5">
        <f t="shared" si="129"/>
        <v>0</v>
      </c>
      <c r="AE412" s="60" t="e">
        <f t="shared" ref="AE412:AE475" si="140">(AC412-D412-F412+O412+M412)/E412</f>
        <v>#DIV/0!</v>
      </c>
    </row>
    <row r="413" spans="2:31" x14ac:dyDescent="0.2">
      <c r="B413" s="9">
        <f t="shared" ref="B413:B476" si="141">DATE(YEAR(B412),MONTH(B412)+1,DAY(B412))</f>
        <v>55671</v>
      </c>
      <c r="C413" s="10">
        <f t="shared" si="122"/>
        <v>152</v>
      </c>
      <c r="D413" s="5">
        <f t="shared" si="130"/>
        <v>0</v>
      </c>
      <c r="E413" s="5">
        <f t="shared" si="123"/>
        <v>0</v>
      </c>
      <c r="F413" s="5">
        <f t="shared" si="124"/>
        <v>0</v>
      </c>
      <c r="G413" s="3">
        <f t="shared" si="131"/>
        <v>0</v>
      </c>
      <c r="H413" s="35"/>
      <c r="I413" s="5">
        <f>IF($M$12=1,IF(SUM(K$26:K412)&lt;1,$L$5*(1+$G$5)^(INT((B413-$B$27)/365)),0),0)</f>
        <v>0</v>
      </c>
      <c r="J413" s="5"/>
      <c r="K413" s="10">
        <f>IF($M$12=1,IF(AND(AA413/$L$9&gt;(E413*12+$C$9)*4,$L$10&lt;=B413,SUM($K$26:K412)&lt;1,$L$8&lt;AA413/$L$9),1,0),IF(SUM(K$26:K412)=1,0,1))</f>
        <v>0</v>
      </c>
      <c r="L413" s="5">
        <f>IF($M$12=1,IF(K412=1,$L$8*(1-$L$9),IF(SUM($K$26:K412)=1,MAX(L412*(1+$H$10)-P412,0),0)),IF(K413=1,$O$8,MAX(L412*(1+$H$10)-P412,0)))</f>
        <v>0</v>
      </c>
      <c r="M413" s="5">
        <f t="shared" si="132"/>
        <v>0</v>
      </c>
      <c r="N413" s="5">
        <f>IF(SUM(K$26:K412)=1,P413-(L413-L414),0)</f>
        <v>0</v>
      </c>
      <c r="O413" s="5">
        <f t="shared" si="133"/>
        <v>0</v>
      </c>
      <c r="P413" s="5">
        <f>IF(OR(SUM($K$26:K412)=1,$M$12=2),IF($M$19=1,MIN($L$16+F413*$L$17,L413*(1+$H$10)),MIN(MAX(D413+E413+F413-G413-H413-I413-M413-SUM(S413,U413,W413,Y413)-$O$16*E413,$O$15),L413*(1+$H$10))),0)</f>
        <v>0</v>
      </c>
      <c r="Q413" s="5"/>
      <c r="R413" s="50" t="str">
        <f t="shared" si="134"/>
        <v/>
      </c>
      <c r="S413" s="5" t="str">
        <f t="shared" si="125"/>
        <v/>
      </c>
      <c r="T413" s="5" t="str">
        <f t="shared" si="135"/>
        <v/>
      </c>
      <c r="U413" s="5" t="str">
        <f t="shared" si="126"/>
        <v/>
      </c>
      <c r="V413" s="5" t="str">
        <f t="shared" si="136"/>
        <v/>
      </c>
      <c r="W413" s="5" t="str">
        <f t="shared" si="127"/>
        <v/>
      </c>
      <c r="X413" s="5" t="str">
        <f t="shared" si="137"/>
        <v/>
      </c>
      <c r="Y413" s="5" t="str">
        <f t="shared" si="128"/>
        <v/>
      </c>
      <c r="Z413" s="5"/>
      <c r="AA413" s="5">
        <f t="shared" si="138"/>
        <v>0</v>
      </c>
      <c r="AB413" s="3">
        <f t="shared" si="139"/>
        <v>0</v>
      </c>
      <c r="AC413" s="5">
        <f t="shared" si="129"/>
        <v>0</v>
      </c>
      <c r="AE413" s="60" t="e">
        <f t="shared" si="140"/>
        <v>#DIV/0!</v>
      </c>
    </row>
    <row r="414" spans="2:31" x14ac:dyDescent="0.2">
      <c r="B414" s="9">
        <f t="shared" si="141"/>
        <v>55701</v>
      </c>
      <c r="C414" s="10">
        <f t="shared" si="122"/>
        <v>152</v>
      </c>
      <c r="D414" s="5">
        <f t="shared" si="130"/>
        <v>0</v>
      </c>
      <c r="E414" s="5">
        <f t="shared" si="123"/>
        <v>0</v>
      </c>
      <c r="F414" s="5">
        <f t="shared" si="124"/>
        <v>0</v>
      </c>
      <c r="G414" s="3">
        <f t="shared" si="131"/>
        <v>0</v>
      </c>
      <c r="H414" s="35"/>
      <c r="I414" s="5">
        <f>IF($M$12=1,IF(SUM(K$26:K413)&lt;1,$L$5*(1+$G$5)^(INT((B414-$B$27)/365)),0),0)</f>
        <v>0</v>
      </c>
      <c r="J414" s="5"/>
      <c r="K414" s="10">
        <f>IF($M$12=1,IF(AND(AA414/$L$9&gt;(E414*12+$C$9)*4,$L$10&lt;=B414,SUM($K$26:K413)&lt;1,$L$8&lt;AA414/$L$9),1,0),IF(SUM(K$26:K413)=1,0,1))</f>
        <v>0</v>
      </c>
      <c r="L414" s="5">
        <f>IF($M$12=1,IF(K413=1,$L$8*(1-$L$9),IF(SUM($K$26:K413)=1,MAX(L413*(1+$H$10)-P413,0),0)),IF(K414=1,$O$8,MAX(L413*(1+$H$10)-P413,0)))</f>
        <v>0</v>
      </c>
      <c r="M414" s="5">
        <f t="shared" si="132"/>
        <v>0</v>
      </c>
      <c r="N414" s="5">
        <f>IF(SUM(K$26:K413)=1,P414-(L414-L415),0)</f>
        <v>0</v>
      </c>
      <c r="O414" s="5">
        <f t="shared" si="133"/>
        <v>0</v>
      </c>
      <c r="P414" s="5">
        <f>IF(OR(SUM($K$26:K413)=1,$M$12=2),IF($M$19=1,MIN($L$16+F414*$L$17,L414*(1+$H$10)),MIN(MAX(D414+E414+F414-G414-H414-I414-M414-SUM(S414,U414,W414,Y414)-$O$16*E414,$O$15),L414*(1+$H$10))),0)</f>
        <v>0</v>
      </c>
      <c r="Q414" s="5"/>
      <c r="R414" s="50" t="str">
        <f t="shared" si="134"/>
        <v/>
      </c>
      <c r="S414" s="5" t="str">
        <f t="shared" si="125"/>
        <v/>
      </c>
      <c r="T414" s="5" t="str">
        <f t="shared" si="135"/>
        <v/>
      </c>
      <c r="U414" s="5" t="str">
        <f t="shared" si="126"/>
        <v/>
      </c>
      <c r="V414" s="5" t="str">
        <f t="shared" si="136"/>
        <v/>
      </c>
      <c r="W414" s="5" t="str">
        <f t="shared" si="127"/>
        <v/>
      </c>
      <c r="X414" s="5" t="str">
        <f t="shared" si="137"/>
        <v/>
      </c>
      <c r="Y414" s="5" t="str">
        <f t="shared" si="128"/>
        <v/>
      </c>
      <c r="Z414" s="5"/>
      <c r="AA414" s="5">
        <f t="shared" si="138"/>
        <v>0</v>
      </c>
      <c r="AB414" s="3">
        <f t="shared" si="139"/>
        <v>0</v>
      </c>
      <c r="AC414" s="5">
        <f t="shared" si="129"/>
        <v>0</v>
      </c>
      <c r="AE414" s="60" t="e">
        <f t="shared" si="140"/>
        <v>#DIV/0!</v>
      </c>
    </row>
    <row r="415" spans="2:31" x14ac:dyDescent="0.2">
      <c r="B415" s="9">
        <f t="shared" si="141"/>
        <v>55732</v>
      </c>
      <c r="C415" s="10">
        <f t="shared" si="122"/>
        <v>152</v>
      </c>
      <c r="D415" s="5">
        <f t="shared" si="130"/>
        <v>0</v>
      </c>
      <c r="E415" s="5">
        <f t="shared" si="123"/>
        <v>0</v>
      </c>
      <c r="F415" s="5">
        <f t="shared" si="124"/>
        <v>0</v>
      </c>
      <c r="G415" s="3">
        <f t="shared" si="131"/>
        <v>0</v>
      </c>
      <c r="H415" s="35"/>
      <c r="I415" s="5">
        <f>IF($M$12=1,IF(SUM(K$26:K414)&lt;1,$L$5*(1+$G$5)^(INT((B415-$B$27)/365)),0),0)</f>
        <v>0</v>
      </c>
      <c r="J415" s="5"/>
      <c r="K415" s="10">
        <f>IF($M$12=1,IF(AND(AA415/$L$9&gt;(E415*12+$C$9)*4,$L$10&lt;=B415,SUM($K$26:K414)&lt;1,$L$8&lt;AA415/$L$9),1,0),IF(SUM(K$26:K414)=1,0,1))</f>
        <v>0</v>
      </c>
      <c r="L415" s="5">
        <f>IF($M$12=1,IF(K414=1,$L$8*(1-$L$9),IF(SUM($K$26:K414)=1,MAX(L414*(1+$H$10)-P414,0),0)),IF(K415=1,$O$8,MAX(L414*(1+$H$10)-P414,0)))</f>
        <v>0</v>
      </c>
      <c r="M415" s="5">
        <f t="shared" si="132"/>
        <v>0</v>
      </c>
      <c r="N415" s="5">
        <f>IF(SUM(K$26:K414)=1,P415-(L415-L416),0)</f>
        <v>0</v>
      </c>
      <c r="O415" s="5">
        <f t="shared" si="133"/>
        <v>0</v>
      </c>
      <c r="P415" s="5">
        <f>IF(OR(SUM($K$26:K414)=1,$M$12=2),IF($M$19=1,MIN($L$16+F415*$L$17,L415*(1+$H$10)),MIN(MAX(D415+E415+F415-G415-H415-I415-M415-SUM(S415,U415,W415,Y415)-$O$16*E415,$O$15),L415*(1+$H$10))),0)</f>
        <v>0</v>
      </c>
      <c r="Q415" s="5"/>
      <c r="R415" s="50" t="str">
        <f t="shared" si="134"/>
        <v/>
      </c>
      <c r="S415" s="5" t="str">
        <f t="shared" si="125"/>
        <v/>
      </c>
      <c r="T415" s="5" t="str">
        <f t="shared" si="135"/>
        <v/>
      </c>
      <c r="U415" s="5" t="str">
        <f t="shared" si="126"/>
        <v/>
      </c>
      <c r="V415" s="5" t="str">
        <f t="shared" si="136"/>
        <v/>
      </c>
      <c r="W415" s="5" t="str">
        <f t="shared" si="127"/>
        <v/>
      </c>
      <c r="X415" s="5" t="str">
        <f t="shared" si="137"/>
        <v/>
      </c>
      <c r="Y415" s="5" t="str">
        <f t="shared" si="128"/>
        <v/>
      </c>
      <c r="Z415" s="5"/>
      <c r="AA415" s="5">
        <f t="shared" si="138"/>
        <v>0</v>
      </c>
      <c r="AB415" s="3">
        <f t="shared" si="139"/>
        <v>0</v>
      </c>
      <c r="AC415" s="5">
        <f t="shared" si="129"/>
        <v>0</v>
      </c>
      <c r="AE415" s="60" t="e">
        <f t="shared" si="140"/>
        <v>#DIV/0!</v>
      </c>
    </row>
    <row r="416" spans="2:31" x14ac:dyDescent="0.2">
      <c r="B416" s="9">
        <f t="shared" si="141"/>
        <v>55763</v>
      </c>
      <c r="C416" s="10">
        <f t="shared" si="122"/>
        <v>152</v>
      </c>
      <c r="D416" s="5">
        <f t="shared" si="130"/>
        <v>0</v>
      </c>
      <c r="E416" s="5">
        <f t="shared" si="123"/>
        <v>0</v>
      </c>
      <c r="F416" s="5">
        <f t="shared" si="124"/>
        <v>0</v>
      </c>
      <c r="G416" s="3">
        <f t="shared" si="131"/>
        <v>0</v>
      </c>
      <c r="H416" s="35"/>
      <c r="I416" s="5">
        <f>IF($M$12=1,IF(SUM(K$26:K415)&lt;1,$L$5*(1+$G$5)^(INT((B416-$B$27)/365)),0),0)</f>
        <v>0</v>
      </c>
      <c r="J416" s="5"/>
      <c r="K416" s="10">
        <f>IF($M$12=1,IF(AND(AA416/$L$9&gt;(E416*12+$C$9)*4,$L$10&lt;=B416,SUM($K$26:K415)&lt;1,$L$8&lt;AA416/$L$9),1,0),IF(SUM(K$26:K415)=1,0,1))</f>
        <v>0</v>
      </c>
      <c r="L416" s="5">
        <f>IF($M$12=1,IF(K415=1,$L$8*(1-$L$9),IF(SUM($K$26:K415)=1,MAX(L415*(1+$H$10)-P415,0),0)),IF(K416=1,$O$8,MAX(L415*(1+$H$10)-P415,0)))</f>
        <v>0</v>
      </c>
      <c r="M416" s="5">
        <f t="shared" si="132"/>
        <v>0</v>
      </c>
      <c r="N416" s="5">
        <f>IF(SUM(K$26:K415)=1,P416-(L416-L417),0)</f>
        <v>0</v>
      </c>
      <c r="O416" s="5">
        <f t="shared" si="133"/>
        <v>0</v>
      </c>
      <c r="P416" s="5">
        <f>IF(OR(SUM($K$26:K415)=1,$M$12=2),IF($M$19=1,MIN($L$16+F416*$L$17,L416*(1+$H$10)),MIN(MAX(D416+E416+F416-G416-H416-I416-M416-SUM(S416,U416,W416,Y416)-$O$16*E416,$O$15),L416*(1+$H$10))),0)</f>
        <v>0</v>
      </c>
      <c r="Q416" s="5"/>
      <c r="R416" s="50" t="str">
        <f t="shared" si="134"/>
        <v/>
      </c>
      <c r="S416" s="5" t="str">
        <f t="shared" si="125"/>
        <v/>
      </c>
      <c r="T416" s="5" t="str">
        <f t="shared" si="135"/>
        <v/>
      </c>
      <c r="U416" s="5" t="str">
        <f t="shared" si="126"/>
        <v/>
      </c>
      <c r="V416" s="5" t="str">
        <f t="shared" si="136"/>
        <v/>
      </c>
      <c r="W416" s="5" t="str">
        <f t="shared" si="127"/>
        <v/>
      </c>
      <c r="X416" s="5" t="str">
        <f t="shared" si="137"/>
        <v/>
      </c>
      <c r="Y416" s="5" t="str">
        <f t="shared" si="128"/>
        <v/>
      </c>
      <c r="Z416" s="5"/>
      <c r="AA416" s="5">
        <f t="shared" si="138"/>
        <v>0</v>
      </c>
      <c r="AB416" s="3">
        <f t="shared" si="139"/>
        <v>0</v>
      </c>
      <c r="AC416" s="5">
        <f t="shared" si="129"/>
        <v>0</v>
      </c>
      <c r="AE416" s="60" t="e">
        <f t="shared" si="140"/>
        <v>#DIV/0!</v>
      </c>
    </row>
    <row r="417" spans="2:31" x14ac:dyDescent="0.2">
      <c r="B417" s="9">
        <f t="shared" si="141"/>
        <v>55793</v>
      </c>
      <c r="C417" s="10">
        <f t="shared" si="122"/>
        <v>152</v>
      </c>
      <c r="D417" s="5">
        <f t="shared" si="130"/>
        <v>0</v>
      </c>
      <c r="E417" s="5">
        <f t="shared" si="123"/>
        <v>0</v>
      </c>
      <c r="F417" s="5">
        <f t="shared" si="124"/>
        <v>0</v>
      </c>
      <c r="G417" s="3">
        <f t="shared" si="131"/>
        <v>0</v>
      </c>
      <c r="H417" s="35"/>
      <c r="I417" s="5">
        <f>IF($M$12=1,IF(SUM(K$26:K416)&lt;1,$L$5*(1+$G$5)^(INT((B417-$B$27)/365)),0),0)</f>
        <v>0</v>
      </c>
      <c r="J417" s="5"/>
      <c r="K417" s="10">
        <f>IF($M$12=1,IF(AND(AA417/$L$9&gt;(E417*12+$C$9)*4,$L$10&lt;=B417,SUM($K$26:K416)&lt;1,$L$8&lt;AA417/$L$9),1,0),IF(SUM(K$26:K416)=1,0,1))</f>
        <v>0</v>
      </c>
      <c r="L417" s="5">
        <f>IF($M$12=1,IF(K416=1,$L$8*(1-$L$9),IF(SUM($K$26:K416)=1,MAX(L416*(1+$H$10)-P416,0),0)),IF(K417=1,$O$8,MAX(L416*(1+$H$10)-P416,0)))</f>
        <v>0</v>
      </c>
      <c r="M417" s="5">
        <f t="shared" si="132"/>
        <v>0</v>
      </c>
      <c r="N417" s="5">
        <f>IF(SUM(K$26:K416)=1,P417-(L417-L418),0)</f>
        <v>0</v>
      </c>
      <c r="O417" s="5">
        <f t="shared" si="133"/>
        <v>0</v>
      </c>
      <c r="P417" s="5">
        <f>IF(OR(SUM($K$26:K416)=1,$M$12=2),IF($M$19=1,MIN($L$16+F417*$L$17,L417*(1+$H$10)),MIN(MAX(D417+E417+F417-G417-H417-I417-M417-SUM(S417,U417,W417,Y417)-$O$16*E417,$O$15),L417*(1+$H$10))),0)</f>
        <v>0</v>
      </c>
      <c r="Q417" s="5"/>
      <c r="R417" s="50" t="str">
        <f t="shared" si="134"/>
        <v/>
      </c>
      <c r="S417" s="5" t="str">
        <f t="shared" si="125"/>
        <v/>
      </c>
      <c r="T417" s="5" t="str">
        <f t="shared" si="135"/>
        <v/>
      </c>
      <c r="U417" s="5" t="str">
        <f t="shared" si="126"/>
        <v/>
      </c>
      <c r="V417" s="5" t="str">
        <f t="shared" si="136"/>
        <v/>
      </c>
      <c r="W417" s="5" t="str">
        <f t="shared" si="127"/>
        <v/>
      </c>
      <c r="X417" s="5" t="str">
        <f t="shared" si="137"/>
        <v/>
      </c>
      <c r="Y417" s="5" t="str">
        <f t="shared" si="128"/>
        <v/>
      </c>
      <c r="Z417" s="5"/>
      <c r="AA417" s="5">
        <f t="shared" si="138"/>
        <v>0</v>
      </c>
      <c r="AB417" s="3">
        <f t="shared" si="139"/>
        <v>0</v>
      </c>
      <c r="AC417" s="5">
        <f t="shared" si="129"/>
        <v>0</v>
      </c>
      <c r="AE417" s="60" t="e">
        <f t="shared" si="140"/>
        <v>#DIV/0!</v>
      </c>
    </row>
    <row r="418" spans="2:31" x14ac:dyDescent="0.2">
      <c r="B418" s="9">
        <f t="shared" si="141"/>
        <v>55824</v>
      </c>
      <c r="C418" s="10">
        <f t="shared" si="122"/>
        <v>152</v>
      </c>
      <c r="D418" s="5">
        <f t="shared" si="130"/>
        <v>0</v>
      </c>
      <c r="E418" s="5">
        <f t="shared" si="123"/>
        <v>0</v>
      </c>
      <c r="F418" s="5">
        <f t="shared" si="124"/>
        <v>0</v>
      </c>
      <c r="G418" s="3">
        <f t="shared" si="131"/>
        <v>0</v>
      </c>
      <c r="H418" s="35"/>
      <c r="I418" s="5">
        <f>IF($M$12=1,IF(SUM(K$26:K417)&lt;1,$L$5*(1+$G$5)^(INT((B418-$B$27)/365)),0),0)</f>
        <v>0</v>
      </c>
      <c r="J418" s="5"/>
      <c r="K418" s="10">
        <f>IF($M$12=1,IF(AND(AA418/$L$9&gt;(E418*12+$C$9)*4,$L$10&lt;=B418,SUM($K$26:K417)&lt;1,$L$8&lt;AA418/$L$9),1,0),IF(SUM(K$26:K417)=1,0,1))</f>
        <v>0</v>
      </c>
      <c r="L418" s="5">
        <f>IF($M$12=1,IF(K417=1,$L$8*(1-$L$9),IF(SUM($K$26:K417)=1,MAX(L417*(1+$H$10)-P417,0),0)),IF(K418=1,$O$8,MAX(L417*(1+$H$10)-P417,0)))</f>
        <v>0</v>
      </c>
      <c r="M418" s="5">
        <f t="shared" si="132"/>
        <v>0</v>
      </c>
      <c r="N418" s="5">
        <f>IF(SUM(K$26:K417)=1,P418-(L418-L419),0)</f>
        <v>0</v>
      </c>
      <c r="O418" s="5">
        <f t="shared" si="133"/>
        <v>0</v>
      </c>
      <c r="P418" s="5">
        <f>IF(OR(SUM($K$26:K417)=1,$M$12=2),IF($M$19=1,MIN($L$16+F418*$L$17,L418*(1+$H$10)),MIN(MAX(D418+E418+F418-G418-H418-I418-M418-SUM(S418,U418,W418,Y418)-$O$16*E418,$O$15),L418*(1+$H$10))),0)</f>
        <v>0</v>
      </c>
      <c r="Q418" s="5"/>
      <c r="R418" s="50" t="str">
        <f t="shared" si="134"/>
        <v/>
      </c>
      <c r="S418" s="5" t="str">
        <f t="shared" si="125"/>
        <v/>
      </c>
      <c r="T418" s="5" t="str">
        <f t="shared" si="135"/>
        <v/>
      </c>
      <c r="U418" s="5" t="str">
        <f t="shared" si="126"/>
        <v/>
      </c>
      <c r="V418" s="5" t="str">
        <f t="shared" si="136"/>
        <v/>
      </c>
      <c r="W418" s="5" t="str">
        <f t="shared" si="127"/>
        <v/>
      </c>
      <c r="X418" s="5" t="str">
        <f t="shared" si="137"/>
        <v/>
      </c>
      <c r="Y418" s="5" t="str">
        <f t="shared" si="128"/>
        <v/>
      </c>
      <c r="Z418" s="5"/>
      <c r="AA418" s="5">
        <f t="shared" si="138"/>
        <v>0</v>
      </c>
      <c r="AB418" s="3">
        <f t="shared" si="139"/>
        <v>0</v>
      </c>
      <c r="AC418" s="5">
        <f t="shared" si="129"/>
        <v>0</v>
      </c>
      <c r="AE418" s="60" t="e">
        <f t="shared" si="140"/>
        <v>#DIV/0!</v>
      </c>
    </row>
    <row r="419" spans="2:31" x14ac:dyDescent="0.2">
      <c r="B419" s="9">
        <f t="shared" si="141"/>
        <v>55854</v>
      </c>
      <c r="C419" s="10">
        <f t="shared" si="122"/>
        <v>153</v>
      </c>
      <c r="D419" s="5">
        <f t="shared" si="130"/>
        <v>0</v>
      </c>
      <c r="E419" s="5">
        <f t="shared" si="123"/>
        <v>0</v>
      </c>
      <c r="F419" s="5">
        <f t="shared" si="124"/>
        <v>0</v>
      </c>
      <c r="G419" s="3">
        <f t="shared" si="131"/>
        <v>0</v>
      </c>
      <c r="H419" s="35"/>
      <c r="I419" s="5">
        <f>IF($M$12=1,IF(SUM(K$26:K418)&lt;1,$L$5*(1+$G$5)^(INT((B419-$B$27)/365)),0),0)</f>
        <v>0</v>
      </c>
      <c r="J419" s="5"/>
      <c r="K419" s="10">
        <f>IF($M$12=1,IF(AND(AA419/$L$9&gt;(E419*12+$C$9)*4,$L$10&lt;=B419,SUM($K$26:K418)&lt;1,$L$8&lt;AA419/$L$9),1,0),IF(SUM(K$26:K418)=1,0,1))</f>
        <v>0</v>
      </c>
      <c r="L419" s="5">
        <f>IF($M$12=1,IF(K418=1,$L$8*(1-$L$9),IF(SUM($K$26:K418)=1,MAX(L418*(1+$H$10)-P418,0),0)),IF(K419=1,$O$8,MAX(L418*(1+$H$10)-P418,0)))</f>
        <v>0</v>
      </c>
      <c r="M419" s="5">
        <f t="shared" si="132"/>
        <v>0</v>
      </c>
      <c r="N419" s="5">
        <f>IF(SUM(K$26:K418)=1,P419-(L419-L420),0)</f>
        <v>0</v>
      </c>
      <c r="O419" s="5">
        <f t="shared" si="133"/>
        <v>0</v>
      </c>
      <c r="P419" s="5">
        <f>IF(OR(SUM($K$26:K418)=1,$M$12=2),IF($M$19=1,MIN($L$16+F419*$L$17,L419*(1+$H$10)),MIN(MAX(D419+E419+F419-G419-H419-I419-M419-SUM(S419,U419,W419,Y419)-$O$16*E419,$O$15),L419*(1+$H$10))),0)</f>
        <v>0</v>
      </c>
      <c r="Q419" s="5"/>
      <c r="R419" s="50" t="str">
        <f t="shared" si="134"/>
        <v/>
      </c>
      <c r="S419" s="5" t="str">
        <f t="shared" si="125"/>
        <v/>
      </c>
      <c r="T419" s="5" t="str">
        <f t="shared" si="135"/>
        <v/>
      </c>
      <c r="U419" s="5" t="str">
        <f t="shared" si="126"/>
        <v/>
      </c>
      <c r="V419" s="5" t="str">
        <f t="shared" si="136"/>
        <v/>
      </c>
      <c r="W419" s="5" t="str">
        <f t="shared" si="127"/>
        <v/>
      </c>
      <c r="X419" s="5" t="str">
        <f t="shared" si="137"/>
        <v/>
      </c>
      <c r="Y419" s="5" t="str">
        <f t="shared" si="128"/>
        <v/>
      </c>
      <c r="Z419" s="5"/>
      <c r="AA419" s="5">
        <f t="shared" si="138"/>
        <v>0</v>
      </c>
      <c r="AB419" s="3">
        <f t="shared" si="139"/>
        <v>0</v>
      </c>
      <c r="AC419" s="5">
        <f t="shared" si="129"/>
        <v>0</v>
      </c>
      <c r="AE419" s="60" t="e">
        <f t="shared" si="140"/>
        <v>#DIV/0!</v>
      </c>
    </row>
    <row r="420" spans="2:31" x14ac:dyDescent="0.2">
      <c r="B420" s="9">
        <f t="shared" si="141"/>
        <v>55885</v>
      </c>
      <c r="C420" s="10">
        <f t="shared" si="122"/>
        <v>153</v>
      </c>
      <c r="D420" s="5">
        <f t="shared" si="130"/>
        <v>0</v>
      </c>
      <c r="E420" s="5">
        <f t="shared" si="123"/>
        <v>0</v>
      </c>
      <c r="F420" s="5">
        <f t="shared" si="124"/>
        <v>0</v>
      </c>
      <c r="G420" s="3">
        <f t="shared" si="131"/>
        <v>0</v>
      </c>
      <c r="H420" s="35"/>
      <c r="I420" s="5">
        <f>IF($M$12=1,IF(SUM(K$26:K419)&lt;1,$L$5*(1+$G$5)^(INT((B420-$B$27)/365)),0),0)</f>
        <v>0</v>
      </c>
      <c r="J420" s="5"/>
      <c r="K420" s="10">
        <f>IF($M$12=1,IF(AND(AA420/$L$9&gt;(E420*12+$C$9)*4,$L$10&lt;=B420,SUM($K$26:K419)&lt;1,$L$8&lt;AA420/$L$9),1,0),IF(SUM(K$26:K419)=1,0,1))</f>
        <v>0</v>
      </c>
      <c r="L420" s="5">
        <f>IF($M$12=1,IF(K419=1,$L$8*(1-$L$9),IF(SUM($K$26:K419)=1,MAX(L419*(1+$H$10)-P419,0),0)),IF(K420=1,$O$8,MAX(L419*(1+$H$10)-P419,0)))</f>
        <v>0</v>
      </c>
      <c r="M420" s="5">
        <f t="shared" si="132"/>
        <v>0</v>
      </c>
      <c r="N420" s="5">
        <f>IF(SUM(K$26:K419)=1,P420-(L420-L421),0)</f>
        <v>0</v>
      </c>
      <c r="O420" s="5">
        <f t="shared" si="133"/>
        <v>0</v>
      </c>
      <c r="P420" s="5">
        <f>IF(OR(SUM($K$26:K419)=1,$M$12=2),IF($M$19=1,MIN($L$16+F420*$L$17,L420*(1+$H$10)),MIN(MAX(D420+E420+F420-G420-H420-I420-M420-SUM(S420,U420,W420,Y420)-$O$16*E420,$O$15),L420*(1+$H$10))),0)</f>
        <v>0</v>
      </c>
      <c r="Q420" s="5"/>
      <c r="R420" s="50" t="str">
        <f t="shared" si="134"/>
        <v/>
      </c>
      <c r="S420" s="5" t="str">
        <f t="shared" si="125"/>
        <v/>
      </c>
      <c r="T420" s="5" t="str">
        <f t="shared" si="135"/>
        <v/>
      </c>
      <c r="U420" s="5" t="str">
        <f t="shared" si="126"/>
        <v/>
      </c>
      <c r="V420" s="5" t="str">
        <f t="shared" si="136"/>
        <v/>
      </c>
      <c r="W420" s="5" t="str">
        <f t="shared" si="127"/>
        <v/>
      </c>
      <c r="X420" s="5" t="str">
        <f t="shared" si="137"/>
        <v/>
      </c>
      <c r="Y420" s="5" t="str">
        <f t="shared" si="128"/>
        <v/>
      </c>
      <c r="Z420" s="5"/>
      <c r="AA420" s="5">
        <f t="shared" si="138"/>
        <v>0</v>
      </c>
      <c r="AB420" s="3">
        <f t="shared" si="139"/>
        <v>0</v>
      </c>
      <c r="AC420" s="5">
        <f t="shared" si="129"/>
        <v>0</v>
      </c>
      <c r="AE420" s="60" t="e">
        <f t="shared" si="140"/>
        <v>#DIV/0!</v>
      </c>
    </row>
    <row r="421" spans="2:31" x14ac:dyDescent="0.2">
      <c r="B421" s="9">
        <f t="shared" si="141"/>
        <v>55916</v>
      </c>
      <c r="C421" s="10">
        <f t="shared" si="122"/>
        <v>153</v>
      </c>
      <c r="D421" s="5">
        <f t="shared" si="130"/>
        <v>0</v>
      </c>
      <c r="E421" s="5">
        <f t="shared" si="123"/>
        <v>0</v>
      </c>
      <c r="F421" s="5">
        <f t="shared" si="124"/>
        <v>0</v>
      </c>
      <c r="G421" s="3">
        <f t="shared" si="131"/>
        <v>0</v>
      </c>
      <c r="H421" s="35"/>
      <c r="I421" s="5">
        <f>IF($M$12=1,IF(SUM(K$26:K420)&lt;1,$L$5*(1+$G$5)^(INT((B421-$B$27)/365)),0),0)</f>
        <v>0</v>
      </c>
      <c r="J421" s="5"/>
      <c r="K421" s="10">
        <f>IF($M$12=1,IF(AND(AA421/$L$9&gt;(E421*12+$C$9)*4,$L$10&lt;=B421,SUM($K$26:K420)&lt;1,$L$8&lt;AA421/$L$9),1,0),IF(SUM(K$26:K420)=1,0,1))</f>
        <v>0</v>
      </c>
      <c r="L421" s="5">
        <f>IF($M$12=1,IF(K420=1,$L$8*(1-$L$9),IF(SUM($K$26:K420)=1,MAX(L420*(1+$H$10)-P420,0),0)),IF(K421=1,$O$8,MAX(L420*(1+$H$10)-P420,0)))</f>
        <v>0</v>
      </c>
      <c r="M421" s="5">
        <f t="shared" si="132"/>
        <v>0</v>
      </c>
      <c r="N421" s="5">
        <f>IF(SUM(K$26:K420)=1,P421-(L421-L422),0)</f>
        <v>0</v>
      </c>
      <c r="O421" s="5">
        <f t="shared" si="133"/>
        <v>0</v>
      </c>
      <c r="P421" s="5">
        <f>IF(OR(SUM($K$26:K420)=1,$M$12=2),IF($M$19=1,MIN($L$16+F421*$L$17,L421*(1+$H$10)),MIN(MAX(D421+E421+F421-G421-H421-I421-M421-SUM(S421,U421,W421,Y421)-$O$16*E421,$O$15),L421*(1+$H$10))),0)</f>
        <v>0</v>
      </c>
      <c r="Q421" s="5"/>
      <c r="R421" s="50" t="str">
        <f t="shared" si="134"/>
        <v/>
      </c>
      <c r="S421" s="5" t="str">
        <f t="shared" si="125"/>
        <v/>
      </c>
      <c r="T421" s="5" t="str">
        <f t="shared" si="135"/>
        <v/>
      </c>
      <c r="U421" s="5" t="str">
        <f t="shared" si="126"/>
        <v/>
      </c>
      <c r="V421" s="5" t="str">
        <f t="shared" si="136"/>
        <v/>
      </c>
      <c r="W421" s="5" t="str">
        <f t="shared" si="127"/>
        <v/>
      </c>
      <c r="X421" s="5" t="str">
        <f t="shared" si="137"/>
        <v/>
      </c>
      <c r="Y421" s="5" t="str">
        <f t="shared" si="128"/>
        <v/>
      </c>
      <c r="Z421" s="5"/>
      <c r="AA421" s="5">
        <f t="shared" si="138"/>
        <v>0</v>
      </c>
      <c r="AB421" s="3">
        <f t="shared" si="139"/>
        <v>0</v>
      </c>
      <c r="AC421" s="5">
        <f t="shared" si="129"/>
        <v>0</v>
      </c>
      <c r="AE421" s="60" t="e">
        <f t="shared" si="140"/>
        <v>#DIV/0!</v>
      </c>
    </row>
    <row r="422" spans="2:31" x14ac:dyDescent="0.2">
      <c r="B422" s="9">
        <f t="shared" si="141"/>
        <v>55944</v>
      </c>
      <c r="C422" s="10">
        <f t="shared" si="122"/>
        <v>153</v>
      </c>
      <c r="D422" s="5">
        <f t="shared" si="130"/>
        <v>0</v>
      </c>
      <c r="E422" s="5">
        <f t="shared" si="123"/>
        <v>0</v>
      </c>
      <c r="F422" s="5">
        <f t="shared" si="124"/>
        <v>0</v>
      </c>
      <c r="G422" s="3">
        <f t="shared" si="131"/>
        <v>0</v>
      </c>
      <c r="H422" s="35"/>
      <c r="I422" s="5">
        <f>IF($M$12=1,IF(SUM(K$26:K421)&lt;1,$L$5*(1+$G$5)^(INT((B422-$B$27)/365)),0),0)</f>
        <v>0</v>
      </c>
      <c r="J422" s="5"/>
      <c r="K422" s="10">
        <f>IF($M$12=1,IF(AND(AA422/$L$9&gt;(E422*12+$C$9)*4,$L$10&lt;=B422,SUM($K$26:K421)&lt;1,$L$8&lt;AA422/$L$9),1,0),IF(SUM(K$26:K421)=1,0,1))</f>
        <v>0</v>
      </c>
      <c r="L422" s="5">
        <f>IF($M$12=1,IF(K421=1,$L$8*(1-$L$9),IF(SUM($K$26:K421)=1,MAX(L421*(1+$H$10)-P421,0),0)),IF(K422=1,$O$8,MAX(L421*(1+$H$10)-P421,0)))</f>
        <v>0</v>
      </c>
      <c r="M422" s="5">
        <f t="shared" si="132"/>
        <v>0</v>
      </c>
      <c r="N422" s="5">
        <f>IF(SUM(K$26:K421)=1,P422-(L422-L423),0)</f>
        <v>0</v>
      </c>
      <c r="O422" s="5">
        <f t="shared" si="133"/>
        <v>0</v>
      </c>
      <c r="P422" s="5">
        <f>IF(OR(SUM($K$26:K421)=1,$M$12=2),IF($M$19=1,MIN($L$16+F422*$L$17,L422*(1+$H$10)),MIN(MAX(D422+E422+F422-G422-H422-I422-M422-SUM(S422,U422,W422,Y422)-$O$16*E422,$O$15),L422*(1+$H$10))),0)</f>
        <v>0</v>
      </c>
      <c r="Q422" s="5"/>
      <c r="R422" s="50" t="str">
        <f t="shared" si="134"/>
        <v/>
      </c>
      <c r="S422" s="5" t="str">
        <f t="shared" si="125"/>
        <v/>
      </c>
      <c r="T422" s="5" t="str">
        <f t="shared" si="135"/>
        <v/>
      </c>
      <c r="U422" s="5" t="str">
        <f t="shared" si="126"/>
        <v/>
      </c>
      <c r="V422" s="5" t="str">
        <f t="shared" si="136"/>
        <v/>
      </c>
      <c r="W422" s="5" t="str">
        <f t="shared" si="127"/>
        <v/>
      </c>
      <c r="X422" s="5" t="str">
        <f t="shared" si="137"/>
        <v/>
      </c>
      <c r="Y422" s="5" t="str">
        <f t="shared" si="128"/>
        <v/>
      </c>
      <c r="Z422" s="5"/>
      <c r="AA422" s="5">
        <f t="shared" si="138"/>
        <v>0</v>
      </c>
      <c r="AB422" s="3">
        <f t="shared" si="139"/>
        <v>0</v>
      </c>
      <c r="AC422" s="5">
        <f t="shared" si="129"/>
        <v>0</v>
      </c>
      <c r="AE422" s="60" t="e">
        <f t="shared" si="140"/>
        <v>#DIV/0!</v>
      </c>
    </row>
    <row r="423" spans="2:31" x14ac:dyDescent="0.2">
      <c r="B423" s="9">
        <f t="shared" si="141"/>
        <v>55975</v>
      </c>
      <c r="C423" s="10">
        <f t="shared" si="122"/>
        <v>153</v>
      </c>
      <c r="D423" s="5">
        <f t="shared" si="130"/>
        <v>0</v>
      </c>
      <c r="E423" s="5">
        <f t="shared" si="123"/>
        <v>0</v>
      </c>
      <c r="F423" s="5">
        <f t="shared" si="124"/>
        <v>0</v>
      </c>
      <c r="G423" s="3">
        <f t="shared" si="131"/>
        <v>0</v>
      </c>
      <c r="H423" s="35"/>
      <c r="I423" s="5">
        <f>IF($M$12=1,IF(SUM(K$26:K422)&lt;1,$L$5*(1+$G$5)^(INT((B423-$B$27)/365)),0),0)</f>
        <v>0</v>
      </c>
      <c r="J423" s="5"/>
      <c r="K423" s="10">
        <f>IF($M$12=1,IF(AND(AA423/$L$9&gt;(E423*12+$C$9)*4,$L$10&lt;=B423,SUM($K$26:K422)&lt;1,$L$8&lt;AA423/$L$9),1,0),IF(SUM(K$26:K422)=1,0,1))</f>
        <v>0</v>
      </c>
      <c r="L423" s="5">
        <f>IF($M$12=1,IF(K422=1,$L$8*(1-$L$9),IF(SUM($K$26:K422)=1,MAX(L422*(1+$H$10)-P422,0),0)),IF(K423=1,$O$8,MAX(L422*(1+$H$10)-P422,0)))</f>
        <v>0</v>
      </c>
      <c r="M423" s="5">
        <f t="shared" si="132"/>
        <v>0</v>
      </c>
      <c r="N423" s="5">
        <f>IF(SUM(K$26:K422)=1,P423-(L423-L424),0)</f>
        <v>0</v>
      </c>
      <c r="O423" s="5">
        <f t="shared" si="133"/>
        <v>0</v>
      </c>
      <c r="P423" s="5">
        <f>IF(OR(SUM($K$26:K422)=1,$M$12=2),IF($M$19=1,MIN($L$16+F423*$L$17,L423*(1+$H$10)),MIN(MAX(D423+E423+F423-G423-H423-I423-M423-SUM(S423,U423,W423,Y423)-$O$16*E423,$O$15),L423*(1+$H$10))),0)</f>
        <v>0</v>
      </c>
      <c r="Q423" s="5"/>
      <c r="R423" s="50" t="str">
        <f t="shared" si="134"/>
        <v/>
      </c>
      <c r="S423" s="5" t="str">
        <f t="shared" si="125"/>
        <v/>
      </c>
      <c r="T423" s="5" t="str">
        <f t="shared" si="135"/>
        <v/>
      </c>
      <c r="U423" s="5" t="str">
        <f t="shared" si="126"/>
        <v/>
      </c>
      <c r="V423" s="5" t="str">
        <f t="shared" si="136"/>
        <v/>
      </c>
      <c r="W423" s="5" t="str">
        <f t="shared" si="127"/>
        <v/>
      </c>
      <c r="X423" s="5" t="str">
        <f t="shared" si="137"/>
        <v/>
      </c>
      <c r="Y423" s="5" t="str">
        <f t="shared" si="128"/>
        <v/>
      </c>
      <c r="Z423" s="5"/>
      <c r="AA423" s="5">
        <f t="shared" si="138"/>
        <v>0</v>
      </c>
      <c r="AB423" s="3">
        <f t="shared" si="139"/>
        <v>0</v>
      </c>
      <c r="AC423" s="5">
        <f t="shared" si="129"/>
        <v>0</v>
      </c>
      <c r="AE423" s="60" t="e">
        <f t="shared" si="140"/>
        <v>#DIV/0!</v>
      </c>
    </row>
    <row r="424" spans="2:31" x14ac:dyDescent="0.2">
      <c r="B424" s="9">
        <f t="shared" si="141"/>
        <v>56005</v>
      </c>
      <c r="C424" s="10">
        <f t="shared" si="122"/>
        <v>153</v>
      </c>
      <c r="D424" s="5">
        <f t="shared" si="130"/>
        <v>0</v>
      </c>
      <c r="E424" s="5">
        <f t="shared" si="123"/>
        <v>0</v>
      </c>
      <c r="F424" s="5">
        <f t="shared" si="124"/>
        <v>0</v>
      </c>
      <c r="G424" s="3">
        <f t="shared" si="131"/>
        <v>0</v>
      </c>
      <c r="H424" s="35"/>
      <c r="I424" s="5">
        <f>IF($M$12=1,IF(SUM(K$26:K423)&lt;1,$L$5*(1+$G$5)^(INT((B424-$B$27)/365)),0),0)</f>
        <v>0</v>
      </c>
      <c r="J424" s="5"/>
      <c r="K424" s="10">
        <f>IF($M$12=1,IF(AND(AA424/$L$9&gt;(E424*12+$C$9)*4,$L$10&lt;=B424,SUM($K$26:K423)&lt;1,$L$8&lt;AA424/$L$9),1,0),IF(SUM(K$26:K423)=1,0,1))</f>
        <v>0</v>
      </c>
      <c r="L424" s="5">
        <f>IF($M$12=1,IF(K423=1,$L$8*(1-$L$9),IF(SUM($K$26:K423)=1,MAX(L423*(1+$H$10)-P423,0),0)),IF(K424=1,$O$8,MAX(L423*(1+$H$10)-P423,0)))</f>
        <v>0</v>
      </c>
      <c r="M424" s="5">
        <f t="shared" si="132"/>
        <v>0</v>
      </c>
      <c r="N424" s="5">
        <f>IF(SUM(K$26:K423)=1,P424-(L424-L425),0)</f>
        <v>0</v>
      </c>
      <c r="O424" s="5">
        <f t="shared" si="133"/>
        <v>0</v>
      </c>
      <c r="P424" s="5">
        <f>IF(OR(SUM($K$26:K423)=1,$M$12=2),IF($M$19=1,MIN($L$16+F424*$L$17,L424*(1+$H$10)),MIN(MAX(D424+E424+F424-G424-H424-I424-M424-SUM(S424,U424,W424,Y424)-$O$16*E424,$O$15),L424*(1+$H$10))),0)</f>
        <v>0</v>
      </c>
      <c r="Q424" s="5"/>
      <c r="R424" s="50" t="str">
        <f t="shared" si="134"/>
        <v/>
      </c>
      <c r="S424" s="5" t="str">
        <f t="shared" si="125"/>
        <v/>
      </c>
      <c r="T424" s="5" t="str">
        <f t="shared" si="135"/>
        <v/>
      </c>
      <c r="U424" s="5" t="str">
        <f t="shared" si="126"/>
        <v/>
      </c>
      <c r="V424" s="5" t="str">
        <f t="shared" si="136"/>
        <v/>
      </c>
      <c r="W424" s="5" t="str">
        <f t="shared" si="127"/>
        <v/>
      </c>
      <c r="X424" s="5" t="str">
        <f t="shared" si="137"/>
        <v/>
      </c>
      <c r="Y424" s="5" t="str">
        <f t="shared" si="128"/>
        <v/>
      </c>
      <c r="Z424" s="5"/>
      <c r="AA424" s="5">
        <f t="shared" si="138"/>
        <v>0</v>
      </c>
      <c r="AB424" s="3">
        <f t="shared" si="139"/>
        <v>0</v>
      </c>
      <c r="AC424" s="5">
        <f t="shared" si="129"/>
        <v>0</v>
      </c>
      <c r="AE424" s="60" t="e">
        <f t="shared" si="140"/>
        <v>#DIV/0!</v>
      </c>
    </row>
    <row r="425" spans="2:31" x14ac:dyDescent="0.2">
      <c r="B425" s="9">
        <f t="shared" si="141"/>
        <v>56036</v>
      </c>
      <c r="C425" s="10">
        <f t="shared" si="122"/>
        <v>153</v>
      </c>
      <c r="D425" s="5">
        <f t="shared" si="130"/>
        <v>0</v>
      </c>
      <c r="E425" s="5">
        <f t="shared" si="123"/>
        <v>0</v>
      </c>
      <c r="F425" s="5">
        <f t="shared" si="124"/>
        <v>0</v>
      </c>
      <c r="G425" s="3">
        <f t="shared" si="131"/>
        <v>0</v>
      </c>
      <c r="H425" s="35"/>
      <c r="I425" s="5">
        <f>IF($M$12=1,IF(SUM(K$26:K424)&lt;1,$L$5*(1+$G$5)^(INT((B425-$B$27)/365)),0),0)</f>
        <v>0</v>
      </c>
      <c r="J425" s="5"/>
      <c r="K425" s="10">
        <f>IF($M$12=1,IF(AND(AA425/$L$9&gt;(E425*12+$C$9)*4,$L$10&lt;=B425,SUM($K$26:K424)&lt;1,$L$8&lt;AA425/$L$9),1,0),IF(SUM(K$26:K424)=1,0,1))</f>
        <v>0</v>
      </c>
      <c r="L425" s="5">
        <f>IF($M$12=1,IF(K424=1,$L$8*(1-$L$9),IF(SUM($K$26:K424)=1,MAX(L424*(1+$H$10)-P424,0),0)),IF(K425=1,$O$8,MAX(L424*(1+$H$10)-P424,0)))</f>
        <v>0</v>
      </c>
      <c r="M425" s="5">
        <f t="shared" si="132"/>
        <v>0</v>
      </c>
      <c r="N425" s="5">
        <f>IF(SUM(K$26:K424)=1,P425-(L425-L426),0)</f>
        <v>0</v>
      </c>
      <c r="O425" s="5">
        <f t="shared" si="133"/>
        <v>0</v>
      </c>
      <c r="P425" s="5">
        <f>IF(OR(SUM($K$26:K424)=1,$M$12=2),IF($M$19=1,MIN($L$16+F425*$L$17,L425*(1+$H$10)),MIN(MAX(D425+E425+F425-G425-H425-I425-M425-SUM(S425,U425,W425,Y425)-$O$16*E425,$O$15),L425*(1+$H$10))),0)</f>
        <v>0</v>
      </c>
      <c r="Q425" s="5"/>
      <c r="R425" s="50" t="str">
        <f t="shared" si="134"/>
        <v/>
      </c>
      <c r="S425" s="5" t="str">
        <f t="shared" si="125"/>
        <v/>
      </c>
      <c r="T425" s="5" t="str">
        <f t="shared" si="135"/>
        <v/>
      </c>
      <c r="U425" s="5" t="str">
        <f t="shared" si="126"/>
        <v/>
      </c>
      <c r="V425" s="5" t="str">
        <f t="shared" si="136"/>
        <v/>
      </c>
      <c r="W425" s="5" t="str">
        <f t="shared" si="127"/>
        <v/>
      </c>
      <c r="X425" s="5" t="str">
        <f t="shared" si="137"/>
        <v/>
      </c>
      <c r="Y425" s="5" t="str">
        <f t="shared" si="128"/>
        <v/>
      </c>
      <c r="Z425" s="5"/>
      <c r="AA425" s="5">
        <f t="shared" si="138"/>
        <v>0</v>
      </c>
      <c r="AB425" s="3">
        <f t="shared" si="139"/>
        <v>0</v>
      </c>
      <c r="AC425" s="5">
        <f t="shared" si="129"/>
        <v>0</v>
      </c>
      <c r="AE425" s="60" t="e">
        <f t="shared" si="140"/>
        <v>#DIV/0!</v>
      </c>
    </row>
    <row r="426" spans="2:31" x14ac:dyDescent="0.2">
      <c r="B426" s="9">
        <f t="shared" si="141"/>
        <v>56066</v>
      </c>
      <c r="C426" s="10">
        <f t="shared" si="122"/>
        <v>153</v>
      </c>
      <c r="D426" s="5">
        <f t="shared" si="130"/>
        <v>0</v>
      </c>
      <c r="E426" s="5">
        <f t="shared" si="123"/>
        <v>0</v>
      </c>
      <c r="F426" s="5">
        <f t="shared" si="124"/>
        <v>0</v>
      </c>
      <c r="G426" s="3">
        <f t="shared" si="131"/>
        <v>0</v>
      </c>
      <c r="H426" s="35"/>
      <c r="I426" s="5">
        <f>IF($M$12=1,IF(SUM(K$26:K425)&lt;1,$L$5*(1+$G$5)^(INT((B426-$B$27)/365)),0),0)</f>
        <v>0</v>
      </c>
      <c r="J426" s="5"/>
      <c r="K426" s="10">
        <f>IF($M$12=1,IF(AND(AA426/$L$9&gt;(E426*12+$C$9)*4,$L$10&lt;=B426,SUM($K$26:K425)&lt;1,$L$8&lt;AA426/$L$9),1,0),IF(SUM(K$26:K425)=1,0,1))</f>
        <v>0</v>
      </c>
      <c r="L426" s="5">
        <f>IF($M$12=1,IF(K425=1,$L$8*(1-$L$9),IF(SUM($K$26:K425)=1,MAX(L425*(1+$H$10)-P425,0),0)),IF(K426=1,$O$8,MAX(L425*(1+$H$10)-P425,0)))</f>
        <v>0</v>
      </c>
      <c r="M426" s="5">
        <f t="shared" si="132"/>
        <v>0</v>
      </c>
      <c r="N426" s="5">
        <f>IF(SUM(K$26:K425)=1,P426-(L426-L427),0)</f>
        <v>0</v>
      </c>
      <c r="O426" s="5">
        <f t="shared" si="133"/>
        <v>0</v>
      </c>
      <c r="P426" s="5">
        <f>IF(OR(SUM($K$26:K425)=1,$M$12=2),IF($M$19=1,MIN($L$16+F426*$L$17,L426*(1+$H$10)),MIN(MAX(D426+E426+F426-G426-H426-I426-M426-SUM(S426,U426,W426,Y426)-$O$16*E426,$O$15),L426*(1+$H$10))),0)</f>
        <v>0</v>
      </c>
      <c r="Q426" s="5"/>
      <c r="R426" s="50" t="str">
        <f t="shared" si="134"/>
        <v/>
      </c>
      <c r="S426" s="5" t="str">
        <f t="shared" si="125"/>
        <v/>
      </c>
      <c r="T426" s="5" t="str">
        <f t="shared" si="135"/>
        <v/>
      </c>
      <c r="U426" s="5" t="str">
        <f t="shared" si="126"/>
        <v/>
      </c>
      <c r="V426" s="5" t="str">
        <f t="shared" si="136"/>
        <v/>
      </c>
      <c r="W426" s="5" t="str">
        <f t="shared" si="127"/>
        <v/>
      </c>
      <c r="X426" s="5" t="str">
        <f t="shared" si="137"/>
        <v/>
      </c>
      <c r="Y426" s="5" t="str">
        <f t="shared" si="128"/>
        <v/>
      </c>
      <c r="Z426" s="5"/>
      <c r="AA426" s="5">
        <f t="shared" si="138"/>
        <v>0</v>
      </c>
      <c r="AB426" s="3">
        <f t="shared" si="139"/>
        <v>0</v>
      </c>
      <c r="AC426" s="5">
        <f t="shared" si="129"/>
        <v>0</v>
      </c>
      <c r="AE426" s="60" t="e">
        <f t="shared" si="140"/>
        <v>#DIV/0!</v>
      </c>
    </row>
    <row r="427" spans="2:31" x14ac:dyDescent="0.2">
      <c r="B427" s="9">
        <f t="shared" si="141"/>
        <v>56097</v>
      </c>
      <c r="C427" s="10">
        <f t="shared" si="122"/>
        <v>153</v>
      </c>
      <c r="D427" s="5">
        <f t="shared" si="130"/>
        <v>0</v>
      </c>
      <c r="E427" s="5">
        <f t="shared" si="123"/>
        <v>0</v>
      </c>
      <c r="F427" s="5">
        <f t="shared" si="124"/>
        <v>0</v>
      </c>
      <c r="G427" s="3">
        <f t="shared" si="131"/>
        <v>0</v>
      </c>
      <c r="H427" s="35"/>
      <c r="I427" s="5">
        <f>IF($M$12=1,IF(SUM(K$26:K426)&lt;1,$L$5*(1+$G$5)^(INT((B427-$B$27)/365)),0),0)</f>
        <v>0</v>
      </c>
      <c r="J427" s="5"/>
      <c r="K427" s="10">
        <f>IF($M$12=1,IF(AND(AA427/$L$9&gt;(E427*12+$C$9)*4,$L$10&lt;=B427,SUM($K$26:K426)&lt;1,$L$8&lt;AA427/$L$9),1,0),IF(SUM(K$26:K426)=1,0,1))</f>
        <v>0</v>
      </c>
      <c r="L427" s="5">
        <f>IF($M$12=1,IF(K426=1,$L$8*(1-$L$9),IF(SUM($K$26:K426)=1,MAX(L426*(1+$H$10)-P426,0),0)),IF(K427=1,$O$8,MAX(L426*(1+$H$10)-P426,0)))</f>
        <v>0</v>
      </c>
      <c r="M427" s="5">
        <f t="shared" si="132"/>
        <v>0</v>
      </c>
      <c r="N427" s="5">
        <f>IF(SUM(K$26:K426)=1,P427-(L427-L428),0)</f>
        <v>0</v>
      </c>
      <c r="O427" s="5">
        <f t="shared" si="133"/>
        <v>0</v>
      </c>
      <c r="P427" s="5">
        <f>IF(OR(SUM($K$26:K426)=1,$M$12=2),IF($M$19=1,MIN($L$16+F427*$L$17,L427*(1+$H$10)),MIN(MAX(D427+E427+F427-G427-H427-I427-M427-SUM(S427,U427,W427,Y427)-$O$16*E427,$O$15),L427*(1+$H$10))),0)</f>
        <v>0</v>
      </c>
      <c r="Q427" s="5"/>
      <c r="R427" s="50" t="str">
        <f t="shared" si="134"/>
        <v/>
      </c>
      <c r="S427" s="5" t="str">
        <f t="shared" si="125"/>
        <v/>
      </c>
      <c r="T427" s="5" t="str">
        <f t="shared" si="135"/>
        <v/>
      </c>
      <c r="U427" s="5" t="str">
        <f t="shared" si="126"/>
        <v/>
      </c>
      <c r="V427" s="5" t="str">
        <f t="shared" si="136"/>
        <v/>
      </c>
      <c r="W427" s="5" t="str">
        <f t="shared" si="127"/>
        <v/>
      </c>
      <c r="X427" s="5" t="str">
        <f t="shared" si="137"/>
        <v/>
      </c>
      <c r="Y427" s="5" t="str">
        <f t="shared" si="128"/>
        <v/>
      </c>
      <c r="Z427" s="5"/>
      <c r="AA427" s="5">
        <f t="shared" si="138"/>
        <v>0</v>
      </c>
      <c r="AB427" s="3">
        <f t="shared" si="139"/>
        <v>0</v>
      </c>
      <c r="AC427" s="5">
        <f t="shared" si="129"/>
        <v>0</v>
      </c>
      <c r="AE427" s="60" t="e">
        <f t="shared" si="140"/>
        <v>#DIV/0!</v>
      </c>
    </row>
    <row r="428" spans="2:31" x14ac:dyDescent="0.2">
      <c r="B428" s="9">
        <f t="shared" si="141"/>
        <v>56128</v>
      </c>
      <c r="C428" s="10">
        <f t="shared" si="122"/>
        <v>153</v>
      </c>
      <c r="D428" s="5">
        <f t="shared" si="130"/>
        <v>0</v>
      </c>
      <c r="E428" s="5">
        <f t="shared" si="123"/>
        <v>0</v>
      </c>
      <c r="F428" s="5">
        <f t="shared" si="124"/>
        <v>0</v>
      </c>
      <c r="G428" s="3">
        <f t="shared" si="131"/>
        <v>0</v>
      </c>
      <c r="H428" s="35"/>
      <c r="I428" s="5">
        <f>IF($M$12=1,IF(SUM(K$26:K427)&lt;1,$L$5*(1+$G$5)^(INT((B428-$B$27)/365)),0),0)</f>
        <v>0</v>
      </c>
      <c r="J428" s="5"/>
      <c r="K428" s="10">
        <f>IF($M$12=1,IF(AND(AA428/$L$9&gt;(E428*12+$C$9)*4,$L$10&lt;=B428,SUM($K$26:K427)&lt;1,$L$8&lt;AA428/$L$9),1,0),IF(SUM(K$26:K427)=1,0,1))</f>
        <v>0</v>
      </c>
      <c r="L428" s="5">
        <f>IF($M$12=1,IF(K427=1,$L$8*(1-$L$9),IF(SUM($K$26:K427)=1,MAX(L427*(1+$H$10)-P427,0),0)),IF(K428=1,$O$8,MAX(L427*(1+$H$10)-P427,0)))</f>
        <v>0</v>
      </c>
      <c r="M428" s="5">
        <f t="shared" si="132"/>
        <v>0</v>
      </c>
      <c r="N428" s="5">
        <f>IF(SUM(K$26:K427)=1,P428-(L428-L429),0)</f>
        <v>0</v>
      </c>
      <c r="O428" s="5">
        <f t="shared" si="133"/>
        <v>0</v>
      </c>
      <c r="P428" s="5">
        <f>IF(OR(SUM($K$26:K427)=1,$M$12=2),IF($M$19=1,MIN($L$16+F428*$L$17,L428*(1+$H$10)),MIN(MAX(D428+E428+F428-G428-H428-I428-M428-SUM(S428,U428,W428,Y428)-$O$16*E428,$O$15),L428*(1+$H$10))),0)</f>
        <v>0</v>
      </c>
      <c r="Q428" s="5"/>
      <c r="R428" s="50" t="str">
        <f t="shared" si="134"/>
        <v/>
      </c>
      <c r="S428" s="5" t="str">
        <f t="shared" si="125"/>
        <v/>
      </c>
      <c r="T428" s="5" t="str">
        <f t="shared" si="135"/>
        <v/>
      </c>
      <c r="U428" s="5" t="str">
        <f t="shared" si="126"/>
        <v/>
      </c>
      <c r="V428" s="5" t="str">
        <f t="shared" si="136"/>
        <v/>
      </c>
      <c r="W428" s="5" t="str">
        <f t="shared" si="127"/>
        <v/>
      </c>
      <c r="X428" s="5" t="str">
        <f t="shared" si="137"/>
        <v/>
      </c>
      <c r="Y428" s="5" t="str">
        <f t="shared" si="128"/>
        <v/>
      </c>
      <c r="Z428" s="5"/>
      <c r="AA428" s="5">
        <f t="shared" si="138"/>
        <v>0</v>
      </c>
      <c r="AB428" s="3">
        <f t="shared" si="139"/>
        <v>0</v>
      </c>
      <c r="AC428" s="5">
        <f t="shared" si="129"/>
        <v>0</v>
      </c>
      <c r="AE428" s="60" t="e">
        <f t="shared" si="140"/>
        <v>#DIV/0!</v>
      </c>
    </row>
    <row r="429" spans="2:31" x14ac:dyDescent="0.2">
      <c r="B429" s="9">
        <f t="shared" si="141"/>
        <v>56158</v>
      </c>
      <c r="C429" s="10">
        <f t="shared" si="122"/>
        <v>153</v>
      </c>
      <c r="D429" s="5">
        <f t="shared" si="130"/>
        <v>0</v>
      </c>
      <c r="E429" s="5">
        <f t="shared" si="123"/>
        <v>0</v>
      </c>
      <c r="F429" s="5">
        <f t="shared" si="124"/>
        <v>0</v>
      </c>
      <c r="G429" s="3">
        <f t="shared" si="131"/>
        <v>0</v>
      </c>
      <c r="H429" s="35"/>
      <c r="I429" s="5">
        <f>IF($M$12=1,IF(SUM(K$26:K428)&lt;1,$L$5*(1+$G$5)^(INT((B429-$B$27)/365)),0),0)</f>
        <v>0</v>
      </c>
      <c r="J429" s="5"/>
      <c r="K429" s="10">
        <f>IF($M$12=1,IF(AND(AA429/$L$9&gt;(E429*12+$C$9)*4,$L$10&lt;=B429,SUM($K$26:K428)&lt;1,$L$8&lt;AA429/$L$9),1,0),IF(SUM(K$26:K428)=1,0,1))</f>
        <v>0</v>
      </c>
      <c r="L429" s="5">
        <f>IF($M$12=1,IF(K428=1,$L$8*(1-$L$9),IF(SUM($K$26:K428)=1,MAX(L428*(1+$H$10)-P428,0),0)),IF(K429=1,$O$8,MAX(L428*(1+$H$10)-P428,0)))</f>
        <v>0</v>
      </c>
      <c r="M429" s="5">
        <f t="shared" si="132"/>
        <v>0</v>
      </c>
      <c r="N429" s="5">
        <f>IF(SUM(K$26:K428)=1,P429-(L429-L430),0)</f>
        <v>0</v>
      </c>
      <c r="O429" s="5">
        <f t="shared" si="133"/>
        <v>0</v>
      </c>
      <c r="P429" s="5">
        <f>IF(OR(SUM($K$26:K428)=1,$M$12=2),IF($M$19=1,MIN($L$16+F429*$L$17,L429*(1+$H$10)),MIN(MAX(D429+E429+F429-G429-H429-I429-M429-SUM(S429,U429,W429,Y429)-$O$16*E429,$O$15),L429*(1+$H$10))),0)</f>
        <v>0</v>
      </c>
      <c r="Q429" s="5"/>
      <c r="R429" s="50" t="str">
        <f t="shared" si="134"/>
        <v/>
      </c>
      <c r="S429" s="5" t="str">
        <f t="shared" si="125"/>
        <v/>
      </c>
      <c r="T429" s="5" t="str">
        <f t="shared" si="135"/>
        <v/>
      </c>
      <c r="U429" s="5" t="str">
        <f t="shared" si="126"/>
        <v/>
      </c>
      <c r="V429" s="5" t="str">
        <f t="shared" si="136"/>
        <v/>
      </c>
      <c r="W429" s="5" t="str">
        <f t="shared" si="127"/>
        <v/>
      </c>
      <c r="X429" s="5" t="str">
        <f t="shared" si="137"/>
        <v/>
      </c>
      <c r="Y429" s="5" t="str">
        <f t="shared" si="128"/>
        <v/>
      </c>
      <c r="Z429" s="5"/>
      <c r="AA429" s="5">
        <f t="shared" si="138"/>
        <v>0</v>
      </c>
      <c r="AB429" s="3">
        <f t="shared" si="139"/>
        <v>0</v>
      </c>
      <c r="AC429" s="5">
        <f t="shared" si="129"/>
        <v>0</v>
      </c>
      <c r="AE429" s="60" t="e">
        <f t="shared" si="140"/>
        <v>#DIV/0!</v>
      </c>
    </row>
    <row r="430" spans="2:31" x14ac:dyDescent="0.2">
      <c r="B430" s="9">
        <f t="shared" si="141"/>
        <v>56189</v>
      </c>
      <c r="C430" s="10">
        <f t="shared" si="122"/>
        <v>153</v>
      </c>
      <c r="D430" s="5">
        <f t="shared" si="130"/>
        <v>0</v>
      </c>
      <c r="E430" s="5">
        <f t="shared" si="123"/>
        <v>0</v>
      </c>
      <c r="F430" s="5">
        <f t="shared" si="124"/>
        <v>0</v>
      </c>
      <c r="G430" s="3">
        <f t="shared" si="131"/>
        <v>0</v>
      </c>
      <c r="H430" s="35"/>
      <c r="I430" s="5">
        <f>IF($M$12=1,IF(SUM(K$26:K429)&lt;1,$L$5*(1+$G$5)^(INT((B430-$B$27)/365)),0),0)</f>
        <v>0</v>
      </c>
      <c r="J430" s="5"/>
      <c r="K430" s="10">
        <f>IF($M$12=1,IF(AND(AA430/$L$9&gt;(E430*12+$C$9)*4,$L$10&lt;=B430,SUM($K$26:K429)&lt;1,$L$8&lt;AA430/$L$9),1,0),IF(SUM(K$26:K429)=1,0,1))</f>
        <v>0</v>
      </c>
      <c r="L430" s="5">
        <f>IF($M$12=1,IF(K429=1,$L$8*(1-$L$9),IF(SUM($K$26:K429)=1,MAX(L429*(1+$H$10)-P429,0),0)),IF(K430=1,$O$8,MAX(L429*(1+$H$10)-P429,0)))</f>
        <v>0</v>
      </c>
      <c r="M430" s="5">
        <f t="shared" si="132"/>
        <v>0</v>
      </c>
      <c r="N430" s="5">
        <f>IF(SUM(K$26:K429)=1,P430-(L430-L431),0)</f>
        <v>0</v>
      </c>
      <c r="O430" s="5">
        <f t="shared" si="133"/>
        <v>0</v>
      </c>
      <c r="P430" s="5">
        <f>IF(OR(SUM($K$26:K429)=1,$M$12=2),IF($M$19=1,MIN($L$16+F430*$L$17,L430*(1+$H$10)),MIN(MAX(D430+E430+F430-G430-H430-I430-M430-SUM(S430,U430,W430,Y430)-$O$16*E430,$O$15),L430*(1+$H$10))),0)</f>
        <v>0</v>
      </c>
      <c r="Q430" s="5"/>
      <c r="R430" s="50" t="str">
        <f t="shared" si="134"/>
        <v/>
      </c>
      <c r="S430" s="5" t="str">
        <f t="shared" si="125"/>
        <v/>
      </c>
      <c r="T430" s="5" t="str">
        <f t="shared" si="135"/>
        <v/>
      </c>
      <c r="U430" s="5" t="str">
        <f t="shared" si="126"/>
        <v/>
      </c>
      <c r="V430" s="5" t="str">
        <f t="shared" si="136"/>
        <v/>
      </c>
      <c r="W430" s="5" t="str">
        <f t="shared" si="127"/>
        <v/>
      </c>
      <c r="X430" s="5" t="str">
        <f t="shared" si="137"/>
        <v/>
      </c>
      <c r="Y430" s="5" t="str">
        <f t="shared" si="128"/>
        <v/>
      </c>
      <c r="Z430" s="5"/>
      <c r="AA430" s="5">
        <f t="shared" si="138"/>
        <v>0</v>
      </c>
      <c r="AB430" s="3">
        <f t="shared" si="139"/>
        <v>0</v>
      </c>
      <c r="AC430" s="5">
        <f t="shared" si="129"/>
        <v>0</v>
      </c>
      <c r="AE430" s="60" t="e">
        <f t="shared" si="140"/>
        <v>#DIV/0!</v>
      </c>
    </row>
    <row r="431" spans="2:31" x14ac:dyDescent="0.2">
      <c r="B431" s="9">
        <f t="shared" si="141"/>
        <v>56219</v>
      </c>
      <c r="C431" s="10">
        <f t="shared" si="122"/>
        <v>154</v>
      </c>
      <c r="D431" s="5">
        <f t="shared" si="130"/>
        <v>0</v>
      </c>
      <c r="E431" s="5">
        <f t="shared" si="123"/>
        <v>0</v>
      </c>
      <c r="F431" s="5">
        <f t="shared" si="124"/>
        <v>0</v>
      </c>
      <c r="G431" s="3">
        <f t="shared" si="131"/>
        <v>0</v>
      </c>
      <c r="H431" s="35"/>
      <c r="I431" s="5">
        <f>IF($M$12=1,IF(SUM(K$26:K430)&lt;1,$L$5*(1+$G$5)^(INT((B431-$B$27)/365)),0),0)</f>
        <v>0</v>
      </c>
      <c r="J431" s="5"/>
      <c r="K431" s="10">
        <f>IF($M$12=1,IF(AND(AA431/$L$9&gt;(E431*12+$C$9)*4,$L$10&lt;=B431,SUM($K$26:K430)&lt;1,$L$8&lt;AA431/$L$9),1,0),IF(SUM(K$26:K430)=1,0,1))</f>
        <v>0</v>
      </c>
      <c r="L431" s="5">
        <f>IF($M$12=1,IF(K430=1,$L$8*(1-$L$9),IF(SUM($K$26:K430)=1,MAX(L430*(1+$H$10)-P430,0),0)),IF(K431=1,$O$8,MAX(L430*(1+$H$10)-P430,0)))</f>
        <v>0</v>
      </c>
      <c r="M431" s="5">
        <f t="shared" si="132"/>
        <v>0</v>
      </c>
      <c r="N431" s="5">
        <f>IF(SUM(K$26:K430)=1,P431-(L431-L432),0)</f>
        <v>0</v>
      </c>
      <c r="O431" s="5">
        <f t="shared" si="133"/>
        <v>0</v>
      </c>
      <c r="P431" s="5">
        <f>IF(OR(SUM($K$26:K430)=1,$M$12=2),IF($M$19=1,MIN($L$16+F431*$L$17,L431*(1+$H$10)),MIN(MAX(D431+E431+F431-G431-H431-I431-M431-SUM(S431,U431,W431,Y431)-$O$16*E431,$O$15),L431*(1+$H$10))),0)</f>
        <v>0</v>
      </c>
      <c r="Q431" s="5"/>
      <c r="R431" s="50" t="str">
        <f t="shared" si="134"/>
        <v/>
      </c>
      <c r="S431" s="5" t="str">
        <f t="shared" si="125"/>
        <v/>
      </c>
      <c r="T431" s="5" t="str">
        <f t="shared" si="135"/>
        <v/>
      </c>
      <c r="U431" s="5" t="str">
        <f t="shared" si="126"/>
        <v/>
      </c>
      <c r="V431" s="5" t="str">
        <f t="shared" si="136"/>
        <v/>
      </c>
      <c r="W431" s="5" t="str">
        <f t="shared" si="127"/>
        <v/>
      </c>
      <c r="X431" s="5" t="str">
        <f t="shared" si="137"/>
        <v/>
      </c>
      <c r="Y431" s="5" t="str">
        <f t="shared" si="128"/>
        <v/>
      </c>
      <c r="Z431" s="5"/>
      <c r="AA431" s="5">
        <f t="shared" si="138"/>
        <v>0</v>
      </c>
      <c r="AB431" s="3">
        <f t="shared" si="139"/>
        <v>0</v>
      </c>
      <c r="AC431" s="5">
        <f t="shared" si="129"/>
        <v>0</v>
      </c>
      <c r="AE431" s="60" t="e">
        <f t="shared" si="140"/>
        <v>#DIV/0!</v>
      </c>
    </row>
    <row r="432" spans="2:31" x14ac:dyDescent="0.2">
      <c r="B432" s="9">
        <f t="shared" si="141"/>
        <v>56250</v>
      </c>
      <c r="C432" s="10">
        <f t="shared" si="122"/>
        <v>154</v>
      </c>
      <c r="D432" s="5">
        <f t="shared" si="130"/>
        <v>0</v>
      </c>
      <c r="E432" s="5">
        <f t="shared" si="123"/>
        <v>0</v>
      </c>
      <c r="F432" s="5">
        <f t="shared" si="124"/>
        <v>0</v>
      </c>
      <c r="G432" s="3">
        <f t="shared" si="131"/>
        <v>0</v>
      </c>
      <c r="H432" s="35"/>
      <c r="I432" s="5">
        <f>IF($M$12=1,IF(SUM(K$26:K431)&lt;1,$L$5*(1+$G$5)^(INT((B432-$B$27)/365)),0),0)</f>
        <v>0</v>
      </c>
      <c r="J432" s="5"/>
      <c r="K432" s="10">
        <f>IF($M$12=1,IF(AND(AA432/$L$9&gt;(E432*12+$C$9)*4,$L$10&lt;=B432,SUM($K$26:K431)&lt;1,$L$8&lt;AA432/$L$9),1,0),IF(SUM(K$26:K431)=1,0,1))</f>
        <v>0</v>
      </c>
      <c r="L432" s="5">
        <f>IF($M$12=1,IF(K431=1,$L$8*(1-$L$9),IF(SUM($K$26:K431)=1,MAX(L431*(1+$H$10)-P431,0),0)),IF(K432=1,$O$8,MAX(L431*(1+$H$10)-P431,0)))</f>
        <v>0</v>
      </c>
      <c r="M432" s="5">
        <f t="shared" si="132"/>
        <v>0</v>
      </c>
      <c r="N432" s="5">
        <f>IF(SUM(K$26:K431)=1,P432-(L432-L433),0)</f>
        <v>0</v>
      </c>
      <c r="O432" s="5">
        <f t="shared" si="133"/>
        <v>0</v>
      </c>
      <c r="P432" s="5">
        <f>IF(OR(SUM($K$26:K431)=1,$M$12=2),IF($M$19=1,MIN($L$16+F432*$L$17,L432*(1+$H$10)),MIN(MAX(D432+E432+F432-G432-H432-I432-M432-SUM(S432,U432,W432,Y432)-$O$16*E432,$O$15),L432*(1+$H$10))),0)</f>
        <v>0</v>
      </c>
      <c r="Q432" s="5"/>
      <c r="R432" s="50" t="str">
        <f t="shared" si="134"/>
        <v/>
      </c>
      <c r="S432" s="5" t="str">
        <f t="shared" si="125"/>
        <v/>
      </c>
      <c r="T432" s="5" t="str">
        <f t="shared" si="135"/>
        <v/>
      </c>
      <c r="U432" s="5" t="str">
        <f t="shared" si="126"/>
        <v/>
      </c>
      <c r="V432" s="5" t="str">
        <f t="shared" si="136"/>
        <v/>
      </c>
      <c r="W432" s="5" t="str">
        <f t="shared" si="127"/>
        <v/>
      </c>
      <c r="X432" s="5" t="str">
        <f t="shared" si="137"/>
        <v/>
      </c>
      <c r="Y432" s="5" t="str">
        <f t="shared" si="128"/>
        <v/>
      </c>
      <c r="Z432" s="5"/>
      <c r="AA432" s="5">
        <f t="shared" si="138"/>
        <v>0</v>
      </c>
      <c r="AB432" s="3">
        <f t="shared" si="139"/>
        <v>0</v>
      </c>
      <c r="AC432" s="5">
        <f t="shared" si="129"/>
        <v>0</v>
      </c>
      <c r="AE432" s="60" t="e">
        <f t="shared" si="140"/>
        <v>#DIV/0!</v>
      </c>
    </row>
    <row r="433" spans="2:31" x14ac:dyDescent="0.2">
      <c r="B433" s="9">
        <f t="shared" si="141"/>
        <v>56281</v>
      </c>
      <c r="C433" s="10">
        <f t="shared" si="122"/>
        <v>154</v>
      </c>
      <c r="D433" s="5">
        <f t="shared" si="130"/>
        <v>0</v>
      </c>
      <c r="E433" s="5">
        <f t="shared" si="123"/>
        <v>0</v>
      </c>
      <c r="F433" s="5">
        <f t="shared" si="124"/>
        <v>0</v>
      </c>
      <c r="G433" s="3">
        <f t="shared" si="131"/>
        <v>0</v>
      </c>
      <c r="H433" s="35"/>
      <c r="I433" s="5">
        <f>IF($M$12=1,IF(SUM(K$26:K432)&lt;1,$L$5*(1+$G$5)^(INT((B433-$B$27)/365)),0),0)</f>
        <v>0</v>
      </c>
      <c r="J433" s="5"/>
      <c r="K433" s="10">
        <f>IF($M$12=1,IF(AND(AA433/$L$9&gt;(E433*12+$C$9)*4,$L$10&lt;=B433,SUM($K$26:K432)&lt;1,$L$8&lt;AA433/$L$9),1,0),IF(SUM(K$26:K432)=1,0,1))</f>
        <v>0</v>
      </c>
      <c r="L433" s="5">
        <f>IF($M$12=1,IF(K432=1,$L$8*(1-$L$9),IF(SUM($K$26:K432)=1,MAX(L432*(1+$H$10)-P432,0),0)),IF(K433=1,$O$8,MAX(L432*(1+$H$10)-P432,0)))</f>
        <v>0</v>
      </c>
      <c r="M433" s="5">
        <f t="shared" si="132"/>
        <v>0</v>
      </c>
      <c r="N433" s="5">
        <f>IF(SUM(K$26:K432)=1,P433-(L433-L434),0)</f>
        <v>0</v>
      </c>
      <c r="O433" s="5">
        <f t="shared" si="133"/>
        <v>0</v>
      </c>
      <c r="P433" s="5">
        <f>IF(OR(SUM($K$26:K432)=1,$M$12=2),IF($M$19=1,MIN($L$16+F433*$L$17,L433*(1+$H$10)),MIN(MAX(D433+E433+F433-G433-H433-I433-M433-SUM(S433,U433,W433,Y433)-$O$16*E433,$O$15),L433*(1+$H$10))),0)</f>
        <v>0</v>
      </c>
      <c r="Q433" s="5"/>
      <c r="R433" s="50" t="str">
        <f t="shared" si="134"/>
        <v/>
      </c>
      <c r="S433" s="5" t="str">
        <f t="shared" si="125"/>
        <v/>
      </c>
      <c r="T433" s="5" t="str">
        <f t="shared" si="135"/>
        <v/>
      </c>
      <c r="U433" s="5" t="str">
        <f t="shared" si="126"/>
        <v/>
      </c>
      <c r="V433" s="5" t="str">
        <f t="shared" si="136"/>
        <v/>
      </c>
      <c r="W433" s="5" t="str">
        <f t="shared" si="127"/>
        <v/>
      </c>
      <c r="X433" s="5" t="str">
        <f t="shared" si="137"/>
        <v/>
      </c>
      <c r="Y433" s="5" t="str">
        <f t="shared" si="128"/>
        <v/>
      </c>
      <c r="Z433" s="5"/>
      <c r="AA433" s="5">
        <f t="shared" si="138"/>
        <v>0</v>
      </c>
      <c r="AB433" s="3">
        <f t="shared" si="139"/>
        <v>0</v>
      </c>
      <c r="AC433" s="5">
        <f t="shared" si="129"/>
        <v>0</v>
      </c>
      <c r="AE433" s="60" t="e">
        <f t="shared" si="140"/>
        <v>#DIV/0!</v>
      </c>
    </row>
    <row r="434" spans="2:31" x14ac:dyDescent="0.2">
      <c r="B434" s="9">
        <f t="shared" si="141"/>
        <v>56309</v>
      </c>
      <c r="C434" s="10">
        <f t="shared" si="122"/>
        <v>154</v>
      </c>
      <c r="D434" s="5">
        <f t="shared" si="130"/>
        <v>0</v>
      </c>
      <c r="E434" s="5">
        <f t="shared" si="123"/>
        <v>0</v>
      </c>
      <c r="F434" s="5">
        <f t="shared" si="124"/>
        <v>0</v>
      </c>
      <c r="G434" s="3">
        <f t="shared" si="131"/>
        <v>0</v>
      </c>
      <c r="H434" s="35"/>
      <c r="I434" s="5">
        <f>IF($M$12=1,IF(SUM(K$26:K433)&lt;1,$L$5*(1+$G$5)^(INT((B434-$B$27)/365)),0),0)</f>
        <v>0</v>
      </c>
      <c r="J434" s="5"/>
      <c r="K434" s="10">
        <f>IF($M$12=1,IF(AND(AA434/$L$9&gt;(E434*12+$C$9)*4,$L$10&lt;=B434,SUM($K$26:K433)&lt;1,$L$8&lt;AA434/$L$9),1,0),IF(SUM(K$26:K433)=1,0,1))</f>
        <v>0</v>
      </c>
      <c r="L434" s="5">
        <f>IF($M$12=1,IF(K433=1,$L$8*(1-$L$9),IF(SUM($K$26:K433)=1,MAX(L433*(1+$H$10)-P433,0),0)),IF(K434=1,$O$8,MAX(L433*(1+$H$10)-P433,0)))</f>
        <v>0</v>
      </c>
      <c r="M434" s="5">
        <f t="shared" si="132"/>
        <v>0</v>
      </c>
      <c r="N434" s="5">
        <f>IF(SUM(K$26:K433)=1,P434-(L434-L435),0)</f>
        <v>0</v>
      </c>
      <c r="O434" s="5">
        <f t="shared" si="133"/>
        <v>0</v>
      </c>
      <c r="P434" s="5">
        <f>IF(OR(SUM($K$26:K433)=1,$M$12=2),IF($M$19=1,MIN($L$16+F434*$L$17,L434*(1+$H$10)),MIN(MAX(D434+E434+F434-G434-H434-I434-M434-SUM(S434,U434,W434,Y434)-$O$16*E434,$O$15),L434*(1+$H$10))),0)</f>
        <v>0</v>
      </c>
      <c r="Q434" s="5"/>
      <c r="R434" s="50" t="str">
        <f t="shared" si="134"/>
        <v/>
      </c>
      <c r="S434" s="5" t="str">
        <f t="shared" si="125"/>
        <v/>
      </c>
      <c r="T434" s="5" t="str">
        <f t="shared" si="135"/>
        <v/>
      </c>
      <c r="U434" s="5" t="str">
        <f t="shared" si="126"/>
        <v/>
      </c>
      <c r="V434" s="5" t="str">
        <f t="shared" si="136"/>
        <v/>
      </c>
      <c r="W434" s="5" t="str">
        <f t="shared" si="127"/>
        <v/>
      </c>
      <c r="X434" s="5" t="str">
        <f t="shared" si="137"/>
        <v/>
      </c>
      <c r="Y434" s="5" t="str">
        <f t="shared" si="128"/>
        <v/>
      </c>
      <c r="Z434" s="5"/>
      <c r="AA434" s="5">
        <f t="shared" si="138"/>
        <v>0</v>
      </c>
      <c r="AB434" s="3">
        <f t="shared" si="139"/>
        <v>0</v>
      </c>
      <c r="AC434" s="5">
        <f t="shared" si="129"/>
        <v>0</v>
      </c>
      <c r="AE434" s="60" t="e">
        <f t="shared" si="140"/>
        <v>#DIV/0!</v>
      </c>
    </row>
    <row r="435" spans="2:31" x14ac:dyDescent="0.2">
      <c r="B435" s="9">
        <f t="shared" si="141"/>
        <v>56340</v>
      </c>
      <c r="C435" s="10">
        <f t="shared" si="122"/>
        <v>154</v>
      </c>
      <c r="D435" s="5">
        <f t="shared" si="130"/>
        <v>0</v>
      </c>
      <c r="E435" s="5">
        <f t="shared" si="123"/>
        <v>0</v>
      </c>
      <c r="F435" s="5">
        <f t="shared" si="124"/>
        <v>0</v>
      </c>
      <c r="G435" s="3">
        <f t="shared" si="131"/>
        <v>0</v>
      </c>
      <c r="H435" s="35"/>
      <c r="I435" s="5">
        <f>IF($M$12=1,IF(SUM(K$26:K434)&lt;1,$L$5*(1+$G$5)^(INT((B435-$B$27)/365)),0),0)</f>
        <v>0</v>
      </c>
      <c r="J435" s="5"/>
      <c r="K435" s="10">
        <f>IF($M$12=1,IF(AND(AA435/$L$9&gt;(E435*12+$C$9)*4,$L$10&lt;=B435,SUM($K$26:K434)&lt;1,$L$8&lt;AA435/$L$9),1,0),IF(SUM(K$26:K434)=1,0,1))</f>
        <v>0</v>
      </c>
      <c r="L435" s="5">
        <f>IF($M$12=1,IF(K434=1,$L$8*(1-$L$9),IF(SUM($K$26:K434)=1,MAX(L434*(1+$H$10)-P434,0),0)),IF(K435=1,$O$8,MAX(L434*(1+$H$10)-P434,0)))</f>
        <v>0</v>
      </c>
      <c r="M435" s="5">
        <f t="shared" si="132"/>
        <v>0</v>
      </c>
      <c r="N435" s="5">
        <f>IF(SUM(K$26:K434)=1,P435-(L435-L436),0)</f>
        <v>0</v>
      </c>
      <c r="O435" s="5">
        <f t="shared" si="133"/>
        <v>0</v>
      </c>
      <c r="P435" s="5">
        <f>IF(OR(SUM($K$26:K434)=1,$M$12=2),IF($M$19=1,MIN($L$16+F435*$L$17,L435*(1+$H$10)),MIN(MAX(D435+E435+F435-G435-H435-I435-M435-SUM(S435,U435,W435,Y435)-$O$16*E435,$O$15),L435*(1+$H$10))),0)</f>
        <v>0</v>
      </c>
      <c r="Q435" s="5"/>
      <c r="R435" s="50" t="str">
        <f t="shared" si="134"/>
        <v/>
      </c>
      <c r="S435" s="5" t="str">
        <f t="shared" si="125"/>
        <v/>
      </c>
      <c r="T435" s="5" t="str">
        <f t="shared" si="135"/>
        <v/>
      </c>
      <c r="U435" s="5" t="str">
        <f t="shared" si="126"/>
        <v/>
      </c>
      <c r="V435" s="5" t="str">
        <f t="shared" si="136"/>
        <v/>
      </c>
      <c r="W435" s="5" t="str">
        <f t="shared" si="127"/>
        <v/>
      </c>
      <c r="X435" s="5" t="str">
        <f t="shared" si="137"/>
        <v/>
      </c>
      <c r="Y435" s="5" t="str">
        <f t="shared" si="128"/>
        <v/>
      </c>
      <c r="Z435" s="5"/>
      <c r="AA435" s="5">
        <f t="shared" si="138"/>
        <v>0</v>
      </c>
      <c r="AB435" s="3">
        <f t="shared" si="139"/>
        <v>0</v>
      </c>
      <c r="AC435" s="5">
        <f t="shared" si="129"/>
        <v>0</v>
      </c>
      <c r="AE435" s="60" t="e">
        <f t="shared" si="140"/>
        <v>#DIV/0!</v>
      </c>
    </row>
    <row r="436" spans="2:31" x14ac:dyDescent="0.2">
      <c r="B436" s="9">
        <f t="shared" si="141"/>
        <v>56370</v>
      </c>
      <c r="C436" s="10">
        <f t="shared" si="122"/>
        <v>154</v>
      </c>
      <c r="D436" s="5">
        <f t="shared" si="130"/>
        <v>0</v>
      </c>
      <c r="E436" s="5">
        <f t="shared" si="123"/>
        <v>0</v>
      </c>
      <c r="F436" s="5">
        <f t="shared" si="124"/>
        <v>0</v>
      </c>
      <c r="G436" s="3">
        <f t="shared" si="131"/>
        <v>0</v>
      </c>
      <c r="H436" s="35"/>
      <c r="I436" s="5">
        <f>IF($M$12=1,IF(SUM(K$26:K435)&lt;1,$L$5*(1+$G$5)^(INT((B436-$B$27)/365)),0),0)</f>
        <v>0</v>
      </c>
      <c r="J436" s="5"/>
      <c r="K436" s="10">
        <f>IF($M$12=1,IF(AND(AA436/$L$9&gt;(E436*12+$C$9)*4,$L$10&lt;=B436,SUM($K$26:K435)&lt;1,$L$8&lt;AA436/$L$9),1,0),IF(SUM(K$26:K435)=1,0,1))</f>
        <v>0</v>
      </c>
      <c r="L436" s="5">
        <f>IF($M$12=1,IF(K435=1,$L$8*(1-$L$9),IF(SUM($K$26:K435)=1,MAX(L435*(1+$H$10)-P435,0),0)),IF(K436=1,$O$8,MAX(L435*(1+$H$10)-P435,0)))</f>
        <v>0</v>
      </c>
      <c r="M436" s="5">
        <f t="shared" si="132"/>
        <v>0</v>
      </c>
      <c r="N436" s="5">
        <f>IF(SUM(K$26:K435)=1,P436-(L436-L437),0)</f>
        <v>0</v>
      </c>
      <c r="O436" s="5">
        <f t="shared" si="133"/>
        <v>0</v>
      </c>
      <c r="P436" s="5">
        <f>IF(OR(SUM($K$26:K435)=1,$M$12=2),IF($M$19=1,MIN($L$16+F436*$L$17,L436*(1+$H$10)),MIN(MAX(D436+E436+F436-G436-H436-I436-M436-SUM(S436,U436,W436,Y436)-$O$16*E436,$O$15),L436*(1+$H$10))),0)</f>
        <v>0</v>
      </c>
      <c r="Q436" s="5"/>
      <c r="R436" s="50" t="str">
        <f t="shared" si="134"/>
        <v/>
      </c>
      <c r="S436" s="5" t="str">
        <f t="shared" si="125"/>
        <v/>
      </c>
      <c r="T436" s="5" t="str">
        <f t="shared" si="135"/>
        <v/>
      </c>
      <c r="U436" s="5" t="str">
        <f t="shared" si="126"/>
        <v/>
      </c>
      <c r="V436" s="5" t="str">
        <f t="shared" si="136"/>
        <v/>
      </c>
      <c r="W436" s="5" t="str">
        <f t="shared" si="127"/>
        <v/>
      </c>
      <c r="X436" s="5" t="str">
        <f t="shared" si="137"/>
        <v/>
      </c>
      <c r="Y436" s="5" t="str">
        <f t="shared" si="128"/>
        <v/>
      </c>
      <c r="Z436" s="5"/>
      <c r="AA436" s="5">
        <f t="shared" si="138"/>
        <v>0</v>
      </c>
      <c r="AB436" s="3">
        <f t="shared" si="139"/>
        <v>0</v>
      </c>
      <c r="AC436" s="5">
        <f t="shared" si="129"/>
        <v>0</v>
      </c>
      <c r="AE436" s="60" t="e">
        <f t="shared" si="140"/>
        <v>#DIV/0!</v>
      </c>
    </row>
    <row r="437" spans="2:31" x14ac:dyDescent="0.2">
      <c r="B437" s="9">
        <f t="shared" si="141"/>
        <v>56401</v>
      </c>
      <c r="C437" s="10">
        <f t="shared" si="122"/>
        <v>154</v>
      </c>
      <c r="D437" s="5">
        <f t="shared" si="130"/>
        <v>0</v>
      </c>
      <c r="E437" s="5">
        <f t="shared" si="123"/>
        <v>0</v>
      </c>
      <c r="F437" s="5">
        <f t="shared" si="124"/>
        <v>0</v>
      </c>
      <c r="G437" s="3">
        <f t="shared" si="131"/>
        <v>0</v>
      </c>
      <c r="H437" s="35"/>
      <c r="I437" s="5">
        <f>IF($M$12=1,IF(SUM(K$26:K436)&lt;1,$L$5*(1+$G$5)^(INT((B437-$B$27)/365)),0),0)</f>
        <v>0</v>
      </c>
      <c r="J437" s="5"/>
      <c r="K437" s="10">
        <f>IF($M$12=1,IF(AND(AA437/$L$9&gt;(E437*12+$C$9)*4,$L$10&lt;=B437,SUM($K$26:K436)&lt;1,$L$8&lt;AA437/$L$9),1,0),IF(SUM(K$26:K436)=1,0,1))</f>
        <v>0</v>
      </c>
      <c r="L437" s="5">
        <f>IF($M$12=1,IF(K436=1,$L$8*(1-$L$9),IF(SUM($K$26:K436)=1,MAX(L436*(1+$H$10)-P436,0),0)),IF(K437=1,$O$8,MAX(L436*(1+$H$10)-P436,0)))</f>
        <v>0</v>
      </c>
      <c r="M437" s="5">
        <f t="shared" si="132"/>
        <v>0</v>
      </c>
      <c r="N437" s="5">
        <f>IF(SUM(K$26:K436)=1,P437-(L437-L438),0)</f>
        <v>0</v>
      </c>
      <c r="O437" s="5">
        <f t="shared" si="133"/>
        <v>0</v>
      </c>
      <c r="P437" s="5">
        <f>IF(OR(SUM($K$26:K436)=1,$M$12=2),IF($M$19=1,MIN($L$16+F437*$L$17,L437*(1+$H$10)),MIN(MAX(D437+E437+F437-G437-H437-I437-M437-SUM(S437,U437,W437,Y437)-$O$16*E437,$O$15),L437*(1+$H$10))),0)</f>
        <v>0</v>
      </c>
      <c r="Q437" s="5"/>
      <c r="R437" s="50" t="str">
        <f t="shared" si="134"/>
        <v/>
      </c>
      <c r="S437" s="5" t="str">
        <f t="shared" si="125"/>
        <v/>
      </c>
      <c r="T437" s="5" t="str">
        <f t="shared" si="135"/>
        <v/>
      </c>
      <c r="U437" s="5" t="str">
        <f t="shared" si="126"/>
        <v/>
      </c>
      <c r="V437" s="5" t="str">
        <f t="shared" si="136"/>
        <v/>
      </c>
      <c r="W437" s="5" t="str">
        <f t="shared" si="127"/>
        <v/>
      </c>
      <c r="X437" s="5" t="str">
        <f t="shared" si="137"/>
        <v/>
      </c>
      <c r="Y437" s="5" t="str">
        <f t="shared" si="128"/>
        <v/>
      </c>
      <c r="Z437" s="5"/>
      <c r="AA437" s="5">
        <f t="shared" si="138"/>
        <v>0</v>
      </c>
      <c r="AB437" s="3">
        <f t="shared" si="139"/>
        <v>0</v>
      </c>
      <c r="AC437" s="5">
        <f t="shared" si="129"/>
        <v>0</v>
      </c>
      <c r="AE437" s="60" t="e">
        <f t="shared" si="140"/>
        <v>#DIV/0!</v>
      </c>
    </row>
    <row r="438" spans="2:31" x14ac:dyDescent="0.2">
      <c r="B438" s="9">
        <f t="shared" si="141"/>
        <v>56431</v>
      </c>
      <c r="C438" s="10">
        <f t="shared" si="122"/>
        <v>154</v>
      </c>
      <c r="D438" s="5">
        <f t="shared" si="130"/>
        <v>0</v>
      </c>
      <c r="E438" s="5">
        <f t="shared" si="123"/>
        <v>0</v>
      </c>
      <c r="F438" s="5">
        <f t="shared" si="124"/>
        <v>0</v>
      </c>
      <c r="G438" s="3">
        <f t="shared" si="131"/>
        <v>0</v>
      </c>
      <c r="H438" s="35"/>
      <c r="I438" s="5">
        <f>IF($M$12=1,IF(SUM(K$26:K437)&lt;1,$L$5*(1+$G$5)^(INT((B438-$B$27)/365)),0),0)</f>
        <v>0</v>
      </c>
      <c r="J438" s="5"/>
      <c r="K438" s="10">
        <f>IF($M$12=1,IF(AND(AA438/$L$9&gt;(E438*12+$C$9)*4,$L$10&lt;=B438,SUM($K$26:K437)&lt;1,$L$8&lt;AA438/$L$9),1,0),IF(SUM(K$26:K437)=1,0,1))</f>
        <v>0</v>
      </c>
      <c r="L438" s="5">
        <f>IF($M$12=1,IF(K437=1,$L$8*(1-$L$9),IF(SUM($K$26:K437)=1,MAX(L437*(1+$H$10)-P437,0),0)),IF(K438=1,$O$8,MAX(L437*(1+$H$10)-P437,0)))</f>
        <v>0</v>
      </c>
      <c r="M438" s="5">
        <f t="shared" si="132"/>
        <v>0</v>
      </c>
      <c r="N438" s="5">
        <f>IF(SUM(K$26:K437)=1,P438-(L438-L439),0)</f>
        <v>0</v>
      </c>
      <c r="O438" s="5">
        <f t="shared" si="133"/>
        <v>0</v>
      </c>
      <c r="P438" s="5">
        <f>IF(OR(SUM($K$26:K437)=1,$M$12=2),IF($M$19=1,MIN($L$16+F438*$L$17,L438*(1+$H$10)),MIN(MAX(D438+E438+F438-G438-H438-I438-M438-SUM(S438,U438,W438,Y438)-$O$16*E438,$O$15),L438*(1+$H$10))),0)</f>
        <v>0</v>
      </c>
      <c r="Q438" s="5"/>
      <c r="R438" s="50" t="str">
        <f t="shared" si="134"/>
        <v/>
      </c>
      <c r="S438" s="5" t="str">
        <f t="shared" si="125"/>
        <v/>
      </c>
      <c r="T438" s="5" t="str">
        <f t="shared" si="135"/>
        <v/>
      </c>
      <c r="U438" s="5" t="str">
        <f t="shared" si="126"/>
        <v/>
      </c>
      <c r="V438" s="5" t="str">
        <f t="shared" si="136"/>
        <v/>
      </c>
      <c r="W438" s="5" t="str">
        <f t="shared" si="127"/>
        <v/>
      </c>
      <c r="X438" s="5" t="str">
        <f t="shared" si="137"/>
        <v/>
      </c>
      <c r="Y438" s="5" t="str">
        <f t="shared" si="128"/>
        <v/>
      </c>
      <c r="Z438" s="5"/>
      <c r="AA438" s="5">
        <f t="shared" si="138"/>
        <v>0</v>
      </c>
      <c r="AB438" s="3">
        <f t="shared" si="139"/>
        <v>0</v>
      </c>
      <c r="AC438" s="5">
        <f t="shared" si="129"/>
        <v>0</v>
      </c>
      <c r="AE438" s="60" t="e">
        <f t="shared" si="140"/>
        <v>#DIV/0!</v>
      </c>
    </row>
    <row r="439" spans="2:31" x14ac:dyDescent="0.2">
      <c r="B439" s="9">
        <f t="shared" si="141"/>
        <v>56462</v>
      </c>
      <c r="C439" s="10">
        <f t="shared" si="122"/>
        <v>154</v>
      </c>
      <c r="D439" s="5">
        <f t="shared" si="130"/>
        <v>0</v>
      </c>
      <c r="E439" s="5">
        <f t="shared" si="123"/>
        <v>0</v>
      </c>
      <c r="F439" s="5">
        <f t="shared" si="124"/>
        <v>0</v>
      </c>
      <c r="G439" s="3">
        <f t="shared" si="131"/>
        <v>0</v>
      </c>
      <c r="H439" s="35"/>
      <c r="I439" s="5">
        <f>IF($M$12=1,IF(SUM(K$26:K438)&lt;1,$L$5*(1+$G$5)^(INT((B439-$B$27)/365)),0),0)</f>
        <v>0</v>
      </c>
      <c r="J439" s="5"/>
      <c r="K439" s="10">
        <f>IF($M$12=1,IF(AND(AA439/$L$9&gt;(E439*12+$C$9)*4,$L$10&lt;=B439,SUM($K$26:K438)&lt;1,$L$8&lt;AA439/$L$9),1,0),IF(SUM(K$26:K438)=1,0,1))</f>
        <v>0</v>
      </c>
      <c r="L439" s="5">
        <f>IF($M$12=1,IF(K438=1,$L$8*(1-$L$9),IF(SUM($K$26:K438)=1,MAX(L438*(1+$H$10)-P438,0),0)),IF(K439=1,$O$8,MAX(L438*(1+$H$10)-P438,0)))</f>
        <v>0</v>
      </c>
      <c r="M439" s="5">
        <f t="shared" si="132"/>
        <v>0</v>
      </c>
      <c r="N439" s="5">
        <f>IF(SUM(K$26:K438)=1,P439-(L439-L440),0)</f>
        <v>0</v>
      </c>
      <c r="O439" s="5">
        <f t="shared" si="133"/>
        <v>0</v>
      </c>
      <c r="P439" s="5">
        <f>IF(OR(SUM($K$26:K438)=1,$M$12=2),IF($M$19=1,MIN($L$16+F439*$L$17,L439*(1+$H$10)),MIN(MAX(D439+E439+F439-G439-H439-I439-M439-SUM(S439,U439,W439,Y439)-$O$16*E439,$O$15),L439*(1+$H$10))),0)</f>
        <v>0</v>
      </c>
      <c r="Q439" s="5"/>
      <c r="R439" s="50" t="str">
        <f t="shared" si="134"/>
        <v/>
      </c>
      <c r="S439" s="5" t="str">
        <f t="shared" si="125"/>
        <v/>
      </c>
      <c r="T439" s="5" t="str">
        <f t="shared" si="135"/>
        <v/>
      </c>
      <c r="U439" s="5" t="str">
        <f t="shared" si="126"/>
        <v/>
      </c>
      <c r="V439" s="5" t="str">
        <f t="shared" si="136"/>
        <v/>
      </c>
      <c r="W439" s="5" t="str">
        <f t="shared" si="127"/>
        <v/>
      </c>
      <c r="X439" s="5" t="str">
        <f t="shared" si="137"/>
        <v/>
      </c>
      <c r="Y439" s="5" t="str">
        <f t="shared" si="128"/>
        <v/>
      </c>
      <c r="Z439" s="5"/>
      <c r="AA439" s="5">
        <f t="shared" si="138"/>
        <v>0</v>
      </c>
      <c r="AB439" s="3">
        <f t="shared" si="139"/>
        <v>0</v>
      </c>
      <c r="AC439" s="5">
        <f t="shared" si="129"/>
        <v>0</v>
      </c>
      <c r="AE439" s="60" t="e">
        <f t="shared" si="140"/>
        <v>#DIV/0!</v>
      </c>
    </row>
    <row r="440" spans="2:31" x14ac:dyDescent="0.2">
      <c r="B440" s="9">
        <f t="shared" si="141"/>
        <v>56493</v>
      </c>
      <c r="C440" s="10">
        <f t="shared" si="122"/>
        <v>154</v>
      </c>
      <c r="D440" s="5">
        <f t="shared" si="130"/>
        <v>0</v>
      </c>
      <c r="E440" s="5">
        <f t="shared" si="123"/>
        <v>0</v>
      </c>
      <c r="F440" s="5">
        <f t="shared" si="124"/>
        <v>0</v>
      </c>
      <c r="G440" s="3">
        <f t="shared" si="131"/>
        <v>0</v>
      </c>
      <c r="H440" s="35"/>
      <c r="I440" s="5">
        <f>IF($M$12=1,IF(SUM(K$26:K439)&lt;1,$L$5*(1+$G$5)^(INT((B440-$B$27)/365)),0),0)</f>
        <v>0</v>
      </c>
      <c r="J440" s="5"/>
      <c r="K440" s="10">
        <f>IF($M$12=1,IF(AND(AA440/$L$9&gt;(E440*12+$C$9)*4,$L$10&lt;=B440,SUM($K$26:K439)&lt;1,$L$8&lt;AA440/$L$9),1,0),IF(SUM(K$26:K439)=1,0,1))</f>
        <v>0</v>
      </c>
      <c r="L440" s="5">
        <f>IF($M$12=1,IF(K439=1,$L$8*(1-$L$9),IF(SUM($K$26:K439)=1,MAX(L439*(1+$H$10)-P439,0),0)),IF(K440=1,$O$8,MAX(L439*(1+$H$10)-P439,0)))</f>
        <v>0</v>
      </c>
      <c r="M440" s="5">
        <f t="shared" si="132"/>
        <v>0</v>
      </c>
      <c r="N440" s="5">
        <f>IF(SUM(K$26:K439)=1,P440-(L440-L441),0)</f>
        <v>0</v>
      </c>
      <c r="O440" s="5">
        <f t="shared" si="133"/>
        <v>0</v>
      </c>
      <c r="P440" s="5">
        <f>IF(OR(SUM($K$26:K439)=1,$M$12=2),IF($M$19=1,MIN($L$16+F440*$L$17,L440*(1+$H$10)),MIN(MAX(D440+E440+F440-G440-H440-I440-M440-SUM(S440,U440,W440,Y440)-$O$16*E440,$O$15),L440*(1+$H$10))),0)</f>
        <v>0</v>
      </c>
      <c r="Q440" s="5"/>
      <c r="R440" s="50" t="str">
        <f t="shared" si="134"/>
        <v/>
      </c>
      <c r="S440" s="5" t="str">
        <f t="shared" si="125"/>
        <v/>
      </c>
      <c r="T440" s="5" t="str">
        <f t="shared" si="135"/>
        <v/>
      </c>
      <c r="U440" s="5" t="str">
        <f t="shared" si="126"/>
        <v/>
      </c>
      <c r="V440" s="5" t="str">
        <f t="shared" si="136"/>
        <v/>
      </c>
      <c r="W440" s="5" t="str">
        <f t="shared" si="127"/>
        <v/>
      </c>
      <c r="X440" s="5" t="str">
        <f t="shared" si="137"/>
        <v/>
      </c>
      <c r="Y440" s="5" t="str">
        <f t="shared" si="128"/>
        <v/>
      </c>
      <c r="Z440" s="5"/>
      <c r="AA440" s="5">
        <f t="shared" si="138"/>
        <v>0</v>
      </c>
      <c r="AB440" s="3">
        <f t="shared" si="139"/>
        <v>0</v>
      </c>
      <c r="AC440" s="5">
        <f t="shared" si="129"/>
        <v>0</v>
      </c>
      <c r="AE440" s="60" t="e">
        <f t="shared" si="140"/>
        <v>#DIV/0!</v>
      </c>
    </row>
    <row r="441" spans="2:31" x14ac:dyDescent="0.2">
      <c r="B441" s="9">
        <f t="shared" si="141"/>
        <v>56523</v>
      </c>
      <c r="C441" s="10">
        <f t="shared" si="122"/>
        <v>154</v>
      </c>
      <c r="D441" s="5">
        <f t="shared" si="130"/>
        <v>0</v>
      </c>
      <c r="E441" s="5">
        <f t="shared" si="123"/>
        <v>0</v>
      </c>
      <c r="F441" s="5">
        <f t="shared" si="124"/>
        <v>0</v>
      </c>
      <c r="G441" s="3">
        <f t="shared" si="131"/>
        <v>0</v>
      </c>
      <c r="H441" s="35"/>
      <c r="I441" s="5">
        <f>IF($M$12=1,IF(SUM(K$26:K440)&lt;1,$L$5*(1+$G$5)^(INT((B441-$B$27)/365)),0),0)</f>
        <v>0</v>
      </c>
      <c r="J441" s="5"/>
      <c r="K441" s="10">
        <f>IF($M$12=1,IF(AND(AA441/$L$9&gt;(E441*12+$C$9)*4,$L$10&lt;=B441,SUM($K$26:K440)&lt;1,$L$8&lt;AA441/$L$9),1,0),IF(SUM(K$26:K440)=1,0,1))</f>
        <v>0</v>
      </c>
      <c r="L441" s="5">
        <f>IF($M$12=1,IF(K440=1,$L$8*(1-$L$9),IF(SUM($K$26:K440)=1,MAX(L440*(1+$H$10)-P440,0),0)),IF(K441=1,$O$8,MAX(L440*(1+$H$10)-P440,0)))</f>
        <v>0</v>
      </c>
      <c r="M441" s="5">
        <f t="shared" si="132"/>
        <v>0</v>
      </c>
      <c r="N441" s="5">
        <f>IF(SUM(K$26:K440)=1,P441-(L441-L442),0)</f>
        <v>0</v>
      </c>
      <c r="O441" s="5">
        <f t="shared" si="133"/>
        <v>0</v>
      </c>
      <c r="P441" s="5">
        <f>IF(OR(SUM($K$26:K440)=1,$M$12=2),IF($M$19=1,MIN($L$16+F441*$L$17,L441*(1+$H$10)),MIN(MAX(D441+E441+F441-G441-H441-I441-M441-SUM(S441,U441,W441,Y441)-$O$16*E441,$O$15),L441*(1+$H$10))),0)</f>
        <v>0</v>
      </c>
      <c r="Q441" s="5"/>
      <c r="R441" s="50" t="str">
        <f t="shared" si="134"/>
        <v/>
      </c>
      <c r="S441" s="5" t="str">
        <f t="shared" si="125"/>
        <v/>
      </c>
      <c r="T441" s="5" t="str">
        <f t="shared" si="135"/>
        <v/>
      </c>
      <c r="U441" s="5" t="str">
        <f t="shared" si="126"/>
        <v/>
      </c>
      <c r="V441" s="5" t="str">
        <f t="shared" si="136"/>
        <v/>
      </c>
      <c r="W441" s="5" t="str">
        <f t="shared" si="127"/>
        <v/>
      </c>
      <c r="X441" s="5" t="str">
        <f t="shared" si="137"/>
        <v/>
      </c>
      <c r="Y441" s="5" t="str">
        <f t="shared" si="128"/>
        <v/>
      </c>
      <c r="Z441" s="5"/>
      <c r="AA441" s="5">
        <f t="shared" si="138"/>
        <v>0</v>
      </c>
      <c r="AB441" s="3">
        <f t="shared" si="139"/>
        <v>0</v>
      </c>
      <c r="AC441" s="5">
        <f t="shared" si="129"/>
        <v>0</v>
      </c>
      <c r="AE441" s="60" t="e">
        <f t="shared" si="140"/>
        <v>#DIV/0!</v>
      </c>
    </row>
    <row r="442" spans="2:31" x14ac:dyDescent="0.2">
      <c r="B442" s="9">
        <f t="shared" si="141"/>
        <v>56554</v>
      </c>
      <c r="C442" s="10">
        <f t="shared" si="122"/>
        <v>154</v>
      </c>
      <c r="D442" s="5">
        <f t="shared" si="130"/>
        <v>0</v>
      </c>
      <c r="E442" s="5">
        <f t="shared" si="123"/>
        <v>0</v>
      </c>
      <c r="F442" s="5">
        <f t="shared" si="124"/>
        <v>0</v>
      </c>
      <c r="G442" s="3">
        <f t="shared" si="131"/>
        <v>0</v>
      </c>
      <c r="H442" s="35"/>
      <c r="I442" s="5">
        <f>IF($M$12=1,IF(SUM(K$26:K441)&lt;1,$L$5*(1+$G$5)^(INT((B442-$B$27)/365)),0),0)</f>
        <v>0</v>
      </c>
      <c r="J442" s="5"/>
      <c r="K442" s="10">
        <f>IF($M$12=1,IF(AND(AA442/$L$9&gt;(E442*12+$C$9)*4,$L$10&lt;=B442,SUM($K$26:K441)&lt;1,$L$8&lt;AA442/$L$9),1,0),IF(SUM(K$26:K441)=1,0,1))</f>
        <v>0</v>
      </c>
      <c r="L442" s="5">
        <f>IF($M$12=1,IF(K441=1,$L$8*(1-$L$9),IF(SUM($K$26:K441)=1,MAX(L441*(1+$H$10)-P441,0),0)),IF(K442=1,$O$8,MAX(L441*(1+$H$10)-P441,0)))</f>
        <v>0</v>
      </c>
      <c r="M442" s="5">
        <f t="shared" si="132"/>
        <v>0</v>
      </c>
      <c r="N442" s="5">
        <f>IF(SUM(K$26:K441)=1,P442-(L442-L443),0)</f>
        <v>0</v>
      </c>
      <c r="O442" s="5">
        <f t="shared" si="133"/>
        <v>0</v>
      </c>
      <c r="P442" s="5">
        <f>IF(OR(SUM($K$26:K441)=1,$M$12=2),IF($M$19=1,MIN($L$16+F442*$L$17,L442*(1+$H$10)),MIN(MAX(D442+E442+F442-G442-H442-I442-M442-SUM(S442,U442,W442,Y442)-$O$16*E442,$O$15),L442*(1+$H$10))),0)</f>
        <v>0</v>
      </c>
      <c r="Q442" s="5"/>
      <c r="R442" s="50" t="str">
        <f t="shared" si="134"/>
        <v/>
      </c>
      <c r="S442" s="5" t="str">
        <f t="shared" si="125"/>
        <v/>
      </c>
      <c r="T442" s="5" t="str">
        <f t="shared" si="135"/>
        <v/>
      </c>
      <c r="U442" s="5" t="str">
        <f t="shared" si="126"/>
        <v/>
      </c>
      <c r="V442" s="5" t="str">
        <f t="shared" si="136"/>
        <v/>
      </c>
      <c r="W442" s="5" t="str">
        <f t="shared" si="127"/>
        <v/>
      </c>
      <c r="X442" s="5" t="str">
        <f t="shared" si="137"/>
        <v/>
      </c>
      <c r="Y442" s="5" t="str">
        <f t="shared" si="128"/>
        <v/>
      </c>
      <c r="Z442" s="5"/>
      <c r="AA442" s="5">
        <f t="shared" si="138"/>
        <v>0</v>
      </c>
      <c r="AB442" s="3">
        <f t="shared" si="139"/>
        <v>0</v>
      </c>
      <c r="AC442" s="5">
        <f t="shared" si="129"/>
        <v>0</v>
      </c>
      <c r="AE442" s="60" t="e">
        <f t="shared" si="140"/>
        <v>#DIV/0!</v>
      </c>
    </row>
    <row r="443" spans="2:31" x14ac:dyDescent="0.2">
      <c r="B443" s="9">
        <f t="shared" si="141"/>
        <v>56584</v>
      </c>
      <c r="C443" s="10">
        <f t="shared" si="122"/>
        <v>155</v>
      </c>
      <c r="D443" s="5">
        <f t="shared" si="130"/>
        <v>0</v>
      </c>
      <c r="E443" s="5">
        <f t="shared" si="123"/>
        <v>0</v>
      </c>
      <c r="F443" s="5">
        <f t="shared" si="124"/>
        <v>0</v>
      </c>
      <c r="G443" s="3">
        <f t="shared" si="131"/>
        <v>0</v>
      </c>
      <c r="H443" s="35"/>
      <c r="I443" s="5">
        <f>IF($M$12=1,IF(SUM(K$26:K442)&lt;1,$L$5*(1+$G$5)^(INT((B443-$B$27)/365)),0),0)</f>
        <v>0</v>
      </c>
      <c r="J443" s="5"/>
      <c r="K443" s="10">
        <f>IF($M$12=1,IF(AND(AA443/$L$9&gt;(E443*12+$C$9)*4,$L$10&lt;=B443,SUM($K$26:K442)&lt;1,$L$8&lt;AA443/$L$9),1,0),IF(SUM(K$26:K442)=1,0,1))</f>
        <v>0</v>
      </c>
      <c r="L443" s="5">
        <f>IF($M$12=1,IF(K442=1,$L$8*(1-$L$9),IF(SUM($K$26:K442)=1,MAX(L442*(1+$H$10)-P442,0),0)),IF(K443=1,$O$8,MAX(L442*(1+$H$10)-P442,0)))</f>
        <v>0</v>
      </c>
      <c r="M443" s="5">
        <f t="shared" si="132"/>
        <v>0</v>
      </c>
      <c r="N443" s="5">
        <f>IF(SUM(K$26:K442)=1,P443-(L443-L444),0)</f>
        <v>0</v>
      </c>
      <c r="O443" s="5">
        <f t="shared" si="133"/>
        <v>0</v>
      </c>
      <c r="P443" s="5">
        <f>IF(OR(SUM($K$26:K442)=1,$M$12=2),IF($M$19=1,MIN($L$16+F443*$L$17,L443*(1+$H$10)),MIN(MAX(D443+E443+F443-G443-H443-I443-M443-SUM(S443,U443,W443,Y443)-$O$16*E443,$O$15),L443*(1+$H$10))),0)</f>
        <v>0</v>
      </c>
      <c r="Q443" s="5"/>
      <c r="R443" s="50" t="str">
        <f t="shared" si="134"/>
        <v/>
      </c>
      <c r="S443" s="5" t="str">
        <f t="shared" si="125"/>
        <v/>
      </c>
      <c r="T443" s="5" t="str">
        <f t="shared" si="135"/>
        <v/>
      </c>
      <c r="U443" s="5" t="str">
        <f t="shared" si="126"/>
        <v/>
      </c>
      <c r="V443" s="5" t="str">
        <f t="shared" si="136"/>
        <v/>
      </c>
      <c r="W443" s="5" t="str">
        <f t="shared" si="127"/>
        <v/>
      </c>
      <c r="X443" s="5" t="str">
        <f t="shared" si="137"/>
        <v/>
      </c>
      <c r="Y443" s="5" t="str">
        <f t="shared" si="128"/>
        <v/>
      </c>
      <c r="Z443" s="5"/>
      <c r="AA443" s="5">
        <f t="shared" si="138"/>
        <v>0</v>
      </c>
      <c r="AB443" s="3">
        <f t="shared" si="139"/>
        <v>0</v>
      </c>
      <c r="AC443" s="5">
        <f t="shared" si="129"/>
        <v>0</v>
      </c>
      <c r="AE443" s="60" t="e">
        <f t="shared" si="140"/>
        <v>#DIV/0!</v>
      </c>
    </row>
    <row r="444" spans="2:31" x14ac:dyDescent="0.2">
      <c r="B444" s="9">
        <f t="shared" si="141"/>
        <v>56615</v>
      </c>
      <c r="C444" s="10">
        <f t="shared" si="122"/>
        <v>155</v>
      </c>
      <c r="D444" s="5">
        <f t="shared" si="130"/>
        <v>0</v>
      </c>
      <c r="E444" s="5">
        <f t="shared" si="123"/>
        <v>0</v>
      </c>
      <c r="F444" s="5">
        <f t="shared" si="124"/>
        <v>0</v>
      </c>
      <c r="G444" s="3">
        <f t="shared" si="131"/>
        <v>0</v>
      </c>
      <c r="H444" s="35"/>
      <c r="I444" s="5">
        <f>IF($M$12=1,IF(SUM(K$26:K443)&lt;1,$L$5*(1+$G$5)^(INT((B444-$B$27)/365)),0),0)</f>
        <v>0</v>
      </c>
      <c r="J444" s="5"/>
      <c r="K444" s="10">
        <f>IF($M$12=1,IF(AND(AA444/$L$9&gt;(E444*12+$C$9)*4,$L$10&lt;=B444,SUM($K$26:K443)&lt;1,$L$8&lt;AA444/$L$9),1,0),IF(SUM(K$26:K443)=1,0,1))</f>
        <v>0</v>
      </c>
      <c r="L444" s="5">
        <f>IF($M$12=1,IF(K443=1,$L$8*(1-$L$9),IF(SUM($K$26:K443)=1,MAX(L443*(1+$H$10)-P443,0),0)),IF(K444=1,$O$8,MAX(L443*(1+$H$10)-P443,0)))</f>
        <v>0</v>
      </c>
      <c r="M444" s="5">
        <f t="shared" si="132"/>
        <v>0</v>
      </c>
      <c r="N444" s="5">
        <f>IF(SUM(K$26:K443)=1,P444-(L444-L445),0)</f>
        <v>0</v>
      </c>
      <c r="O444" s="5">
        <f t="shared" si="133"/>
        <v>0</v>
      </c>
      <c r="P444" s="5">
        <f>IF(OR(SUM($K$26:K443)=1,$M$12=2),IF($M$19=1,MIN($L$16+F444*$L$17,L444*(1+$H$10)),MIN(MAX(D444+E444+F444-G444-H444-I444-M444-SUM(S444,U444,W444,Y444)-$O$16*E444,$O$15),L444*(1+$H$10))),0)</f>
        <v>0</v>
      </c>
      <c r="Q444" s="5"/>
      <c r="R444" s="50" t="str">
        <f t="shared" si="134"/>
        <v/>
      </c>
      <c r="S444" s="5" t="str">
        <f t="shared" si="125"/>
        <v/>
      </c>
      <c r="T444" s="5" t="str">
        <f t="shared" si="135"/>
        <v/>
      </c>
      <c r="U444" s="5" t="str">
        <f t="shared" si="126"/>
        <v/>
      </c>
      <c r="V444" s="5" t="str">
        <f t="shared" si="136"/>
        <v/>
      </c>
      <c r="W444" s="5" t="str">
        <f t="shared" si="127"/>
        <v/>
      </c>
      <c r="X444" s="5" t="str">
        <f t="shared" si="137"/>
        <v/>
      </c>
      <c r="Y444" s="5" t="str">
        <f t="shared" si="128"/>
        <v/>
      </c>
      <c r="Z444" s="5"/>
      <c r="AA444" s="5">
        <f t="shared" si="138"/>
        <v>0</v>
      </c>
      <c r="AB444" s="3">
        <f t="shared" si="139"/>
        <v>0</v>
      </c>
      <c r="AC444" s="5">
        <f t="shared" si="129"/>
        <v>0</v>
      </c>
      <c r="AE444" s="60" t="e">
        <f t="shared" si="140"/>
        <v>#DIV/0!</v>
      </c>
    </row>
    <row r="445" spans="2:31" x14ac:dyDescent="0.2">
      <c r="B445" s="9">
        <f t="shared" si="141"/>
        <v>56646</v>
      </c>
      <c r="C445" s="10">
        <f t="shared" si="122"/>
        <v>155</v>
      </c>
      <c r="D445" s="5">
        <f t="shared" si="130"/>
        <v>0</v>
      </c>
      <c r="E445" s="5">
        <f t="shared" si="123"/>
        <v>0</v>
      </c>
      <c r="F445" s="5">
        <f t="shared" si="124"/>
        <v>0</v>
      </c>
      <c r="G445" s="3">
        <f t="shared" si="131"/>
        <v>0</v>
      </c>
      <c r="H445" s="35"/>
      <c r="I445" s="5">
        <f>IF($M$12=1,IF(SUM(K$26:K444)&lt;1,$L$5*(1+$G$5)^(INT((B445-$B$27)/365)),0),0)</f>
        <v>0</v>
      </c>
      <c r="J445" s="5"/>
      <c r="K445" s="10">
        <f>IF($M$12=1,IF(AND(AA445/$L$9&gt;(E445*12+$C$9)*4,$L$10&lt;=B445,SUM($K$26:K444)&lt;1,$L$8&lt;AA445/$L$9),1,0),IF(SUM(K$26:K444)=1,0,1))</f>
        <v>0</v>
      </c>
      <c r="L445" s="5">
        <f>IF($M$12=1,IF(K444=1,$L$8*(1-$L$9),IF(SUM($K$26:K444)=1,MAX(L444*(1+$H$10)-P444,0),0)),IF(K445=1,$O$8,MAX(L444*(1+$H$10)-P444,0)))</f>
        <v>0</v>
      </c>
      <c r="M445" s="5">
        <f t="shared" si="132"/>
        <v>0</v>
      </c>
      <c r="N445" s="5">
        <f>IF(SUM(K$26:K444)=1,P445-(L445-L446),0)</f>
        <v>0</v>
      </c>
      <c r="O445" s="5">
        <f t="shared" si="133"/>
        <v>0</v>
      </c>
      <c r="P445" s="5">
        <f>IF(OR(SUM($K$26:K444)=1,$M$12=2),IF($M$19=1,MIN($L$16+F445*$L$17,L445*(1+$H$10)),MIN(MAX(D445+E445+F445-G445-H445-I445-M445-SUM(S445,U445,W445,Y445)-$O$16*E445,$O$15),L445*(1+$H$10))),0)</f>
        <v>0</v>
      </c>
      <c r="Q445" s="5"/>
      <c r="R445" s="50" t="str">
        <f t="shared" si="134"/>
        <v/>
      </c>
      <c r="S445" s="5" t="str">
        <f t="shared" si="125"/>
        <v/>
      </c>
      <c r="T445" s="5" t="str">
        <f t="shared" si="135"/>
        <v/>
      </c>
      <c r="U445" s="5" t="str">
        <f t="shared" si="126"/>
        <v/>
      </c>
      <c r="V445" s="5" t="str">
        <f t="shared" si="136"/>
        <v/>
      </c>
      <c r="W445" s="5" t="str">
        <f t="shared" si="127"/>
        <v/>
      </c>
      <c r="X445" s="5" t="str">
        <f t="shared" si="137"/>
        <v/>
      </c>
      <c r="Y445" s="5" t="str">
        <f t="shared" si="128"/>
        <v/>
      </c>
      <c r="Z445" s="5"/>
      <c r="AA445" s="5">
        <f t="shared" si="138"/>
        <v>0</v>
      </c>
      <c r="AB445" s="3">
        <f t="shared" si="139"/>
        <v>0</v>
      </c>
      <c r="AC445" s="5">
        <f t="shared" si="129"/>
        <v>0</v>
      </c>
      <c r="AE445" s="60" t="e">
        <f t="shared" si="140"/>
        <v>#DIV/0!</v>
      </c>
    </row>
    <row r="446" spans="2:31" x14ac:dyDescent="0.2">
      <c r="B446" s="9">
        <f t="shared" si="141"/>
        <v>56674</v>
      </c>
      <c r="C446" s="10">
        <f t="shared" si="122"/>
        <v>155</v>
      </c>
      <c r="D446" s="5">
        <f t="shared" si="130"/>
        <v>0</v>
      </c>
      <c r="E446" s="5">
        <f t="shared" si="123"/>
        <v>0</v>
      </c>
      <c r="F446" s="5">
        <f t="shared" si="124"/>
        <v>0</v>
      </c>
      <c r="G446" s="3">
        <f t="shared" si="131"/>
        <v>0</v>
      </c>
      <c r="H446" s="35"/>
      <c r="I446" s="5">
        <f>IF($M$12=1,IF(SUM(K$26:K445)&lt;1,$L$5*(1+$G$5)^(INT((B446-$B$27)/365)),0),0)</f>
        <v>0</v>
      </c>
      <c r="J446" s="5"/>
      <c r="K446" s="10">
        <f>IF($M$12=1,IF(AND(AA446/$L$9&gt;(E446*12+$C$9)*4,$L$10&lt;=B446,SUM($K$26:K445)&lt;1,$L$8&lt;AA446/$L$9),1,0),IF(SUM(K$26:K445)=1,0,1))</f>
        <v>0</v>
      </c>
      <c r="L446" s="5">
        <f>IF($M$12=1,IF(K445=1,$L$8*(1-$L$9),IF(SUM($K$26:K445)=1,MAX(L445*(1+$H$10)-P445,0),0)),IF(K446=1,$O$8,MAX(L445*(1+$H$10)-P445,0)))</f>
        <v>0</v>
      </c>
      <c r="M446" s="5">
        <f t="shared" si="132"/>
        <v>0</v>
      </c>
      <c r="N446" s="5">
        <f>IF(SUM(K$26:K445)=1,P446-(L446-L447),0)</f>
        <v>0</v>
      </c>
      <c r="O446" s="5">
        <f t="shared" si="133"/>
        <v>0</v>
      </c>
      <c r="P446" s="5">
        <f>IF(OR(SUM($K$26:K445)=1,$M$12=2),IF($M$19=1,MIN($L$16+F446*$L$17,L446*(1+$H$10)),MIN(MAX(D446+E446+F446-G446-H446-I446-M446-SUM(S446,U446,W446,Y446)-$O$16*E446,$O$15),L446*(1+$H$10))),0)</f>
        <v>0</v>
      </c>
      <c r="Q446" s="5"/>
      <c r="R446" s="50" t="str">
        <f t="shared" si="134"/>
        <v/>
      </c>
      <c r="S446" s="5" t="str">
        <f t="shared" si="125"/>
        <v/>
      </c>
      <c r="T446" s="5" t="str">
        <f t="shared" si="135"/>
        <v/>
      </c>
      <c r="U446" s="5" t="str">
        <f t="shared" si="126"/>
        <v/>
      </c>
      <c r="V446" s="5" t="str">
        <f t="shared" si="136"/>
        <v/>
      </c>
      <c r="W446" s="5" t="str">
        <f t="shared" si="127"/>
        <v/>
      </c>
      <c r="X446" s="5" t="str">
        <f t="shared" si="137"/>
        <v/>
      </c>
      <c r="Y446" s="5" t="str">
        <f t="shared" si="128"/>
        <v/>
      </c>
      <c r="Z446" s="5"/>
      <c r="AA446" s="5">
        <f t="shared" si="138"/>
        <v>0</v>
      </c>
      <c r="AB446" s="3">
        <f t="shared" si="139"/>
        <v>0</v>
      </c>
      <c r="AC446" s="5">
        <f t="shared" si="129"/>
        <v>0</v>
      </c>
      <c r="AE446" s="60" t="e">
        <f t="shared" si="140"/>
        <v>#DIV/0!</v>
      </c>
    </row>
    <row r="447" spans="2:31" x14ac:dyDescent="0.2">
      <c r="B447" s="9">
        <f t="shared" si="141"/>
        <v>56705</v>
      </c>
      <c r="C447" s="10">
        <f t="shared" si="122"/>
        <v>155</v>
      </c>
      <c r="D447" s="5">
        <f t="shared" si="130"/>
        <v>0</v>
      </c>
      <c r="E447" s="5">
        <f t="shared" si="123"/>
        <v>0</v>
      </c>
      <c r="F447" s="5">
        <f t="shared" si="124"/>
        <v>0</v>
      </c>
      <c r="G447" s="3">
        <f t="shared" si="131"/>
        <v>0</v>
      </c>
      <c r="H447" s="35"/>
      <c r="I447" s="5">
        <f>IF($M$12=1,IF(SUM(K$26:K446)&lt;1,$L$5*(1+$G$5)^(INT((B447-$B$27)/365)),0),0)</f>
        <v>0</v>
      </c>
      <c r="J447" s="5"/>
      <c r="K447" s="10">
        <f>IF($M$12=1,IF(AND(AA447/$L$9&gt;(E447*12+$C$9)*4,$L$10&lt;=B447,SUM($K$26:K446)&lt;1,$L$8&lt;AA447/$L$9),1,0),IF(SUM(K$26:K446)=1,0,1))</f>
        <v>0</v>
      </c>
      <c r="L447" s="5">
        <f>IF($M$12=1,IF(K446=1,$L$8*(1-$L$9),IF(SUM($K$26:K446)=1,MAX(L446*(1+$H$10)-P446,0),0)),IF(K447=1,$O$8,MAX(L446*(1+$H$10)-P446,0)))</f>
        <v>0</v>
      </c>
      <c r="M447" s="5">
        <f t="shared" si="132"/>
        <v>0</v>
      </c>
      <c r="N447" s="5">
        <f>IF(SUM(K$26:K446)=1,P447-(L447-L448),0)</f>
        <v>0</v>
      </c>
      <c r="O447" s="5">
        <f t="shared" si="133"/>
        <v>0</v>
      </c>
      <c r="P447" s="5">
        <f>IF(OR(SUM($K$26:K446)=1,$M$12=2),IF($M$19=1,MIN($L$16+F447*$L$17,L447*(1+$H$10)),MIN(MAX(D447+E447+F447-G447-H447-I447-M447-SUM(S447,U447,W447,Y447)-$O$16*E447,$O$15),L447*(1+$H$10))),0)</f>
        <v>0</v>
      </c>
      <c r="Q447" s="5"/>
      <c r="R447" s="50" t="str">
        <f t="shared" si="134"/>
        <v/>
      </c>
      <c r="S447" s="5" t="str">
        <f t="shared" si="125"/>
        <v/>
      </c>
      <c r="T447" s="5" t="str">
        <f t="shared" si="135"/>
        <v/>
      </c>
      <c r="U447" s="5" t="str">
        <f t="shared" si="126"/>
        <v/>
      </c>
      <c r="V447" s="5" t="str">
        <f t="shared" si="136"/>
        <v/>
      </c>
      <c r="W447" s="5" t="str">
        <f t="shared" si="127"/>
        <v/>
      </c>
      <c r="X447" s="5" t="str">
        <f t="shared" si="137"/>
        <v/>
      </c>
      <c r="Y447" s="5" t="str">
        <f t="shared" si="128"/>
        <v/>
      </c>
      <c r="Z447" s="5"/>
      <c r="AA447" s="5">
        <f t="shared" si="138"/>
        <v>0</v>
      </c>
      <c r="AB447" s="3">
        <f t="shared" si="139"/>
        <v>0</v>
      </c>
      <c r="AC447" s="5">
        <f t="shared" si="129"/>
        <v>0</v>
      </c>
      <c r="AE447" s="60" t="e">
        <f t="shared" si="140"/>
        <v>#DIV/0!</v>
      </c>
    </row>
    <row r="448" spans="2:31" x14ac:dyDescent="0.2">
      <c r="B448" s="9">
        <f t="shared" si="141"/>
        <v>56735</v>
      </c>
      <c r="C448" s="10">
        <f t="shared" si="122"/>
        <v>155</v>
      </c>
      <c r="D448" s="5">
        <f t="shared" si="130"/>
        <v>0</v>
      </c>
      <c r="E448" s="5">
        <f t="shared" si="123"/>
        <v>0</v>
      </c>
      <c r="F448" s="5">
        <f t="shared" si="124"/>
        <v>0</v>
      </c>
      <c r="G448" s="3">
        <f t="shared" si="131"/>
        <v>0</v>
      </c>
      <c r="H448" s="35"/>
      <c r="I448" s="5">
        <f>IF($M$12=1,IF(SUM(K$26:K447)&lt;1,$L$5*(1+$G$5)^(INT((B448-$B$27)/365)),0),0)</f>
        <v>0</v>
      </c>
      <c r="J448" s="5"/>
      <c r="K448" s="10">
        <f>IF($M$12=1,IF(AND(AA448/$L$9&gt;(E448*12+$C$9)*4,$L$10&lt;=B448,SUM($K$26:K447)&lt;1,$L$8&lt;AA448/$L$9),1,0),IF(SUM(K$26:K447)=1,0,1))</f>
        <v>0</v>
      </c>
      <c r="L448" s="5">
        <f>IF($M$12=1,IF(K447=1,$L$8*(1-$L$9),IF(SUM($K$26:K447)=1,MAX(L447*(1+$H$10)-P447,0),0)),IF(K448=1,$O$8,MAX(L447*(1+$H$10)-P447,0)))</f>
        <v>0</v>
      </c>
      <c r="M448" s="5">
        <f t="shared" si="132"/>
        <v>0</v>
      </c>
      <c r="N448" s="5">
        <f>IF(SUM(K$26:K447)=1,P448-(L448-L449),0)</f>
        <v>0</v>
      </c>
      <c r="O448" s="5">
        <f t="shared" si="133"/>
        <v>0</v>
      </c>
      <c r="P448" s="5">
        <f>IF(OR(SUM($K$26:K447)=1,$M$12=2),IF($M$19=1,MIN($L$16+F448*$L$17,L448*(1+$H$10)),MIN(MAX(D448+E448+F448-G448-H448-I448-M448-SUM(S448,U448,W448,Y448)-$O$16*E448,$O$15),L448*(1+$H$10))),0)</f>
        <v>0</v>
      </c>
      <c r="Q448" s="5"/>
      <c r="R448" s="50" t="str">
        <f t="shared" si="134"/>
        <v/>
      </c>
      <c r="S448" s="5" t="str">
        <f t="shared" si="125"/>
        <v/>
      </c>
      <c r="T448" s="5" t="str">
        <f t="shared" si="135"/>
        <v/>
      </c>
      <c r="U448" s="5" t="str">
        <f t="shared" si="126"/>
        <v/>
      </c>
      <c r="V448" s="5" t="str">
        <f t="shared" si="136"/>
        <v/>
      </c>
      <c r="W448" s="5" t="str">
        <f t="shared" si="127"/>
        <v/>
      </c>
      <c r="X448" s="5" t="str">
        <f t="shared" si="137"/>
        <v/>
      </c>
      <c r="Y448" s="5" t="str">
        <f t="shared" si="128"/>
        <v/>
      </c>
      <c r="Z448" s="5"/>
      <c r="AA448" s="5">
        <f t="shared" si="138"/>
        <v>0</v>
      </c>
      <c r="AB448" s="3">
        <f t="shared" si="139"/>
        <v>0</v>
      </c>
      <c r="AC448" s="5">
        <f t="shared" si="129"/>
        <v>0</v>
      </c>
      <c r="AE448" s="60" t="e">
        <f t="shared" si="140"/>
        <v>#DIV/0!</v>
      </c>
    </row>
    <row r="449" spans="2:31" x14ac:dyDescent="0.2">
      <c r="B449" s="9">
        <f t="shared" si="141"/>
        <v>56766</v>
      </c>
      <c r="C449" s="10">
        <f t="shared" si="122"/>
        <v>155</v>
      </c>
      <c r="D449" s="5">
        <f t="shared" si="130"/>
        <v>0</v>
      </c>
      <c r="E449" s="5">
        <f t="shared" si="123"/>
        <v>0</v>
      </c>
      <c r="F449" s="5">
        <f t="shared" si="124"/>
        <v>0</v>
      </c>
      <c r="G449" s="3">
        <f t="shared" si="131"/>
        <v>0</v>
      </c>
      <c r="H449" s="35"/>
      <c r="I449" s="5">
        <f>IF($M$12=1,IF(SUM(K$26:K448)&lt;1,$L$5*(1+$G$5)^(INT((B449-$B$27)/365)),0),0)</f>
        <v>0</v>
      </c>
      <c r="J449" s="5"/>
      <c r="K449" s="10">
        <f>IF($M$12=1,IF(AND(AA449/$L$9&gt;(E449*12+$C$9)*4,$L$10&lt;=B449,SUM($K$26:K448)&lt;1,$L$8&lt;AA449/$L$9),1,0),IF(SUM(K$26:K448)=1,0,1))</f>
        <v>0</v>
      </c>
      <c r="L449" s="5">
        <f>IF($M$12=1,IF(K448=1,$L$8*(1-$L$9),IF(SUM($K$26:K448)=1,MAX(L448*(1+$H$10)-P448,0),0)),IF(K449=1,$O$8,MAX(L448*(1+$H$10)-P448,0)))</f>
        <v>0</v>
      </c>
      <c r="M449" s="5">
        <f t="shared" si="132"/>
        <v>0</v>
      </c>
      <c r="N449" s="5">
        <f>IF(SUM(K$26:K448)=1,P449-(L449-L450),0)</f>
        <v>0</v>
      </c>
      <c r="O449" s="5">
        <f t="shared" si="133"/>
        <v>0</v>
      </c>
      <c r="P449" s="5">
        <f>IF(OR(SUM($K$26:K448)=1,$M$12=2),IF($M$19=1,MIN($L$16+F449*$L$17,L449*(1+$H$10)),MIN(MAX(D449+E449+F449-G449-H449-I449-M449-SUM(S449,U449,W449,Y449)-$O$16*E449,$O$15),L449*(1+$H$10))),0)</f>
        <v>0</v>
      </c>
      <c r="Q449" s="5"/>
      <c r="R449" s="50" t="str">
        <f t="shared" si="134"/>
        <v/>
      </c>
      <c r="S449" s="5" t="str">
        <f t="shared" si="125"/>
        <v/>
      </c>
      <c r="T449" s="5" t="str">
        <f t="shared" si="135"/>
        <v/>
      </c>
      <c r="U449" s="5" t="str">
        <f t="shared" si="126"/>
        <v/>
      </c>
      <c r="V449" s="5" t="str">
        <f t="shared" si="136"/>
        <v/>
      </c>
      <c r="W449" s="5" t="str">
        <f t="shared" si="127"/>
        <v/>
      </c>
      <c r="X449" s="5" t="str">
        <f t="shared" si="137"/>
        <v/>
      </c>
      <c r="Y449" s="5" t="str">
        <f t="shared" si="128"/>
        <v/>
      </c>
      <c r="Z449" s="5"/>
      <c r="AA449" s="5">
        <f t="shared" si="138"/>
        <v>0</v>
      </c>
      <c r="AB449" s="3">
        <f t="shared" si="139"/>
        <v>0</v>
      </c>
      <c r="AC449" s="5">
        <f t="shared" si="129"/>
        <v>0</v>
      </c>
      <c r="AE449" s="60" t="e">
        <f t="shared" si="140"/>
        <v>#DIV/0!</v>
      </c>
    </row>
    <row r="450" spans="2:31" x14ac:dyDescent="0.2">
      <c r="B450" s="9">
        <f t="shared" si="141"/>
        <v>56796</v>
      </c>
      <c r="C450" s="10">
        <f t="shared" si="122"/>
        <v>155</v>
      </c>
      <c r="D450" s="5">
        <f t="shared" si="130"/>
        <v>0</v>
      </c>
      <c r="E450" s="5">
        <f t="shared" si="123"/>
        <v>0</v>
      </c>
      <c r="F450" s="5">
        <f t="shared" si="124"/>
        <v>0</v>
      </c>
      <c r="G450" s="3">
        <f t="shared" si="131"/>
        <v>0</v>
      </c>
      <c r="H450" s="35"/>
      <c r="I450" s="5">
        <f>IF($M$12=1,IF(SUM(K$26:K449)&lt;1,$L$5*(1+$G$5)^(INT((B450-$B$27)/365)),0),0)</f>
        <v>0</v>
      </c>
      <c r="J450" s="5"/>
      <c r="K450" s="10">
        <f>IF($M$12=1,IF(AND(AA450/$L$9&gt;(E450*12+$C$9)*4,$L$10&lt;=B450,SUM($K$26:K449)&lt;1,$L$8&lt;AA450/$L$9),1,0),IF(SUM(K$26:K449)=1,0,1))</f>
        <v>0</v>
      </c>
      <c r="L450" s="5">
        <f>IF($M$12=1,IF(K449=1,$L$8*(1-$L$9),IF(SUM($K$26:K449)=1,MAX(L449*(1+$H$10)-P449,0),0)),IF(K450=1,$O$8,MAX(L449*(1+$H$10)-P449,0)))</f>
        <v>0</v>
      </c>
      <c r="M450" s="5">
        <f t="shared" si="132"/>
        <v>0</v>
      </c>
      <c r="N450" s="5">
        <f>IF(SUM(K$26:K449)=1,P450-(L450-L451),0)</f>
        <v>0</v>
      </c>
      <c r="O450" s="5">
        <f t="shared" si="133"/>
        <v>0</v>
      </c>
      <c r="P450" s="5">
        <f>IF(OR(SUM($K$26:K449)=1,$M$12=2),IF($M$19=1,MIN($L$16+F450*$L$17,L450*(1+$H$10)),MIN(MAX(D450+E450+F450-G450-H450-I450-M450-SUM(S450,U450,W450,Y450)-$O$16*E450,$O$15),L450*(1+$H$10))),0)</f>
        <v>0</v>
      </c>
      <c r="Q450" s="5"/>
      <c r="R450" s="50" t="str">
        <f t="shared" si="134"/>
        <v/>
      </c>
      <c r="S450" s="5" t="str">
        <f t="shared" si="125"/>
        <v/>
      </c>
      <c r="T450" s="5" t="str">
        <f t="shared" si="135"/>
        <v/>
      </c>
      <c r="U450" s="5" t="str">
        <f t="shared" si="126"/>
        <v/>
      </c>
      <c r="V450" s="5" t="str">
        <f t="shared" si="136"/>
        <v/>
      </c>
      <c r="W450" s="5" t="str">
        <f t="shared" si="127"/>
        <v/>
      </c>
      <c r="X450" s="5" t="str">
        <f t="shared" si="137"/>
        <v/>
      </c>
      <c r="Y450" s="5" t="str">
        <f t="shared" si="128"/>
        <v/>
      </c>
      <c r="Z450" s="5"/>
      <c r="AA450" s="5">
        <f t="shared" si="138"/>
        <v>0</v>
      </c>
      <c r="AB450" s="3">
        <f t="shared" si="139"/>
        <v>0</v>
      </c>
      <c r="AC450" s="5">
        <f t="shared" si="129"/>
        <v>0</v>
      </c>
      <c r="AE450" s="60" t="e">
        <f t="shared" si="140"/>
        <v>#DIV/0!</v>
      </c>
    </row>
    <row r="451" spans="2:31" x14ac:dyDescent="0.2">
      <c r="B451" s="9">
        <f t="shared" si="141"/>
        <v>56827</v>
      </c>
      <c r="C451" s="10">
        <f t="shared" si="122"/>
        <v>155</v>
      </c>
      <c r="D451" s="5">
        <f t="shared" si="130"/>
        <v>0</v>
      </c>
      <c r="E451" s="5">
        <f t="shared" si="123"/>
        <v>0</v>
      </c>
      <c r="F451" s="5">
        <f t="shared" si="124"/>
        <v>0</v>
      </c>
      <c r="G451" s="3">
        <f t="shared" si="131"/>
        <v>0</v>
      </c>
      <c r="H451" s="35"/>
      <c r="I451" s="5">
        <f>IF($M$12=1,IF(SUM(K$26:K450)&lt;1,$L$5*(1+$G$5)^(INT((B451-$B$27)/365)),0),0)</f>
        <v>0</v>
      </c>
      <c r="J451" s="5"/>
      <c r="K451" s="10">
        <f>IF($M$12=1,IF(AND(AA451/$L$9&gt;(E451*12+$C$9)*4,$L$10&lt;=B451,SUM($K$26:K450)&lt;1,$L$8&lt;AA451/$L$9),1,0),IF(SUM(K$26:K450)=1,0,1))</f>
        <v>0</v>
      </c>
      <c r="L451" s="5">
        <f>IF($M$12=1,IF(K450=1,$L$8*(1-$L$9),IF(SUM($K$26:K450)=1,MAX(L450*(1+$H$10)-P450,0),0)),IF(K451=1,$O$8,MAX(L450*(1+$H$10)-P450,0)))</f>
        <v>0</v>
      </c>
      <c r="M451" s="5">
        <f t="shared" si="132"/>
        <v>0</v>
      </c>
      <c r="N451" s="5">
        <f>IF(SUM(K$26:K450)=1,P451-(L451-L452),0)</f>
        <v>0</v>
      </c>
      <c r="O451" s="5">
        <f t="shared" si="133"/>
        <v>0</v>
      </c>
      <c r="P451" s="5">
        <f>IF(OR(SUM($K$26:K450)=1,$M$12=2),IF($M$19=1,MIN($L$16+F451*$L$17,L451*(1+$H$10)),MIN(MAX(D451+E451+F451-G451-H451-I451-M451-SUM(S451,U451,W451,Y451)-$O$16*E451,$O$15),L451*(1+$H$10))),0)</f>
        <v>0</v>
      </c>
      <c r="Q451" s="5"/>
      <c r="R451" s="50" t="str">
        <f t="shared" si="134"/>
        <v/>
      </c>
      <c r="S451" s="5" t="str">
        <f t="shared" si="125"/>
        <v/>
      </c>
      <c r="T451" s="5" t="str">
        <f t="shared" si="135"/>
        <v/>
      </c>
      <c r="U451" s="5" t="str">
        <f t="shared" si="126"/>
        <v/>
      </c>
      <c r="V451" s="5" t="str">
        <f t="shared" si="136"/>
        <v/>
      </c>
      <c r="W451" s="5" t="str">
        <f t="shared" si="127"/>
        <v/>
      </c>
      <c r="X451" s="5" t="str">
        <f t="shared" si="137"/>
        <v/>
      </c>
      <c r="Y451" s="5" t="str">
        <f t="shared" si="128"/>
        <v/>
      </c>
      <c r="Z451" s="5"/>
      <c r="AA451" s="5">
        <f t="shared" si="138"/>
        <v>0</v>
      </c>
      <c r="AB451" s="3">
        <f t="shared" si="139"/>
        <v>0</v>
      </c>
      <c r="AC451" s="5">
        <f t="shared" si="129"/>
        <v>0</v>
      </c>
      <c r="AE451" s="60" t="e">
        <f t="shared" si="140"/>
        <v>#DIV/0!</v>
      </c>
    </row>
    <row r="452" spans="2:31" x14ac:dyDescent="0.2">
      <c r="B452" s="9">
        <f t="shared" si="141"/>
        <v>56858</v>
      </c>
      <c r="C452" s="10">
        <f t="shared" si="122"/>
        <v>155</v>
      </c>
      <c r="D452" s="5">
        <f t="shared" si="130"/>
        <v>0</v>
      </c>
      <c r="E452" s="5">
        <f t="shared" si="123"/>
        <v>0</v>
      </c>
      <c r="F452" s="5">
        <f t="shared" si="124"/>
        <v>0</v>
      </c>
      <c r="G452" s="3">
        <f t="shared" si="131"/>
        <v>0</v>
      </c>
      <c r="H452" s="35"/>
      <c r="I452" s="5">
        <f>IF($M$12=1,IF(SUM(K$26:K451)&lt;1,$L$5*(1+$G$5)^(INT((B452-$B$27)/365)),0),0)</f>
        <v>0</v>
      </c>
      <c r="J452" s="5"/>
      <c r="K452" s="10">
        <f>IF($M$12=1,IF(AND(AA452/$L$9&gt;(E452*12+$C$9)*4,$L$10&lt;=B452,SUM($K$26:K451)&lt;1,$L$8&lt;AA452/$L$9),1,0),IF(SUM(K$26:K451)=1,0,1))</f>
        <v>0</v>
      </c>
      <c r="L452" s="5">
        <f>IF($M$12=1,IF(K451=1,$L$8*(1-$L$9),IF(SUM($K$26:K451)=1,MAX(L451*(1+$H$10)-P451,0),0)),IF(K452=1,$O$8,MAX(L451*(1+$H$10)-P451,0)))</f>
        <v>0</v>
      </c>
      <c r="M452" s="5">
        <f t="shared" si="132"/>
        <v>0</v>
      </c>
      <c r="N452" s="5">
        <f>IF(SUM(K$26:K451)=1,P452-(L452-L453),0)</f>
        <v>0</v>
      </c>
      <c r="O452" s="5">
        <f t="shared" si="133"/>
        <v>0</v>
      </c>
      <c r="P452" s="5">
        <f>IF(OR(SUM($K$26:K451)=1,$M$12=2),IF($M$19=1,MIN($L$16+F452*$L$17,L452*(1+$H$10)),MIN(MAX(D452+E452+F452-G452-H452-I452-M452-SUM(S452,U452,W452,Y452)-$O$16*E452,$O$15),L452*(1+$H$10))),0)</f>
        <v>0</v>
      </c>
      <c r="Q452" s="5"/>
      <c r="R452" s="50" t="str">
        <f t="shared" si="134"/>
        <v/>
      </c>
      <c r="S452" s="5" t="str">
        <f t="shared" si="125"/>
        <v/>
      </c>
      <c r="T452" s="5" t="str">
        <f t="shared" si="135"/>
        <v/>
      </c>
      <c r="U452" s="5" t="str">
        <f t="shared" si="126"/>
        <v/>
      </c>
      <c r="V452" s="5" t="str">
        <f t="shared" si="136"/>
        <v/>
      </c>
      <c r="W452" s="5" t="str">
        <f t="shared" si="127"/>
        <v/>
      </c>
      <c r="X452" s="5" t="str">
        <f t="shared" si="137"/>
        <v/>
      </c>
      <c r="Y452" s="5" t="str">
        <f t="shared" si="128"/>
        <v/>
      </c>
      <c r="Z452" s="5"/>
      <c r="AA452" s="5">
        <f t="shared" si="138"/>
        <v>0</v>
      </c>
      <c r="AB452" s="3">
        <f t="shared" si="139"/>
        <v>0</v>
      </c>
      <c r="AC452" s="5">
        <f t="shared" si="129"/>
        <v>0</v>
      </c>
      <c r="AE452" s="60" t="e">
        <f t="shared" si="140"/>
        <v>#DIV/0!</v>
      </c>
    </row>
    <row r="453" spans="2:31" x14ac:dyDescent="0.2">
      <c r="B453" s="9">
        <f t="shared" si="141"/>
        <v>56888</v>
      </c>
      <c r="C453" s="10">
        <f t="shared" si="122"/>
        <v>155</v>
      </c>
      <c r="D453" s="5">
        <f t="shared" si="130"/>
        <v>0</v>
      </c>
      <c r="E453" s="5">
        <f t="shared" si="123"/>
        <v>0</v>
      </c>
      <c r="F453" s="5">
        <f t="shared" si="124"/>
        <v>0</v>
      </c>
      <c r="G453" s="3">
        <f t="shared" si="131"/>
        <v>0</v>
      </c>
      <c r="H453" s="35"/>
      <c r="I453" s="5">
        <f>IF($M$12=1,IF(SUM(K$26:K452)&lt;1,$L$5*(1+$G$5)^(INT((B453-$B$27)/365)),0),0)</f>
        <v>0</v>
      </c>
      <c r="J453" s="5"/>
      <c r="K453" s="10">
        <f>IF($M$12=1,IF(AND(AA453/$L$9&gt;(E453*12+$C$9)*4,$L$10&lt;=B453,SUM($K$26:K452)&lt;1,$L$8&lt;AA453/$L$9),1,0),IF(SUM(K$26:K452)=1,0,1))</f>
        <v>0</v>
      </c>
      <c r="L453" s="5">
        <f>IF($M$12=1,IF(K452=1,$L$8*(1-$L$9),IF(SUM($K$26:K452)=1,MAX(L452*(1+$H$10)-P452,0),0)),IF(K453=1,$O$8,MAX(L452*(1+$H$10)-P452,0)))</f>
        <v>0</v>
      </c>
      <c r="M453" s="5">
        <f t="shared" si="132"/>
        <v>0</v>
      </c>
      <c r="N453" s="5">
        <f>IF(SUM(K$26:K452)=1,P453-(L453-L454),0)</f>
        <v>0</v>
      </c>
      <c r="O453" s="5">
        <f t="shared" si="133"/>
        <v>0</v>
      </c>
      <c r="P453" s="5">
        <f>IF(OR(SUM($K$26:K452)=1,$M$12=2),IF($M$19=1,MIN($L$16+F453*$L$17,L453*(1+$H$10)),MIN(MAX(D453+E453+F453-G453-H453-I453-M453-SUM(S453,U453,W453,Y453)-$O$16*E453,$O$15),L453*(1+$H$10))),0)</f>
        <v>0</v>
      </c>
      <c r="Q453" s="5"/>
      <c r="R453" s="50" t="str">
        <f t="shared" si="134"/>
        <v/>
      </c>
      <c r="S453" s="5" t="str">
        <f t="shared" si="125"/>
        <v/>
      </c>
      <c r="T453" s="5" t="str">
        <f t="shared" si="135"/>
        <v/>
      </c>
      <c r="U453" s="5" t="str">
        <f t="shared" si="126"/>
        <v/>
      </c>
      <c r="V453" s="5" t="str">
        <f t="shared" si="136"/>
        <v/>
      </c>
      <c r="W453" s="5" t="str">
        <f t="shared" si="127"/>
        <v/>
      </c>
      <c r="X453" s="5" t="str">
        <f t="shared" si="137"/>
        <v/>
      </c>
      <c r="Y453" s="5" t="str">
        <f t="shared" si="128"/>
        <v/>
      </c>
      <c r="Z453" s="5"/>
      <c r="AA453" s="5">
        <f t="shared" si="138"/>
        <v>0</v>
      </c>
      <c r="AB453" s="3">
        <f t="shared" si="139"/>
        <v>0</v>
      </c>
      <c r="AC453" s="5">
        <f t="shared" si="129"/>
        <v>0</v>
      </c>
      <c r="AE453" s="60" t="e">
        <f t="shared" si="140"/>
        <v>#DIV/0!</v>
      </c>
    </row>
    <row r="454" spans="2:31" x14ac:dyDescent="0.2">
      <c r="B454" s="9">
        <f t="shared" si="141"/>
        <v>56919</v>
      </c>
      <c r="C454" s="10">
        <f t="shared" si="122"/>
        <v>155</v>
      </c>
      <c r="D454" s="5">
        <f t="shared" si="130"/>
        <v>0</v>
      </c>
      <c r="E454" s="5">
        <f t="shared" si="123"/>
        <v>0</v>
      </c>
      <c r="F454" s="5">
        <f t="shared" si="124"/>
        <v>0</v>
      </c>
      <c r="G454" s="3">
        <f t="shared" si="131"/>
        <v>0</v>
      </c>
      <c r="H454" s="35"/>
      <c r="I454" s="5">
        <f>IF($M$12=1,IF(SUM(K$26:K453)&lt;1,$L$5*(1+$G$5)^(INT((B454-$B$27)/365)),0),0)</f>
        <v>0</v>
      </c>
      <c r="J454" s="5"/>
      <c r="K454" s="10">
        <f>IF($M$12=1,IF(AND(AA454/$L$9&gt;(E454*12+$C$9)*4,$L$10&lt;=B454,SUM($K$26:K453)&lt;1,$L$8&lt;AA454/$L$9),1,0),IF(SUM(K$26:K453)=1,0,1))</f>
        <v>0</v>
      </c>
      <c r="L454" s="5">
        <f>IF($M$12=1,IF(K453=1,$L$8*(1-$L$9),IF(SUM($K$26:K453)=1,MAX(L453*(1+$H$10)-P453,0),0)),IF(K454=1,$O$8,MAX(L453*(1+$H$10)-P453,0)))</f>
        <v>0</v>
      </c>
      <c r="M454" s="5">
        <f t="shared" si="132"/>
        <v>0</v>
      </c>
      <c r="N454" s="5">
        <f>IF(SUM(K$26:K453)=1,P454-(L454-L455),0)</f>
        <v>0</v>
      </c>
      <c r="O454" s="5">
        <f t="shared" si="133"/>
        <v>0</v>
      </c>
      <c r="P454" s="5">
        <f>IF(OR(SUM($K$26:K453)=1,$M$12=2),IF($M$19=1,MIN($L$16+F454*$L$17,L454*(1+$H$10)),MIN(MAX(D454+E454+F454-G454-H454-I454-M454-SUM(S454,U454,W454,Y454)-$O$16*E454,$O$15),L454*(1+$H$10))),0)</f>
        <v>0</v>
      </c>
      <c r="Q454" s="5"/>
      <c r="R454" s="50" t="str">
        <f t="shared" si="134"/>
        <v/>
      </c>
      <c r="S454" s="5" t="str">
        <f t="shared" si="125"/>
        <v/>
      </c>
      <c r="T454" s="5" t="str">
        <f t="shared" si="135"/>
        <v/>
      </c>
      <c r="U454" s="5" t="str">
        <f t="shared" si="126"/>
        <v/>
      </c>
      <c r="V454" s="5" t="str">
        <f t="shared" si="136"/>
        <v/>
      </c>
      <c r="W454" s="5" t="str">
        <f t="shared" si="127"/>
        <v/>
      </c>
      <c r="X454" s="5" t="str">
        <f t="shared" si="137"/>
        <v/>
      </c>
      <c r="Y454" s="5" t="str">
        <f t="shared" si="128"/>
        <v/>
      </c>
      <c r="Z454" s="5"/>
      <c r="AA454" s="5">
        <f t="shared" si="138"/>
        <v>0</v>
      </c>
      <c r="AB454" s="3">
        <f t="shared" si="139"/>
        <v>0</v>
      </c>
      <c r="AC454" s="5">
        <f t="shared" si="129"/>
        <v>0</v>
      </c>
      <c r="AE454" s="60" t="e">
        <f t="shared" si="140"/>
        <v>#DIV/0!</v>
      </c>
    </row>
    <row r="455" spans="2:31" x14ac:dyDescent="0.2">
      <c r="B455" s="9">
        <f t="shared" si="141"/>
        <v>56949</v>
      </c>
      <c r="C455" s="10">
        <f t="shared" si="122"/>
        <v>156</v>
      </c>
      <c r="D455" s="5">
        <f t="shared" si="130"/>
        <v>0</v>
      </c>
      <c r="E455" s="5">
        <f t="shared" si="123"/>
        <v>0</v>
      </c>
      <c r="F455" s="5">
        <f t="shared" si="124"/>
        <v>0</v>
      </c>
      <c r="G455" s="3">
        <f t="shared" si="131"/>
        <v>0</v>
      </c>
      <c r="H455" s="35"/>
      <c r="I455" s="5">
        <f>IF($M$12=1,IF(SUM(K$26:K454)&lt;1,$L$5*(1+$G$5)^(INT((B455-$B$27)/365)),0),0)</f>
        <v>0</v>
      </c>
      <c r="J455" s="5"/>
      <c r="K455" s="10">
        <f>IF($M$12=1,IF(AND(AA455/$L$9&gt;(E455*12+$C$9)*4,$L$10&lt;=B455,SUM($K$26:K454)&lt;1,$L$8&lt;AA455/$L$9),1,0),IF(SUM(K$26:K454)=1,0,1))</f>
        <v>0</v>
      </c>
      <c r="L455" s="5">
        <f>IF($M$12=1,IF(K454=1,$L$8*(1-$L$9),IF(SUM($K$26:K454)=1,MAX(L454*(1+$H$10)-P454,0),0)),IF(K455=1,$O$8,MAX(L454*(1+$H$10)-P454,0)))</f>
        <v>0</v>
      </c>
      <c r="M455" s="5">
        <f t="shared" si="132"/>
        <v>0</v>
      </c>
      <c r="N455" s="5">
        <f>IF(SUM(K$26:K454)=1,P455-(L455-L456),0)</f>
        <v>0</v>
      </c>
      <c r="O455" s="5">
        <f t="shared" si="133"/>
        <v>0</v>
      </c>
      <c r="P455" s="5">
        <f>IF(OR(SUM($K$26:K454)=1,$M$12=2),IF($M$19=1,MIN($L$16+F455*$L$17,L455*(1+$H$10)),MIN(MAX(D455+E455+F455-G455-H455-I455-M455-SUM(S455,U455,W455,Y455)-$O$16*E455,$O$15),L455*(1+$H$10))),0)</f>
        <v>0</v>
      </c>
      <c r="Q455" s="5"/>
      <c r="R455" s="50" t="str">
        <f t="shared" si="134"/>
        <v/>
      </c>
      <c r="S455" s="5" t="str">
        <f t="shared" si="125"/>
        <v/>
      </c>
      <c r="T455" s="5" t="str">
        <f t="shared" si="135"/>
        <v/>
      </c>
      <c r="U455" s="5" t="str">
        <f t="shared" si="126"/>
        <v/>
      </c>
      <c r="V455" s="5" t="str">
        <f t="shared" si="136"/>
        <v/>
      </c>
      <c r="W455" s="5" t="str">
        <f t="shared" si="127"/>
        <v/>
      </c>
      <c r="X455" s="5" t="str">
        <f t="shared" si="137"/>
        <v/>
      </c>
      <c r="Y455" s="5" t="str">
        <f t="shared" si="128"/>
        <v/>
      </c>
      <c r="Z455" s="5"/>
      <c r="AA455" s="5">
        <f t="shared" si="138"/>
        <v>0</v>
      </c>
      <c r="AB455" s="3">
        <f t="shared" si="139"/>
        <v>0</v>
      </c>
      <c r="AC455" s="5">
        <f t="shared" si="129"/>
        <v>0</v>
      </c>
      <c r="AE455" s="60" t="e">
        <f t="shared" si="140"/>
        <v>#DIV/0!</v>
      </c>
    </row>
    <row r="456" spans="2:31" x14ac:dyDescent="0.2">
      <c r="B456" s="9">
        <f t="shared" si="141"/>
        <v>56980</v>
      </c>
      <c r="C456" s="10">
        <f t="shared" si="122"/>
        <v>156</v>
      </c>
      <c r="D456" s="5">
        <f t="shared" si="130"/>
        <v>0</v>
      </c>
      <c r="E456" s="5">
        <f t="shared" si="123"/>
        <v>0</v>
      </c>
      <c r="F456" s="5">
        <f t="shared" si="124"/>
        <v>0</v>
      </c>
      <c r="G456" s="3">
        <f t="shared" si="131"/>
        <v>0</v>
      </c>
      <c r="H456" s="35"/>
      <c r="I456" s="5">
        <f>IF($M$12=1,IF(SUM(K$26:K455)&lt;1,$L$5*(1+$G$5)^(INT((B456-$B$27)/365)),0),0)</f>
        <v>0</v>
      </c>
      <c r="J456" s="5"/>
      <c r="K456" s="10">
        <f>IF($M$12=1,IF(AND(AA456/$L$9&gt;(E456*12+$C$9)*4,$L$10&lt;=B456,SUM($K$26:K455)&lt;1,$L$8&lt;AA456/$L$9),1,0),IF(SUM(K$26:K455)=1,0,1))</f>
        <v>0</v>
      </c>
      <c r="L456" s="5">
        <f>IF($M$12=1,IF(K455=1,$L$8*(1-$L$9),IF(SUM($K$26:K455)=1,MAX(L455*(1+$H$10)-P455,0),0)),IF(K456=1,$O$8,MAX(L455*(1+$H$10)-P455,0)))</f>
        <v>0</v>
      </c>
      <c r="M456" s="5">
        <f t="shared" si="132"/>
        <v>0</v>
      </c>
      <c r="N456" s="5">
        <f>IF(SUM(K$26:K455)=1,P456-(L456-L457),0)</f>
        <v>0</v>
      </c>
      <c r="O456" s="5">
        <f t="shared" si="133"/>
        <v>0</v>
      </c>
      <c r="P456" s="5">
        <f>IF(OR(SUM($K$26:K455)=1,$M$12=2),IF($M$19=1,MIN($L$16+F456*$L$17,L456*(1+$H$10)),MIN(MAX(D456+E456+F456-G456-H456-I456-M456-SUM(S456,U456,W456,Y456)-$O$16*E456,$O$15),L456*(1+$H$10))),0)</f>
        <v>0</v>
      </c>
      <c r="Q456" s="5"/>
      <c r="R456" s="50" t="str">
        <f t="shared" si="134"/>
        <v/>
      </c>
      <c r="S456" s="5" t="str">
        <f t="shared" si="125"/>
        <v/>
      </c>
      <c r="T456" s="5" t="str">
        <f t="shared" si="135"/>
        <v/>
      </c>
      <c r="U456" s="5" t="str">
        <f t="shared" si="126"/>
        <v/>
      </c>
      <c r="V456" s="5" t="str">
        <f t="shared" si="136"/>
        <v/>
      </c>
      <c r="W456" s="5" t="str">
        <f t="shared" si="127"/>
        <v/>
      </c>
      <c r="X456" s="5" t="str">
        <f t="shared" si="137"/>
        <v/>
      </c>
      <c r="Y456" s="5" t="str">
        <f t="shared" si="128"/>
        <v/>
      </c>
      <c r="Z456" s="5"/>
      <c r="AA456" s="5">
        <f t="shared" si="138"/>
        <v>0</v>
      </c>
      <c r="AB456" s="3">
        <f t="shared" si="139"/>
        <v>0</v>
      </c>
      <c r="AC456" s="5">
        <f t="shared" si="129"/>
        <v>0</v>
      </c>
      <c r="AE456" s="60" t="e">
        <f t="shared" si="140"/>
        <v>#DIV/0!</v>
      </c>
    </row>
    <row r="457" spans="2:31" x14ac:dyDescent="0.2">
      <c r="B457" s="9">
        <f t="shared" si="141"/>
        <v>57011</v>
      </c>
      <c r="C457" s="10">
        <f t="shared" si="122"/>
        <v>156</v>
      </c>
      <c r="D457" s="5">
        <f t="shared" si="130"/>
        <v>0</v>
      </c>
      <c r="E457" s="5">
        <f t="shared" si="123"/>
        <v>0</v>
      </c>
      <c r="F457" s="5">
        <f t="shared" si="124"/>
        <v>0</v>
      </c>
      <c r="G457" s="3">
        <f t="shared" si="131"/>
        <v>0</v>
      </c>
      <c r="H457" s="35"/>
      <c r="I457" s="5">
        <f>IF($M$12=1,IF(SUM(K$26:K456)&lt;1,$L$5*(1+$G$5)^(INT((B457-$B$27)/365)),0),0)</f>
        <v>0</v>
      </c>
      <c r="J457" s="5"/>
      <c r="K457" s="10">
        <f>IF($M$12=1,IF(AND(AA457/$L$9&gt;(E457*12+$C$9)*4,$L$10&lt;=B457,SUM($K$26:K456)&lt;1,$L$8&lt;AA457/$L$9),1,0),IF(SUM(K$26:K456)=1,0,1))</f>
        <v>0</v>
      </c>
      <c r="L457" s="5">
        <f>IF($M$12=1,IF(K456=1,$L$8*(1-$L$9),IF(SUM($K$26:K456)=1,MAX(L456*(1+$H$10)-P456,0),0)),IF(K457=1,$O$8,MAX(L456*(1+$H$10)-P456,0)))</f>
        <v>0</v>
      </c>
      <c r="M457" s="5">
        <f t="shared" si="132"/>
        <v>0</v>
      </c>
      <c r="N457" s="5">
        <f>IF(SUM(K$26:K456)=1,P457-(L457-L458),0)</f>
        <v>0</v>
      </c>
      <c r="O457" s="5">
        <f t="shared" si="133"/>
        <v>0</v>
      </c>
      <c r="P457" s="5">
        <f>IF(OR(SUM($K$26:K456)=1,$M$12=2),IF($M$19=1,MIN($L$16+F457*$L$17,L457*(1+$H$10)),MIN(MAX(D457+E457+F457-G457-H457-I457-M457-SUM(S457,U457,W457,Y457)-$O$16*E457,$O$15),L457*(1+$H$10))),0)</f>
        <v>0</v>
      </c>
      <c r="Q457" s="5"/>
      <c r="R457" s="50" t="str">
        <f t="shared" si="134"/>
        <v/>
      </c>
      <c r="S457" s="5" t="str">
        <f t="shared" si="125"/>
        <v/>
      </c>
      <c r="T457" s="5" t="str">
        <f t="shared" si="135"/>
        <v/>
      </c>
      <c r="U457" s="5" t="str">
        <f t="shared" si="126"/>
        <v/>
      </c>
      <c r="V457" s="5" t="str">
        <f t="shared" si="136"/>
        <v/>
      </c>
      <c r="W457" s="5" t="str">
        <f t="shared" si="127"/>
        <v/>
      </c>
      <c r="X457" s="5" t="str">
        <f t="shared" si="137"/>
        <v/>
      </c>
      <c r="Y457" s="5" t="str">
        <f t="shared" si="128"/>
        <v/>
      </c>
      <c r="Z457" s="5"/>
      <c r="AA457" s="5">
        <f t="shared" si="138"/>
        <v>0</v>
      </c>
      <c r="AB457" s="3">
        <f t="shared" si="139"/>
        <v>0</v>
      </c>
      <c r="AC457" s="5">
        <f t="shared" si="129"/>
        <v>0</v>
      </c>
      <c r="AE457" s="60" t="e">
        <f t="shared" si="140"/>
        <v>#DIV/0!</v>
      </c>
    </row>
    <row r="458" spans="2:31" x14ac:dyDescent="0.2">
      <c r="B458" s="9">
        <f t="shared" si="141"/>
        <v>57040</v>
      </c>
      <c r="C458" s="10">
        <f t="shared" si="122"/>
        <v>156</v>
      </c>
      <c r="D458" s="5">
        <f t="shared" si="130"/>
        <v>0</v>
      </c>
      <c r="E458" s="5">
        <f t="shared" si="123"/>
        <v>0</v>
      </c>
      <c r="F458" s="5">
        <f t="shared" si="124"/>
        <v>0</v>
      </c>
      <c r="G458" s="3">
        <f t="shared" si="131"/>
        <v>0</v>
      </c>
      <c r="H458" s="35"/>
      <c r="I458" s="5">
        <f>IF($M$12=1,IF(SUM(K$26:K457)&lt;1,$L$5*(1+$G$5)^(INT((B458-$B$27)/365)),0),0)</f>
        <v>0</v>
      </c>
      <c r="J458" s="5"/>
      <c r="K458" s="10">
        <f>IF($M$12=1,IF(AND(AA458/$L$9&gt;(E458*12+$C$9)*4,$L$10&lt;=B458,SUM($K$26:K457)&lt;1,$L$8&lt;AA458/$L$9),1,0),IF(SUM(K$26:K457)=1,0,1))</f>
        <v>0</v>
      </c>
      <c r="L458" s="5">
        <f>IF($M$12=1,IF(K457=1,$L$8*(1-$L$9),IF(SUM($K$26:K457)=1,MAX(L457*(1+$H$10)-P457,0),0)),IF(K458=1,$O$8,MAX(L457*(1+$H$10)-P457,0)))</f>
        <v>0</v>
      </c>
      <c r="M458" s="5">
        <f t="shared" si="132"/>
        <v>0</v>
      </c>
      <c r="N458" s="5">
        <f>IF(SUM(K$26:K457)=1,P458-(L458-L459),0)</f>
        <v>0</v>
      </c>
      <c r="O458" s="5">
        <f t="shared" si="133"/>
        <v>0</v>
      </c>
      <c r="P458" s="5">
        <f>IF(OR(SUM($K$26:K457)=1,$M$12=2),IF($M$19=1,MIN($L$16+F458*$L$17,L458*(1+$H$10)),MIN(MAX(D458+E458+F458-G458-H458-I458-M458-SUM(S458,U458,W458,Y458)-$O$16*E458,$O$15),L458*(1+$H$10))),0)</f>
        <v>0</v>
      </c>
      <c r="Q458" s="5"/>
      <c r="R458" s="50" t="str">
        <f t="shared" si="134"/>
        <v/>
      </c>
      <c r="S458" s="5" t="str">
        <f t="shared" si="125"/>
        <v/>
      </c>
      <c r="T458" s="5" t="str">
        <f t="shared" si="135"/>
        <v/>
      </c>
      <c r="U458" s="5" t="str">
        <f t="shared" si="126"/>
        <v/>
      </c>
      <c r="V458" s="5" t="str">
        <f t="shared" si="136"/>
        <v/>
      </c>
      <c r="W458" s="5" t="str">
        <f t="shared" si="127"/>
        <v/>
      </c>
      <c r="X458" s="5" t="str">
        <f t="shared" si="137"/>
        <v/>
      </c>
      <c r="Y458" s="5" t="str">
        <f t="shared" si="128"/>
        <v/>
      </c>
      <c r="Z458" s="5"/>
      <c r="AA458" s="5">
        <f t="shared" si="138"/>
        <v>0</v>
      </c>
      <c r="AB458" s="3">
        <f t="shared" si="139"/>
        <v>0</v>
      </c>
      <c r="AC458" s="5">
        <f t="shared" si="129"/>
        <v>0</v>
      </c>
      <c r="AE458" s="60" t="e">
        <f t="shared" si="140"/>
        <v>#DIV/0!</v>
      </c>
    </row>
    <row r="459" spans="2:31" x14ac:dyDescent="0.2">
      <c r="B459" s="9">
        <f t="shared" si="141"/>
        <v>57071</v>
      </c>
      <c r="C459" s="10">
        <f t="shared" si="122"/>
        <v>156</v>
      </c>
      <c r="D459" s="5">
        <f t="shared" si="130"/>
        <v>0</v>
      </c>
      <c r="E459" s="5">
        <f t="shared" si="123"/>
        <v>0</v>
      </c>
      <c r="F459" s="5">
        <f t="shared" si="124"/>
        <v>0</v>
      </c>
      <c r="G459" s="3">
        <f t="shared" si="131"/>
        <v>0</v>
      </c>
      <c r="H459" s="35"/>
      <c r="I459" s="5">
        <f>IF($M$12=1,IF(SUM(K$26:K458)&lt;1,$L$5*(1+$G$5)^(INT((B459-$B$27)/365)),0),0)</f>
        <v>0</v>
      </c>
      <c r="J459" s="5"/>
      <c r="K459" s="10">
        <f>IF($M$12=1,IF(AND(AA459/$L$9&gt;(E459*12+$C$9)*4,$L$10&lt;=B459,SUM($K$26:K458)&lt;1,$L$8&lt;AA459/$L$9),1,0),IF(SUM(K$26:K458)=1,0,1))</f>
        <v>0</v>
      </c>
      <c r="L459" s="5">
        <f>IF($M$12=1,IF(K458=1,$L$8*(1-$L$9),IF(SUM($K$26:K458)=1,MAX(L458*(1+$H$10)-P458,0),0)),IF(K459=1,$O$8,MAX(L458*(1+$H$10)-P458,0)))</f>
        <v>0</v>
      </c>
      <c r="M459" s="5">
        <f t="shared" si="132"/>
        <v>0</v>
      </c>
      <c r="N459" s="5">
        <f>IF(SUM(K$26:K458)=1,P459-(L459-L460),0)</f>
        <v>0</v>
      </c>
      <c r="O459" s="5">
        <f t="shared" si="133"/>
        <v>0</v>
      </c>
      <c r="P459" s="5">
        <f>IF(OR(SUM($K$26:K458)=1,$M$12=2),IF($M$19=1,MIN($L$16+F459*$L$17,L459*(1+$H$10)),MIN(MAX(D459+E459+F459-G459-H459-I459-M459-SUM(S459,U459,W459,Y459)-$O$16*E459,$O$15),L459*(1+$H$10))),0)</f>
        <v>0</v>
      </c>
      <c r="Q459" s="5"/>
      <c r="R459" s="50" t="str">
        <f t="shared" si="134"/>
        <v/>
      </c>
      <c r="S459" s="5" t="str">
        <f t="shared" si="125"/>
        <v/>
      </c>
      <c r="T459" s="5" t="str">
        <f t="shared" si="135"/>
        <v/>
      </c>
      <c r="U459" s="5" t="str">
        <f t="shared" si="126"/>
        <v/>
      </c>
      <c r="V459" s="5" t="str">
        <f t="shared" si="136"/>
        <v/>
      </c>
      <c r="W459" s="5" t="str">
        <f t="shared" si="127"/>
        <v/>
      </c>
      <c r="X459" s="5" t="str">
        <f t="shared" si="137"/>
        <v/>
      </c>
      <c r="Y459" s="5" t="str">
        <f t="shared" si="128"/>
        <v/>
      </c>
      <c r="Z459" s="5"/>
      <c r="AA459" s="5">
        <f t="shared" si="138"/>
        <v>0</v>
      </c>
      <c r="AB459" s="3">
        <f t="shared" si="139"/>
        <v>0</v>
      </c>
      <c r="AC459" s="5">
        <f t="shared" si="129"/>
        <v>0</v>
      </c>
      <c r="AE459" s="60" t="e">
        <f t="shared" si="140"/>
        <v>#DIV/0!</v>
      </c>
    </row>
    <row r="460" spans="2:31" x14ac:dyDescent="0.2">
      <c r="B460" s="9">
        <f t="shared" si="141"/>
        <v>57101</v>
      </c>
      <c r="C460" s="10">
        <f t="shared" si="122"/>
        <v>156</v>
      </c>
      <c r="D460" s="5">
        <f t="shared" si="130"/>
        <v>0</v>
      </c>
      <c r="E460" s="5">
        <f t="shared" si="123"/>
        <v>0</v>
      </c>
      <c r="F460" s="5">
        <f t="shared" si="124"/>
        <v>0</v>
      </c>
      <c r="G460" s="3">
        <f t="shared" si="131"/>
        <v>0</v>
      </c>
      <c r="H460" s="35"/>
      <c r="I460" s="5">
        <f>IF($M$12=1,IF(SUM(K$26:K459)&lt;1,$L$5*(1+$G$5)^(INT((B460-$B$27)/365)),0),0)</f>
        <v>0</v>
      </c>
      <c r="J460" s="5"/>
      <c r="K460" s="10">
        <f>IF($M$12=1,IF(AND(AA460/$L$9&gt;(E460*12+$C$9)*4,$L$10&lt;=B460,SUM($K$26:K459)&lt;1,$L$8&lt;AA460/$L$9),1,0),IF(SUM(K$26:K459)=1,0,1))</f>
        <v>0</v>
      </c>
      <c r="L460" s="5">
        <f>IF($M$12=1,IF(K459=1,$L$8*(1-$L$9),IF(SUM($K$26:K459)=1,MAX(L459*(1+$H$10)-P459,0),0)),IF(K460=1,$O$8,MAX(L459*(1+$H$10)-P459,0)))</f>
        <v>0</v>
      </c>
      <c r="M460" s="5">
        <f t="shared" si="132"/>
        <v>0</v>
      </c>
      <c r="N460" s="5">
        <f>IF(SUM(K$26:K459)=1,P460-(L460-L461),0)</f>
        <v>0</v>
      </c>
      <c r="O460" s="5">
        <f t="shared" si="133"/>
        <v>0</v>
      </c>
      <c r="P460" s="5">
        <f>IF(OR(SUM($K$26:K459)=1,$M$12=2),IF($M$19=1,MIN($L$16+F460*$L$17,L460*(1+$H$10)),MIN(MAX(D460+E460+F460-G460-H460-I460-M460-SUM(S460,U460,W460,Y460)-$O$16*E460,$O$15),L460*(1+$H$10))),0)</f>
        <v>0</v>
      </c>
      <c r="Q460" s="5"/>
      <c r="R460" s="50" t="str">
        <f t="shared" si="134"/>
        <v/>
      </c>
      <c r="S460" s="5" t="str">
        <f t="shared" si="125"/>
        <v/>
      </c>
      <c r="T460" s="5" t="str">
        <f t="shared" si="135"/>
        <v/>
      </c>
      <c r="U460" s="5" t="str">
        <f t="shared" si="126"/>
        <v/>
      </c>
      <c r="V460" s="5" t="str">
        <f t="shared" si="136"/>
        <v/>
      </c>
      <c r="W460" s="5" t="str">
        <f t="shared" si="127"/>
        <v/>
      </c>
      <c r="X460" s="5" t="str">
        <f t="shared" si="137"/>
        <v/>
      </c>
      <c r="Y460" s="5" t="str">
        <f t="shared" si="128"/>
        <v/>
      </c>
      <c r="Z460" s="5"/>
      <c r="AA460" s="5">
        <f t="shared" si="138"/>
        <v>0</v>
      </c>
      <c r="AB460" s="3">
        <f t="shared" si="139"/>
        <v>0</v>
      </c>
      <c r="AC460" s="5">
        <f t="shared" si="129"/>
        <v>0</v>
      </c>
      <c r="AE460" s="60" t="e">
        <f t="shared" si="140"/>
        <v>#DIV/0!</v>
      </c>
    </row>
    <row r="461" spans="2:31" x14ac:dyDescent="0.2">
      <c r="B461" s="9">
        <f t="shared" si="141"/>
        <v>57132</v>
      </c>
      <c r="C461" s="10">
        <f t="shared" si="122"/>
        <v>156</v>
      </c>
      <c r="D461" s="5">
        <f t="shared" si="130"/>
        <v>0</v>
      </c>
      <c r="E461" s="5">
        <f t="shared" si="123"/>
        <v>0</v>
      </c>
      <c r="F461" s="5">
        <f t="shared" si="124"/>
        <v>0</v>
      </c>
      <c r="G461" s="3">
        <f t="shared" si="131"/>
        <v>0</v>
      </c>
      <c r="H461" s="35"/>
      <c r="I461" s="5">
        <f>IF($M$12=1,IF(SUM(K$26:K460)&lt;1,$L$5*(1+$G$5)^(INT((B461-$B$27)/365)),0),0)</f>
        <v>0</v>
      </c>
      <c r="J461" s="5"/>
      <c r="K461" s="10">
        <f>IF($M$12=1,IF(AND(AA461/$L$9&gt;(E461*12+$C$9)*4,$L$10&lt;=B461,SUM($K$26:K460)&lt;1,$L$8&lt;AA461/$L$9),1,0),IF(SUM(K$26:K460)=1,0,1))</f>
        <v>0</v>
      </c>
      <c r="L461" s="5">
        <f>IF($M$12=1,IF(K460=1,$L$8*(1-$L$9),IF(SUM($K$26:K460)=1,MAX(L460*(1+$H$10)-P460,0),0)),IF(K461=1,$O$8,MAX(L460*(1+$H$10)-P460,0)))</f>
        <v>0</v>
      </c>
      <c r="M461" s="5">
        <f t="shared" si="132"/>
        <v>0</v>
      </c>
      <c r="N461" s="5">
        <f>IF(SUM(K$26:K460)=1,P461-(L461-L462),0)</f>
        <v>0</v>
      </c>
      <c r="O461" s="5">
        <f t="shared" si="133"/>
        <v>0</v>
      </c>
      <c r="P461" s="5">
        <f>IF(OR(SUM($K$26:K460)=1,$M$12=2),IF($M$19=1,MIN($L$16+F461*$L$17,L461*(1+$H$10)),MIN(MAX(D461+E461+F461-G461-H461-I461-M461-SUM(S461,U461,W461,Y461)-$O$16*E461,$O$15),L461*(1+$H$10))),0)</f>
        <v>0</v>
      </c>
      <c r="Q461" s="5"/>
      <c r="R461" s="50" t="str">
        <f t="shared" si="134"/>
        <v/>
      </c>
      <c r="S461" s="5" t="str">
        <f t="shared" si="125"/>
        <v/>
      </c>
      <c r="T461" s="5" t="str">
        <f t="shared" si="135"/>
        <v/>
      </c>
      <c r="U461" s="5" t="str">
        <f t="shared" si="126"/>
        <v/>
      </c>
      <c r="V461" s="5" t="str">
        <f t="shared" si="136"/>
        <v/>
      </c>
      <c r="W461" s="5" t="str">
        <f t="shared" si="127"/>
        <v/>
      </c>
      <c r="X461" s="5" t="str">
        <f t="shared" si="137"/>
        <v/>
      </c>
      <c r="Y461" s="5" t="str">
        <f t="shared" si="128"/>
        <v/>
      </c>
      <c r="Z461" s="5"/>
      <c r="AA461" s="5">
        <f t="shared" si="138"/>
        <v>0</v>
      </c>
      <c r="AB461" s="3">
        <f t="shared" si="139"/>
        <v>0</v>
      </c>
      <c r="AC461" s="5">
        <f t="shared" si="129"/>
        <v>0</v>
      </c>
      <c r="AE461" s="60" t="e">
        <f t="shared" si="140"/>
        <v>#DIV/0!</v>
      </c>
    </row>
    <row r="462" spans="2:31" x14ac:dyDescent="0.2">
      <c r="B462" s="9">
        <f t="shared" si="141"/>
        <v>57162</v>
      </c>
      <c r="C462" s="10">
        <f t="shared" si="122"/>
        <v>156</v>
      </c>
      <c r="D462" s="5">
        <f t="shared" si="130"/>
        <v>0</v>
      </c>
      <c r="E462" s="5">
        <f t="shared" si="123"/>
        <v>0</v>
      </c>
      <c r="F462" s="5">
        <f t="shared" si="124"/>
        <v>0</v>
      </c>
      <c r="G462" s="3">
        <f t="shared" si="131"/>
        <v>0</v>
      </c>
      <c r="H462" s="35"/>
      <c r="I462" s="5">
        <f>IF($M$12=1,IF(SUM(K$26:K461)&lt;1,$L$5*(1+$G$5)^(INT((B462-$B$27)/365)),0),0)</f>
        <v>0</v>
      </c>
      <c r="J462" s="5"/>
      <c r="K462" s="10">
        <f>IF($M$12=1,IF(AND(AA462/$L$9&gt;(E462*12+$C$9)*4,$L$10&lt;=B462,SUM($K$26:K461)&lt;1,$L$8&lt;AA462/$L$9),1,0),IF(SUM(K$26:K461)=1,0,1))</f>
        <v>0</v>
      </c>
      <c r="L462" s="5">
        <f>IF($M$12=1,IF(K461=1,$L$8*(1-$L$9),IF(SUM($K$26:K461)=1,MAX(L461*(1+$H$10)-P461,0),0)),IF(K462=1,$O$8,MAX(L461*(1+$H$10)-P461,0)))</f>
        <v>0</v>
      </c>
      <c r="M462" s="5">
        <f t="shared" si="132"/>
        <v>0</v>
      </c>
      <c r="N462" s="5">
        <f>IF(SUM(K$26:K461)=1,P462-(L462-L463),0)</f>
        <v>0</v>
      </c>
      <c r="O462" s="5">
        <f t="shared" si="133"/>
        <v>0</v>
      </c>
      <c r="P462" s="5">
        <f>IF(OR(SUM($K$26:K461)=1,$M$12=2),IF($M$19=1,MIN($L$16+F462*$L$17,L462*(1+$H$10)),MIN(MAX(D462+E462+F462-G462-H462-I462-M462-SUM(S462,U462,W462,Y462)-$O$16*E462,$O$15),L462*(1+$H$10))),0)</f>
        <v>0</v>
      </c>
      <c r="Q462" s="5"/>
      <c r="R462" s="50" t="str">
        <f t="shared" si="134"/>
        <v/>
      </c>
      <c r="S462" s="5" t="str">
        <f t="shared" si="125"/>
        <v/>
      </c>
      <c r="T462" s="5" t="str">
        <f t="shared" si="135"/>
        <v/>
      </c>
      <c r="U462" s="5" t="str">
        <f t="shared" si="126"/>
        <v/>
      </c>
      <c r="V462" s="5" t="str">
        <f t="shared" si="136"/>
        <v/>
      </c>
      <c r="W462" s="5" t="str">
        <f t="shared" si="127"/>
        <v/>
      </c>
      <c r="X462" s="5" t="str">
        <f t="shared" si="137"/>
        <v/>
      </c>
      <c r="Y462" s="5" t="str">
        <f t="shared" si="128"/>
        <v/>
      </c>
      <c r="Z462" s="5"/>
      <c r="AA462" s="5">
        <f t="shared" si="138"/>
        <v>0</v>
      </c>
      <c r="AB462" s="3">
        <f t="shared" si="139"/>
        <v>0</v>
      </c>
      <c r="AC462" s="5">
        <f t="shared" si="129"/>
        <v>0</v>
      </c>
      <c r="AE462" s="60" t="e">
        <f t="shared" si="140"/>
        <v>#DIV/0!</v>
      </c>
    </row>
    <row r="463" spans="2:31" x14ac:dyDescent="0.2">
      <c r="B463" s="9">
        <f t="shared" si="141"/>
        <v>57193</v>
      </c>
      <c r="C463" s="10">
        <f t="shared" si="122"/>
        <v>156</v>
      </c>
      <c r="D463" s="5">
        <f t="shared" si="130"/>
        <v>0</v>
      </c>
      <c r="E463" s="5">
        <f t="shared" si="123"/>
        <v>0</v>
      </c>
      <c r="F463" s="5">
        <f t="shared" si="124"/>
        <v>0</v>
      </c>
      <c r="G463" s="3">
        <f t="shared" si="131"/>
        <v>0</v>
      </c>
      <c r="H463" s="35"/>
      <c r="I463" s="5">
        <f>IF($M$12=1,IF(SUM(K$26:K462)&lt;1,$L$5*(1+$G$5)^(INT((B463-$B$27)/365)),0),0)</f>
        <v>0</v>
      </c>
      <c r="J463" s="5"/>
      <c r="K463" s="10">
        <f>IF($M$12=1,IF(AND(AA463/$L$9&gt;(E463*12+$C$9)*4,$L$10&lt;=B463,SUM($K$26:K462)&lt;1,$L$8&lt;AA463/$L$9),1,0),IF(SUM(K$26:K462)=1,0,1))</f>
        <v>0</v>
      </c>
      <c r="L463" s="5">
        <f>IF($M$12=1,IF(K462=1,$L$8*(1-$L$9),IF(SUM($K$26:K462)=1,MAX(L462*(1+$H$10)-P462,0),0)),IF(K463=1,$O$8,MAX(L462*(1+$H$10)-P462,0)))</f>
        <v>0</v>
      </c>
      <c r="M463" s="5">
        <f t="shared" si="132"/>
        <v>0</v>
      </c>
      <c r="N463" s="5">
        <f>IF(SUM(K$26:K462)=1,P463-(L463-L464),0)</f>
        <v>0</v>
      </c>
      <c r="O463" s="5">
        <f t="shared" si="133"/>
        <v>0</v>
      </c>
      <c r="P463" s="5">
        <f>IF(OR(SUM($K$26:K462)=1,$M$12=2),IF($M$19=1,MIN($L$16+F463*$L$17,L463*(1+$H$10)),MIN(MAX(D463+E463+F463-G463-H463-I463-M463-SUM(S463,U463,W463,Y463)-$O$16*E463,$O$15),L463*(1+$H$10))),0)</f>
        <v>0</v>
      </c>
      <c r="Q463" s="5"/>
      <c r="R463" s="50" t="str">
        <f t="shared" si="134"/>
        <v/>
      </c>
      <c r="S463" s="5" t="str">
        <f t="shared" si="125"/>
        <v/>
      </c>
      <c r="T463" s="5" t="str">
        <f t="shared" si="135"/>
        <v/>
      </c>
      <c r="U463" s="5" t="str">
        <f t="shared" si="126"/>
        <v/>
      </c>
      <c r="V463" s="5" t="str">
        <f t="shared" si="136"/>
        <v/>
      </c>
      <c r="W463" s="5" t="str">
        <f t="shared" si="127"/>
        <v/>
      </c>
      <c r="X463" s="5" t="str">
        <f t="shared" si="137"/>
        <v/>
      </c>
      <c r="Y463" s="5" t="str">
        <f t="shared" si="128"/>
        <v/>
      </c>
      <c r="Z463" s="5"/>
      <c r="AA463" s="5">
        <f t="shared" si="138"/>
        <v>0</v>
      </c>
      <c r="AB463" s="3">
        <f t="shared" si="139"/>
        <v>0</v>
      </c>
      <c r="AC463" s="5">
        <f t="shared" si="129"/>
        <v>0</v>
      </c>
      <c r="AE463" s="60" t="e">
        <f t="shared" si="140"/>
        <v>#DIV/0!</v>
      </c>
    </row>
    <row r="464" spans="2:31" x14ac:dyDescent="0.2">
      <c r="B464" s="9">
        <f t="shared" si="141"/>
        <v>57224</v>
      </c>
      <c r="C464" s="10">
        <f t="shared" si="122"/>
        <v>156</v>
      </c>
      <c r="D464" s="5">
        <f t="shared" si="130"/>
        <v>0</v>
      </c>
      <c r="E464" s="5">
        <f t="shared" si="123"/>
        <v>0</v>
      </c>
      <c r="F464" s="5">
        <f t="shared" si="124"/>
        <v>0</v>
      </c>
      <c r="G464" s="3">
        <f t="shared" si="131"/>
        <v>0</v>
      </c>
      <c r="H464" s="35"/>
      <c r="I464" s="5">
        <f>IF($M$12=1,IF(SUM(K$26:K463)&lt;1,$L$5*(1+$G$5)^(INT((B464-$B$27)/365)),0),0)</f>
        <v>0</v>
      </c>
      <c r="J464" s="5"/>
      <c r="K464" s="10">
        <f>IF($M$12=1,IF(AND(AA464/$L$9&gt;(E464*12+$C$9)*4,$L$10&lt;=B464,SUM($K$26:K463)&lt;1,$L$8&lt;AA464/$L$9),1,0),IF(SUM(K$26:K463)=1,0,1))</f>
        <v>0</v>
      </c>
      <c r="L464" s="5">
        <f>IF($M$12=1,IF(K463=1,$L$8*(1-$L$9),IF(SUM($K$26:K463)=1,MAX(L463*(1+$H$10)-P463,0),0)),IF(K464=1,$O$8,MAX(L463*(1+$H$10)-P463,0)))</f>
        <v>0</v>
      </c>
      <c r="M464" s="5">
        <f t="shared" si="132"/>
        <v>0</v>
      </c>
      <c r="N464" s="5">
        <f>IF(SUM(K$26:K463)=1,P464-(L464-L465),0)</f>
        <v>0</v>
      </c>
      <c r="O464" s="5">
        <f t="shared" si="133"/>
        <v>0</v>
      </c>
      <c r="P464" s="5">
        <f>IF(OR(SUM($K$26:K463)=1,$M$12=2),IF($M$19=1,MIN($L$16+F464*$L$17,L464*(1+$H$10)),MIN(MAX(D464+E464+F464-G464-H464-I464-M464-SUM(S464,U464,W464,Y464)-$O$16*E464,$O$15),L464*(1+$H$10))),0)</f>
        <v>0</v>
      </c>
      <c r="Q464" s="5"/>
      <c r="R464" s="50" t="str">
        <f t="shared" si="134"/>
        <v/>
      </c>
      <c r="S464" s="5" t="str">
        <f t="shared" si="125"/>
        <v/>
      </c>
      <c r="T464" s="5" t="str">
        <f t="shared" si="135"/>
        <v/>
      </c>
      <c r="U464" s="5" t="str">
        <f t="shared" si="126"/>
        <v/>
      </c>
      <c r="V464" s="5" t="str">
        <f t="shared" si="136"/>
        <v/>
      </c>
      <c r="W464" s="5" t="str">
        <f t="shared" si="127"/>
        <v/>
      </c>
      <c r="X464" s="5" t="str">
        <f t="shared" si="137"/>
        <v/>
      </c>
      <c r="Y464" s="5" t="str">
        <f t="shared" si="128"/>
        <v/>
      </c>
      <c r="Z464" s="5"/>
      <c r="AA464" s="5">
        <f t="shared" si="138"/>
        <v>0</v>
      </c>
      <c r="AB464" s="3">
        <f t="shared" si="139"/>
        <v>0</v>
      </c>
      <c r="AC464" s="5">
        <f t="shared" si="129"/>
        <v>0</v>
      </c>
      <c r="AE464" s="60" t="e">
        <f t="shared" si="140"/>
        <v>#DIV/0!</v>
      </c>
    </row>
    <row r="465" spans="2:31" x14ac:dyDescent="0.2">
      <c r="B465" s="9">
        <f t="shared" si="141"/>
        <v>57254</v>
      </c>
      <c r="C465" s="10">
        <f t="shared" si="122"/>
        <v>156</v>
      </c>
      <c r="D465" s="5">
        <f t="shared" si="130"/>
        <v>0</v>
      </c>
      <c r="E465" s="5">
        <f t="shared" si="123"/>
        <v>0</v>
      </c>
      <c r="F465" s="5">
        <f t="shared" si="124"/>
        <v>0</v>
      </c>
      <c r="G465" s="3">
        <f t="shared" si="131"/>
        <v>0</v>
      </c>
      <c r="H465" s="35"/>
      <c r="I465" s="5">
        <f>IF($M$12=1,IF(SUM(K$26:K464)&lt;1,$L$5*(1+$G$5)^(INT((B465-$B$27)/365)),0),0)</f>
        <v>0</v>
      </c>
      <c r="J465" s="5"/>
      <c r="K465" s="10">
        <f>IF($M$12=1,IF(AND(AA465/$L$9&gt;(E465*12+$C$9)*4,$L$10&lt;=B465,SUM($K$26:K464)&lt;1,$L$8&lt;AA465/$L$9),1,0),IF(SUM(K$26:K464)=1,0,1))</f>
        <v>0</v>
      </c>
      <c r="L465" s="5">
        <f>IF($M$12=1,IF(K464=1,$L$8*(1-$L$9),IF(SUM($K$26:K464)=1,MAX(L464*(1+$H$10)-P464,0),0)),IF(K465=1,$O$8,MAX(L464*(1+$H$10)-P464,0)))</f>
        <v>0</v>
      </c>
      <c r="M465" s="5">
        <f t="shared" si="132"/>
        <v>0</v>
      </c>
      <c r="N465" s="5">
        <f>IF(SUM(K$26:K464)=1,P465-(L465-L466),0)</f>
        <v>0</v>
      </c>
      <c r="O465" s="5">
        <f t="shared" si="133"/>
        <v>0</v>
      </c>
      <c r="P465" s="5">
        <f>IF(OR(SUM($K$26:K464)=1,$M$12=2),IF($M$19=1,MIN($L$16+F465*$L$17,L465*(1+$H$10)),MIN(MAX(D465+E465+F465-G465-H465-I465-M465-SUM(S465,U465,W465,Y465)-$O$16*E465,$O$15),L465*(1+$H$10))),0)</f>
        <v>0</v>
      </c>
      <c r="Q465" s="5"/>
      <c r="R465" s="50" t="str">
        <f t="shared" si="134"/>
        <v/>
      </c>
      <c r="S465" s="5" t="str">
        <f t="shared" si="125"/>
        <v/>
      </c>
      <c r="T465" s="5" t="str">
        <f t="shared" si="135"/>
        <v/>
      </c>
      <c r="U465" s="5" t="str">
        <f t="shared" si="126"/>
        <v/>
      </c>
      <c r="V465" s="5" t="str">
        <f t="shared" si="136"/>
        <v/>
      </c>
      <c r="W465" s="5" t="str">
        <f t="shared" si="127"/>
        <v/>
      </c>
      <c r="X465" s="5" t="str">
        <f t="shared" si="137"/>
        <v/>
      </c>
      <c r="Y465" s="5" t="str">
        <f t="shared" si="128"/>
        <v/>
      </c>
      <c r="Z465" s="5"/>
      <c r="AA465" s="5">
        <f t="shared" si="138"/>
        <v>0</v>
      </c>
      <c r="AB465" s="3">
        <f t="shared" si="139"/>
        <v>0</v>
      </c>
      <c r="AC465" s="5">
        <f t="shared" si="129"/>
        <v>0</v>
      </c>
      <c r="AE465" s="60" t="e">
        <f t="shared" si="140"/>
        <v>#DIV/0!</v>
      </c>
    </row>
    <row r="466" spans="2:31" x14ac:dyDescent="0.2">
      <c r="B466" s="9">
        <f t="shared" si="141"/>
        <v>57285</v>
      </c>
      <c r="C466" s="10">
        <f t="shared" si="122"/>
        <v>156</v>
      </c>
      <c r="D466" s="5">
        <f t="shared" si="130"/>
        <v>0</v>
      </c>
      <c r="E466" s="5">
        <f t="shared" si="123"/>
        <v>0</v>
      </c>
      <c r="F466" s="5">
        <f t="shared" si="124"/>
        <v>0</v>
      </c>
      <c r="G466" s="3">
        <f t="shared" si="131"/>
        <v>0</v>
      </c>
      <c r="H466" s="35"/>
      <c r="I466" s="5">
        <f>IF($M$12=1,IF(SUM(K$26:K465)&lt;1,$L$5*(1+$G$5)^(INT((B466-$B$27)/365)),0),0)</f>
        <v>0</v>
      </c>
      <c r="J466" s="5"/>
      <c r="K466" s="10">
        <f>IF($M$12=1,IF(AND(AA466/$L$9&gt;(E466*12+$C$9)*4,$L$10&lt;=B466,SUM($K$26:K465)&lt;1,$L$8&lt;AA466/$L$9),1,0),IF(SUM(K$26:K465)=1,0,1))</f>
        <v>0</v>
      </c>
      <c r="L466" s="5">
        <f>IF($M$12=1,IF(K465=1,$L$8*(1-$L$9),IF(SUM($K$26:K465)=1,MAX(L465*(1+$H$10)-P465,0),0)),IF(K466=1,$O$8,MAX(L465*(1+$H$10)-P465,0)))</f>
        <v>0</v>
      </c>
      <c r="M466" s="5">
        <f t="shared" si="132"/>
        <v>0</v>
      </c>
      <c r="N466" s="5">
        <f>IF(SUM(K$26:K465)=1,P466-(L466-L467),0)</f>
        <v>0</v>
      </c>
      <c r="O466" s="5">
        <f t="shared" si="133"/>
        <v>0</v>
      </c>
      <c r="P466" s="5">
        <f>IF(OR(SUM($K$26:K465)=1,$M$12=2),IF($M$19=1,MIN($L$16+F466*$L$17,L466*(1+$H$10)),MIN(MAX(D466+E466+F466-G466-H466-I466-M466-SUM(S466,U466,W466,Y466)-$O$16*E466,$O$15),L466*(1+$H$10))),0)</f>
        <v>0</v>
      </c>
      <c r="Q466" s="5"/>
      <c r="R466" s="50" t="str">
        <f t="shared" si="134"/>
        <v/>
      </c>
      <c r="S466" s="5" t="str">
        <f t="shared" si="125"/>
        <v/>
      </c>
      <c r="T466" s="5" t="str">
        <f t="shared" si="135"/>
        <v/>
      </c>
      <c r="U466" s="5" t="str">
        <f t="shared" si="126"/>
        <v/>
      </c>
      <c r="V466" s="5" t="str">
        <f t="shared" si="136"/>
        <v/>
      </c>
      <c r="W466" s="5" t="str">
        <f t="shared" si="127"/>
        <v/>
      </c>
      <c r="X466" s="5" t="str">
        <f t="shared" si="137"/>
        <v/>
      </c>
      <c r="Y466" s="5" t="str">
        <f t="shared" si="128"/>
        <v/>
      </c>
      <c r="Z466" s="5"/>
      <c r="AA466" s="5">
        <f t="shared" si="138"/>
        <v>0</v>
      </c>
      <c r="AB466" s="3">
        <f t="shared" si="139"/>
        <v>0</v>
      </c>
      <c r="AC466" s="5">
        <f t="shared" si="129"/>
        <v>0</v>
      </c>
      <c r="AE466" s="60" t="e">
        <f t="shared" si="140"/>
        <v>#DIV/0!</v>
      </c>
    </row>
    <row r="467" spans="2:31" x14ac:dyDescent="0.2">
      <c r="B467" s="9">
        <f t="shared" si="141"/>
        <v>57315</v>
      </c>
      <c r="C467" s="10">
        <f t="shared" si="122"/>
        <v>157</v>
      </c>
      <c r="D467" s="5">
        <f t="shared" si="130"/>
        <v>0</v>
      </c>
      <c r="E467" s="5">
        <f t="shared" si="123"/>
        <v>0</v>
      </c>
      <c r="F467" s="5">
        <f t="shared" si="124"/>
        <v>0</v>
      </c>
      <c r="G467" s="3">
        <f t="shared" si="131"/>
        <v>0</v>
      </c>
      <c r="H467" s="35"/>
      <c r="I467" s="5">
        <f>IF($M$12=1,IF(SUM(K$26:K466)&lt;1,$L$5*(1+$G$5)^(INT((B467-$B$27)/365)),0),0)</f>
        <v>0</v>
      </c>
      <c r="J467" s="5"/>
      <c r="K467" s="10">
        <f>IF($M$12=1,IF(AND(AA467/$L$9&gt;(E467*12+$C$9)*4,$L$10&lt;=B467,SUM($K$26:K466)&lt;1,$L$8&lt;AA467/$L$9),1,0),IF(SUM(K$26:K466)=1,0,1))</f>
        <v>0</v>
      </c>
      <c r="L467" s="5">
        <f>IF($M$12=1,IF(K466=1,$L$8*(1-$L$9),IF(SUM($K$26:K466)=1,MAX(L466*(1+$H$10)-P466,0),0)),IF(K467=1,$O$8,MAX(L466*(1+$H$10)-P466,0)))</f>
        <v>0</v>
      </c>
      <c r="M467" s="5">
        <f t="shared" si="132"/>
        <v>0</v>
      </c>
      <c r="N467" s="5">
        <f>IF(SUM(K$26:K466)=1,P467-(L467-L468),0)</f>
        <v>0</v>
      </c>
      <c r="O467" s="5">
        <f t="shared" si="133"/>
        <v>0</v>
      </c>
      <c r="P467" s="5">
        <f>IF(OR(SUM($K$26:K466)=1,$M$12=2),IF($M$19=1,MIN($L$16+F467*$L$17,L467*(1+$H$10)),MIN(MAX(D467+E467+F467-G467-H467-I467-M467-SUM(S467,U467,W467,Y467)-$O$16*E467,$O$15),L467*(1+$H$10))),0)</f>
        <v>0</v>
      </c>
      <c r="Q467" s="5"/>
      <c r="R467" s="50" t="str">
        <f t="shared" si="134"/>
        <v/>
      </c>
      <c r="S467" s="5" t="str">
        <f t="shared" si="125"/>
        <v/>
      </c>
      <c r="T467" s="5" t="str">
        <f t="shared" si="135"/>
        <v/>
      </c>
      <c r="U467" s="5" t="str">
        <f t="shared" si="126"/>
        <v/>
      </c>
      <c r="V467" s="5" t="str">
        <f t="shared" si="136"/>
        <v/>
      </c>
      <c r="W467" s="5" t="str">
        <f t="shared" si="127"/>
        <v/>
      </c>
      <c r="X467" s="5" t="str">
        <f t="shared" si="137"/>
        <v/>
      </c>
      <c r="Y467" s="5" t="str">
        <f t="shared" si="128"/>
        <v/>
      </c>
      <c r="Z467" s="5"/>
      <c r="AA467" s="5">
        <f t="shared" si="138"/>
        <v>0</v>
      </c>
      <c r="AB467" s="3">
        <f t="shared" si="139"/>
        <v>0</v>
      </c>
      <c r="AC467" s="5">
        <f t="shared" si="129"/>
        <v>0</v>
      </c>
      <c r="AE467" s="60" t="e">
        <f t="shared" si="140"/>
        <v>#DIV/0!</v>
      </c>
    </row>
    <row r="468" spans="2:31" x14ac:dyDescent="0.2">
      <c r="B468" s="9">
        <f t="shared" si="141"/>
        <v>57346</v>
      </c>
      <c r="C468" s="10">
        <f t="shared" si="122"/>
        <v>157</v>
      </c>
      <c r="D468" s="5">
        <f t="shared" si="130"/>
        <v>0</v>
      </c>
      <c r="E468" s="5">
        <f t="shared" si="123"/>
        <v>0</v>
      </c>
      <c r="F468" s="5">
        <f t="shared" si="124"/>
        <v>0</v>
      </c>
      <c r="G468" s="3">
        <f t="shared" si="131"/>
        <v>0</v>
      </c>
      <c r="H468" s="35"/>
      <c r="I468" s="5">
        <f>IF($M$12=1,IF(SUM(K$26:K467)&lt;1,$L$5*(1+$G$5)^(INT((B468-$B$27)/365)),0),0)</f>
        <v>0</v>
      </c>
      <c r="J468" s="5"/>
      <c r="K468" s="10">
        <f>IF($M$12=1,IF(AND(AA468/$L$9&gt;(E468*12+$C$9)*4,$L$10&lt;=B468,SUM($K$26:K467)&lt;1,$L$8&lt;AA468/$L$9),1,0),IF(SUM(K$26:K467)=1,0,1))</f>
        <v>0</v>
      </c>
      <c r="L468" s="5">
        <f>IF($M$12=1,IF(K467=1,$L$8*(1-$L$9),IF(SUM($K$26:K467)=1,MAX(L467*(1+$H$10)-P467,0),0)),IF(K468=1,$O$8,MAX(L467*(1+$H$10)-P467,0)))</f>
        <v>0</v>
      </c>
      <c r="M468" s="5">
        <f t="shared" si="132"/>
        <v>0</v>
      </c>
      <c r="N468" s="5">
        <f>IF(SUM(K$26:K467)=1,P468-(L468-L469),0)</f>
        <v>0</v>
      </c>
      <c r="O468" s="5">
        <f t="shared" si="133"/>
        <v>0</v>
      </c>
      <c r="P468" s="5">
        <f>IF(OR(SUM($K$26:K467)=1,$M$12=2),IF($M$19=1,MIN($L$16+F468*$L$17,L468*(1+$H$10)),MIN(MAX(D468+E468+F468-G468-H468-I468-M468-SUM(S468,U468,W468,Y468)-$O$16*E468,$O$15),L468*(1+$H$10))),0)</f>
        <v>0</v>
      </c>
      <c r="Q468" s="5"/>
      <c r="R468" s="50" t="str">
        <f t="shared" si="134"/>
        <v/>
      </c>
      <c r="S468" s="5" t="str">
        <f t="shared" si="125"/>
        <v/>
      </c>
      <c r="T468" s="5" t="str">
        <f t="shared" si="135"/>
        <v/>
      </c>
      <c r="U468" s="5" t="str">
        <f t="shared" si="126"/>
        <v/>
      </c>
      <c r="V468" s="5" t="str">
        <f t="shared" si="136"/>
        <v/>
      </c>
      <c r="W468" s="5" t="str">
        <f t="shared" si="127"/>
        <v/>
      </c>
      <c r="X468" s="5" t="str">
        <f t="shared" si="137"/>
        <v/>
      </c>
      <c r="Y468" s="5" t="str">
        <f t="shared" si="128"/>
        <v/>
      </c>
      <c r="Z468" s="5"/>
      <c r="AA468" s="5">
        <f t="shared" si="138"/>
        <v>0</v>
      </c>
      <c r="AB468" s="3">
        <f t="shared" si="139"/>
        <v>0</v>
      </c>
      <c r="AC468" s="5">
        <f t="shared" si="129"/>
        <v>0</v>
      </c>
      <c r="AE468" s="60" t="e">
        <f t="shared" si="140"/>
        <v>#DIV/0!</v>
      </c>
    </row>
    <row r="469" spans="2:31" x14ac:dyDescent="0.2">
      <c r="B469" s="9">
        <f t="shared" si="141"/>
        <v>57377</v>
      </c>
      <c r="C469" s="10">
        <f t="shared" si="122"/>
        <v>157</v>
      </c>
      <c r="D469" s="5">
        <f t="shared" si="130"/>
        <v>0</v>
      </c>
      <c r="E469" s="5">
        <f t="shared" si="123"/>
        <v>0</v>
      </c>
      <c r="F469" s="5">
        <f t="shared" si="124"/>
        <v>0</v>
      </c>
      <c r="G469" s="3">
        <f t="shared" si="131"/>
        <v>0</v>
      </c>
      <c r="H469" s="35"/>
      <c r="I469" s="5">
        <f>IF($M$12=1,IF(SUM(K$26:K468)&lt;1,$L$5*(1+$G$5)^(INT((B469-$B$27)/365)),0),0)</f>
        <v>0</v>
      </c>
      <c r="J469" s="5"/>
      <c r="K469" s="10">
        <f>IF($M$12=1,IF(AND(AA469/$L$9&gt;(E469*12+$C$9)*4,$L$10&lt;=B469,SUM($K$26:K468)&lt;1,$L$8&lt;AA469/$L$9),1,0),IF(SUM(K$26:K468)=1,0,1))</f>
        <v>0</v>
      </c>
      <c r="L469" s="5">
        <f>IF($M$12=1,IF(K468=1,$L$8*(1-$L$9),IF(SUM($K$26:K468)=1,MAX(L468*(1+$H$10)-P468,0),0)),IF(K469=1,$O$8,MAX(L468*(1+$H$10)-P468,0)))</f>
        <v>0</v>
      </c>
      <c r="M469" s="5">
        <f t="shared" si="132"/>
        <v>0</v>
      </c>
      <c r="N469" s="5">
        <f>IF(SUM(K$26:K468)=1,P469-(L469-L470),0)</f>
        <v>0</v>
      </c>
      <c r="O469" s="5">
        <f t="shared" si="133"/>
        <v>0</v>
      </c>
      <c r="P469" s="5">
        <f>IF(OR(SUM($K$26:K468)=1,$M$12=2),IF($M$19=1,MIN($L$16+F469*$L$17,L469*(1+$H$10)),MIN(MAX(D469+E469+F469-G469-H469-I469-M469-SUM(S469,U469,W469,Y469)-$O$16*E469,$O$15),L469*(1+$H$10))),0)</f>
        <v>0</v>
      </c>
      <c r="Q469" s="5"/>
      <c r="R469" s="50" t="str">
        <f t="shared" si="134"/>
        <v/>
      </c>
      <c r="S469" s="5" t="str">
        <f t="shared" si="125"/>
        <v/>
      </c>
      <c r="T469" s="5" t="str">
        <f t="shared" si="135"/>
        <v/>
      </c>
      <c r="U469" s="5" t="str">
        <f t="shared" si="126"/>
        <v/>
      </c>
      <c r="V469" s="5" t="str">
        <f t="shared" si="136"/>
        <v/>
      </c>
      <c r="W469" s="5" t="str">
        <f t="shared" si="127"/>
        <v/>
      </c>
      <c r="X469" s="5" t="str">
        <f t="shared" si="137"/>
        <v/>
      </c>
      <c r="Y469" s="5" t="str">
        <f t="shared" si="128"/>
        <v/>
      </c>
      <c r="Z469" s="5"/>
      <c r="AA469" s="5">
        <f t="shared" si="138"/>
        <v>0</v>
      </c>
      <c r="AB469" s="3">
        <f t="shared" si="139"/>
        <v>0</v>
      </c>
      <c r="AC469" s="5">
        <f t="shared" si="129"/>
        <v>0</v>
      </c>
      <c r="AE469" s="60" t="e">
        <f t="shared" si="140"/>
        <v>#DIV/0!</v>
      </c>
    </row>
    <row r="470" spans="2:31" x14ac:dyDescent="0.2">
      <c r="B470" s="9">
        <f t="shared" si="141"/>
        <v>57405</v>
      </c>
      <c r="C470" s="10">
        <f t="shared" si="122"/>
        <v>157</v>
      </c>
      <c r="D470" s="5">
        <f t="shared" si="130"/>
        <v>0</v>
      </c>
      <c r="E470" s="5">
        <f t="shared" si="123"/>
        <v>0</v>
      </c>
      <c r="F470" s="5">
        <f t="shared" si="124"/>
        <v>0</v>
      </c>
      <c r="G470" s="3">
        <f t="shared" si="131"/>
        <v>0</v>
      </c>
      <c r="H470" s="35"/>
      <c r="I470" s="5">
        <f>IF($M$12=1,IF(SUM(K$26:K469)&lt;1,$L$5*(1+$G$5)^(INT((B470-$B$27)/365)),0),0)</f>
        <v>0</v>
      </c>
      <c r="J470" s="5"/>
      <c r="K470" s="10">
        <f>IF($M$12=1,IF(AND(AA470/$L$9&gt;(E470*12+$C$9)*4,$L$10&lt;=B470,SUM($K$26:K469)&lt;1,$L$8&lt;AA470/$L$9),1,0),IF(SUM(K$26:K469)=1,0,1))</f>
        <v>0</v>
      </c>
      <c r="L470" s="5">
        <f>IF($M$12=1,IF(K469=1,$L$8*(1-$L$9),IF(SUM($K$26:K469)=1,MAX(L469*(1+$H$10)-P469,0),0)),IF(K470=1,$O$8,MAX(L469*(1+$H$10)-P469,0)))</f>
        <v>0</v>
      </c>
      <c r="M470" s="5">
        <f t="shared" si="132"/>
        <v>0</v>
      </c>
      <c r="N470" s="5">
        <f>IF(SUM(K$26:K469)=1,P470-(L470-L507),0)</f>
        <v>0</v>
      </c>
      <c r="O470" s="5">
        <f t="shared" si="133"/>
        <v>0</v>
      </c>
      <c r="P470" s="5">
        <f>IF(OR(SUM($K$26:K469)=1,$M$12=2),IF($M$19=1,MIN($L$16+F470*$L$17,L470*(1+$H$10)),MIN(MAX(D470+E470+F470-G470-H470-I470-M470-SUM(S470,U470,W470,Y470)-$O$16*E470,$O$15),L470*(1+$H$10))),0)</f>
        <v>0</v>
      </c>
      <c r="Q470" s="5"/>
      <c r="R470" s="50" t="str">
        <f t="shared" si="134"/>
        <v/>
      </c>
      <c r="S470" s="5" t="str">
        <f t="shared" si="125"/>
        <v/>
      </c>
      <c r="T470" s="5" t="str">
        <f t="shared" si="135"/>
        <v/>
      </c>
      <c r="U470" s="5" t="str">
        <f t="shared" si="126"/>
        <v/>
      </c>
      <c r="V470" s="5" t="str">
        <f t="shared" si="136"/>
        <v/>
      </c>
      <c r="W470" s="5" t="str">
        <f t="shared" si="127"/>
        <v/>
      </c>
      <c r="X470" s="5" t="str">
        <f t="shared" si="137"/>
        <v/>
      </c>
      <c r="Y470" s="5" t="str">
        <f t="shared" si="128"/>
        <v/>
      </c>
      <c r="Z470" s="5"/>
      <c r="AA470" s="5">
        <f t="shared" si="138"/>
        <v>0</v>
      </c>
      <c r="AB470" s="3">
        <f t="shared" si="139"/>
        <v>0</v>
      </c>
      <c r="AC470" s="5">
        <f t="shared" si="129"/>
        <v>0</v>
      </c>
      <c r="AE470" s="60" t="e">
        <f t="shared" si="140"/>
        <v>#DIV/0!</v>
      </c>
    </row>
    <row r="471" spans="2:31" x14ac:dyDescent="0.2">
      <c r="B471" s="9">
        <f t="shared" si="141"/>
        <v>57436</v>
      </c>
      <c r="C471" s="10">
        <f t="shared" ref="C471:C507" si="142">INT(((DATE(YEAR(B471),MONTH(B471)+1,1)-1)-$C$4)/365.25)</f>
        <v>157</v>
      </c>
      <c r="D471" s="5">
        <f t="shared" ref="D471:D507" si="143">AC470</f>
        <v>0</v>
      </c>
      <c r="E471" s="5">
        <f t="shared" si="123"/>
        <v>0</v>
      </c>
      <c r="F471" s="5">
        <f t="shared" si="124"/>
        <v>0</v>
      </c>
      <c r="G471" s="3">
        <f t="shared" si="131"/>
        <v>0</v>
      </c>
      <c r="H471" s="35"/>
      <c r="I471" s="5">
        <f>IF($M$12=1,IF(SUM(K$26:K470)&lt;1,$L$5*(1+$G$5)^(INT((B471-$B$27)/365)),0),0)</f>
        <v>0</v>
      </c>
      <c r="J471" s="5"/>
      <c r="K471" s="10">
        <f>IF($M$12=1,IF(AND(AA471/$L$9&gt;(E471*12+$C$9)*4,$L$10&lt;=B471,SUM($K$26:K470)&lt;1,$L$8&lt;AA471/$L$9),1,0),IF(SUM(K$26:K470)=1,0,1))</f>
        <v>0</v>
      </c>
      <c r="L471" s="5">
        <f>IF($M$12=1,IF(K470=1,$L$8*(1-$L$9),IF(SUM($K$26:K470)=1,MAX(L470*(1+$H$10)-P470,0),0)),IF(K471=1,$O$8,MAX(L470*(1+$H$10)-P470,0)))</f>
        <v>0</v>
      </c>
      <c r="M471" s="5">
        <f t="shared" ref="M471:M507" si="144">IF($M$12=1,IF(K470=1,$L$8*$L$9,0),0)</f>
        <v>0</v>
      </c>
      <c r="N471" s="5">
        <f>IF(SUM(K$26:K470)=1,P471-(L471-L508),0)</f>
        <v>0</v>
      </c>
      <c r="O471" s="5">
        <f t="shared" ref="O471:O507" si="145">P471-N471</f>
        <v>0</v>
      </c>
      <c r="P471" s="5">
        <f>IF(OR(SUM($K$26:K470)=1,$M$12=2),IF($M$19=1,MIN($L$16+F471*$L$17,L471*(1+$H$10)),MIN(MAX(D471+E471+F471-G471-H471-I471-M471-SUM(S471,U471,W471,Y471)-$O$16*E471,$O$15),L471*(1+$H$10))),0)</f>
        <v>0</v>
      </c>
      <c r="Q471" s="5"/>
      <c r="R471" s="50" t="str">
        <f t="shared" ref="R471:R507" si="146">IF($R$6&lt;&gt;"",IF(INT(((DATE(YEAR(B471),MONTH(B471)+1,1)-1)-$R$6)/365.25)&lt;0,"",INT(((DATE(YEAR(B471),MONTH(B471)+1,1)-1)-$R$6)/365.25)),"")</f>
        <v/>
      </c>
      <c r="S471" s="5" t="str">
        <f t="shared" si="125"/>
        <v/>
      </c>
      <c r="T471" s="5" t="str">
        <f t="shared" ref="T471:T507" si="147">IF($S$6&lt;&gt;"",IF(INT(((DATE(YEAR(B471),MONTH(B471)+1,1)-1)-$S$6)/365.25)&lt;0,"",INT(((DATE(YEAR(B471),MONTH(B471)+1,1)-1)-$S$6)/365.25)),"")</f>
        <v/>
      </c>
      <c r="U471" s="5" t="str">
        <f t="shared" si="126"/>
        <v/>
      </c>
      <c r="V471" s="5" t="str">
        <f t="shared" ref="V471:V507" si="148">IF($T$6&lt;&gt;"",IF(INT(((DATE(YEAR(B471),MONTH(B471)+1,1)-1)-$T$6)/365.25)&lt;0,"",INT(((DATE(YEAR(B471),MONTH(B471)+1,1)-1)-$T$6)/365.25)),"")</f>
        <v/>
      </c>
      <c r="W471" s="5" t="str">
        <f t="shared" si="127"/>
        <v/>
      </c>
      <c r="X471" s="5" t="str">
        <f t="shared" ref="X471:X507" si="149">IF($U$6&lt;&gt;"",IF(INT(((DATE(YEAR(B471),MONTH(B471)+1,1)-1)-$U$6)/365.25)&lt;0,"",INT(((DATE(YEAR(B471),MONTH(B471)+1,1)-1)-$U$6)/365.25)),"")</f>
        <v/>
      </c>
      <c r="Y471" s="5" t="str">
        <f t="shared" si="128"/>
        <v/>
      </c>
      <c r="Z471" s="5"/>
      <c r="AA471" s="5">
        <f t="shared" ref="AA471:AA507" si="150">D471+E471+F471-G471-H471-I471-M471-P471-SUM(S471,U471,W471,Y471)</f>
        <v>0</v>
      </c>
      <c r="AB471" s="3">
        <f t="shared" si="139"/>
        <v>0</v>
      </c>
      <c r="AC471" s="5">
        <f t="shared" ref="AC471:AC507" si="151">AA471+AB471</f>
        <v>0</v>
      </c>
      <c r="AE471" s="60" t="e">
        <f t="shared" si="140"/>
        <v>#DIV/0!</v>
      </c>
    </row>
    <row r="472" spans="2:31" x14ac:dyDescent="0.2">
      <c r="B472" s="9">
        <f t="shared" si="141"/>
        <v>57466</v>
      </c>
      <c r="C472" s="10">
        <f t="shared" si="142"/>
        <v>157</v>
      </c>
      <c r="D472" s="5">
        <f t="shared" si="143"/>
        <v>0</v>
      </c>
      <c r="E472" s="5">
        <f t="shared" si="123"/>
        <v>0</v>
      </c>
      <c r="F472" s="5">
        <f t="shared" si="124"/>
        <v>0</v>
      </c>
      <c r="G472" s="3">
        <f t="shared" si="131"/>
        <v>0</v>
      </c>
      <c r="H472" s="35"/>
      <c r="I472" s="5">
        <f>IF($M$12=1,IF(SUM(K$26:K471)&lt;1,$L$5*(1+$G$5)^(INT((B472-$B$27)/365)),0),0)</f>
        <v>0</v>
      </c>
      <c r="J472" s="5"/>
      <c r="K472" s="10">
        <f>IF($M$12=1,IF(AND(AA472/$L$9&gt;(E472*12+$C$9)*4,$L$10&lt;=B472,SUM($K$26:K471)&lt;1,$L$8&lt;AA472/$L$9),1,0),IF(SUM(K$26:K471)=1,0,1))</f>
        <v>0</v>
      </c>
      <c r="L472" s="5">
        <f>IF($M$12=1,IF(K471=1,$L$8*(1-$L$9),IF(SUM($K$26:K471)=1,MAX(L471*(1+$H$10)-P471,0),0)),IF(K472=1,$O$8,MAX(L471*(1+$H$10)-P471,0)))</f>
        <v>0</v>
      </c>
      <c r="M472" s="5">
        <f t="shared" si="144"/>
        <v>0</v>
      </c>
      <c r="N472" s="5">
        <f>IF(SUM(K$26:K471)=1,P472-(L472-L509),0)</f>
        <v>0</v>
      </c>
      <c r="O472" s="5">
        <f t="shared" si="145"/>
        <v>0</v>
      </c>
      <c r="P472" s="5">
        <f>IF(OR(SUM($K$26:K471)=1,$M$12=2),IF($M$19=1,MIN($L$16+F472*$L$17,L472*(1+$H$10)),MIN(MAX(D472+E472+F472-G472-H472-I472-M472-SUM(S472,U472,W472,Y472)-$O$16*E472,$O$15),L472*(1+$H$10))),0)</f>
        <v>0</v>
      </c>
      <c r="Q472" s="5"/>
      <c r="R472" s="50" t="str">
        <f t="shared" si="146"/>
        <v/>
      </c>
      <c r="S472" s="5" t="str">
        <f t="shared" si="125"/>
        <v/>
      </c>
      <c r="T472" s="5" t="str">
        <f t="shared" si="147"/>
        <v/>
      </c>
      <c r="U472" s="5" t="str">
        <f t="shared" si="126"/>
        <v/>
      </c>
      <c r="V472" s="5" t="str">
        <f t="shared" si="148"/>
        <v/>
      </c>
      <c r="W472" s="5" t="str">
        <f t="shared" si="127"/>
        <v/>
      </c>
      <c r="X472" s="5" t="str">
        <f t="shared" si="149"/>
        <v/>
      </c>
      <c r="Y472" s="5" t="str">
        <f t="shared" si="128"/>
        <v/>
      </c>
      <c r="Z472" s="5"/>
      <c r="AA472" s="5">
        <f t="shared" si="150"/>
        <v>0</v>
      </c>
      <c r="AB472" s="3">
        <f t="shared" si="139"/>
        <v>0</v>
      </c>
      <c r="AC472" s="5">
        <f t="shared" si="151"/>
        <v>0</v>
      </c>
      <c r="AE472" s="60" t="e">
        <f t="shared" si="140"/>
        <v>#DIV/0!</v>
      </c>
    </row>
    <row r="473" spans="2:31" x14ac:dyDescent="0.2">
      <c r="B473" s="9">
        <f t="shared" si="141"/>
        <v>57497</v>
      </c>
      <c r="C473" s="10">
        <f t="shared" si="142"/>
        <v>157</v>
      </c>
      <c r="D473" s="5">
        <f t="shared" si="143"/>
        <v>0</v>
      </c>
      <c r="E473" s="5">
        <f t="shared" si="123"/>
        <v>0</v>
      </c>
      <c r="F473" s="5">
        <f t="shared" si="124"/>
        <v>0</v>
      </c>
      <c r="G473" s="3">
        <f t="shared" si="131"/>
        <v>0</v>
      </c>
      <c r="H473" s="35"/>
      <c r="I473" s="5">
        <f>IF($M$12=1,IF(SUM(K$26:K472)&lt;1,$L$5*(1+$G$5)^(INT((B473-$B$27)/365)),0),0)</f>
        <v>0</v>
      </c>
      <c r="J473" s="5"/>
      <c r="K473" s="10">
        <f>IF($M$12=1,IF(AND(AA473/$L$9&gt;(E473*12+$C$9)*4,$L$10&lt;=B473,SUM($K$26:K472)&lt;1,$L$8&lt;AA473/$L$9),1,0),IF(SUM(K$26:K472)=1,0,1))</f>
        <v>0</v>
      </c>
      <c r="L473" s="5">
        <f>IF($M$12=1,IF(K472=1,$L$8*(1-$L$9),IF(SUM($K$26:K472)=1,MAX(L472*(1+$H$10)-P472,0),0)),IF(K473=1,$O$8,MAX(L472*(1+$H$10)-P472,0)))</f>
        <v>0</v>
      </c>
      <c r="M473" s="5">
        <f t="shared" si="144"/>
        <v>0</v>
      </c>
      <c r="N473" s="5">
        <f>IF(SUM(K$26:K472)=1,P473-(L473-L510),0)</f>
        <v>0</v>
      </c>
      <c r="O473" s="5">
        <f t="shared" si="145"/>
        <v>0</v>
      </c>
      <c r="P473" s="5">
        <f>IF(OR(SUM($K$26:K472)=1,$M$12=2),IF($M$19=1,MIN($L$16+F473*$L$17,L473*(1+$H$10)),MIN(MAX(D473+E473+F473-G473-H473-I473-M473-SUM(S473,U473,W473,Y473)-$O$16*E473,$O$15),L473*(1+$H$10))),0)</f>
        <v>0</v>
      </c>
      <c r="Q473" s="5"/>
      <c r="R473" s="50" t="str">
        <f t="shared" si="146"/>
        <v/>
      </c>
      <c r="S473" s="5" t="str">
        <f t="shared" si="125"/>
        <v/>
      </c>
      <c r="T473" s="5" t="str">
        <f t="shared" si="147"/>
        <v/>
      </c>
      <c r="U473" s="5" t="str">
        <f t="shared" si="126"/>
        <v/>
      </c>
      <c r="V473" s="5" t="str">
        <f t="shared" si="148"/>
        <v/>
      </c>
      <c r="W473" s="5" t="str">
        <f t="shared" si="127"/>
        <v/>
      </c>
      <c r="X473" s="5" t="str">
        <f t="shared" si="149"/>
        <v/>
      </c>
      <c r="Y473" s="5" t="str">
        <f t="shared" si="128"/>
        <v/>
      </c>
      <c r="Z473" s="5"/>
      <c r="AA473" s="5">
        <f t="shared" si="150"/>
        <v>0</v>
      </c>
      <c r="AB473" s="3">
        <f t="shared" si="139"/>
        <v>0</v>
      </c>
      <c r="AC473" s="5">
        <f t="shared" si="151"/>
        <v>0</v>
      </c>
      <c r="AE473" s="60" t="e">
        <f t="shared" si="140"/>
        <v>#DIV/0!</v>
      </c>
    </row>
    <row r="474" spans="2:31" x14ac:dyDescent="0.2">
      <c r="B474" s="9">
        <f t="shared" si="141"/>
        <v>57527</v>
      </c>
      <c r="C474" s="10">
        <f t="shared" si="142"/>
        <v>157</v>
      </c>
      <c r="D474" s="5">
        <f t="shared" si="143"/>
        <v>0</v>
      </c>
      <c r="E474" s="5">
        <f t="shared" si="123"/>
        <v>0</v>
      </c>
      <c r="F474" s="5">
        <f t="shared" si="124"/>
        <v>0</v>
      </c>
      <c r="G474" s="3">
        <f t="shared" si="131"/>
        <v>0</v>
      </c>
      <c r="H474" s="35"/>
      <c r="I474" s="5">
        <f>IF($M$12=1,IF(SUM(K$26:K473)&lt;1,$L$5*(1+$G$5)^(INT((B474-$B$27)/365)),0),0)</f>
        <v>0</v>
      </c>
      <c r="J474" s="5"/>
      <c r="K474" s="10">
        <f>IF($M$12=1,IF(AND(AA474/$L$9&gt;(E474*12+$C$9)*4,$L$10&lt;=B474,SUM($K$26:K473)&lt;1,$L$8&lt;AA474/$L$9),1,0),IF(SUM(K$26:K473)=1,0,1))</f>
        <v>0</v>
      </c>
      <c r="L474" s="5">
        <f>IF($M$12=1,IF(K473=1,$L$8*(1-$L$9),IF(SUM($K$26:K473)=1,MAX(L473*(1+$H$10)-P473,0),0)),IF(K474=1,$O$8,MAX(L473*(1+$H$10)-P473,0)))</f>
        <v>0</v>
      </c>
      <c r="M474" s="5">
        <f t="shared" si="144"/>
        <v>0</v>
      </c>
      <c r="N474" s="5">
        <f>IF(SUM(K$26:K473)=1,P474-(L474-L511),0)</f>
        <v>0</v>
      </c>
      <c r="O474" s="5">
        <f t="shared" si="145"/>
        <v>0</v>
      </c>
      <c r="P474" s="5">
        <f>IF(OR(SUM($K$26:K473)=1,$M$12=2),IF($M$19=1,MIN($L$16+F474*$L$17,L474*(1+$H$10)),MIN(MAX(D474+E474+F474-G474-H474-I474-M474-SUM(S474,U474,W474,Y474)-$O$16*E474,$O$15),L474*(1+$H$10))),0)</f>
        <v>0</v>
      </c>
      <c r="Q474" s="5"/>
      <c r="R474" s="50" t="str">
        <f t="shared" si="146"/>
        <v/>
      </c>
      <c r="S474" s="5" t="str">
        <f t="shared" si="125"/>
        <v/>
      </c>
      <c r="T474" s="5" t="str">
        <f t="shared" si="147"/>
        <v/>
      </c>
      <c r="U474" s="5" t="str">
        <f t="shared" si="126"/>
        <v/>
      </c>
      <c r="V474" s="5" t="str">
        <f t="shared" si="148"/>
        <v/>
      </c>
      <c r="W474" s="5" t="str">
        <f t="shared" si="127"/>
        <v/>
      </c>
      <c r="X474" s="5" t="str">
        <f t="shared" si="149"/>
        <v/>
      </c>
      <c r="Y474" s="5" t="str">
        <f t="shared" si="128"/>
        <v/>
      </c>
      <c r="Z474" s="5"/>
      <c r="AA474" s="5">
        <f t="shared" si="150"/>
        <v>0</v>
      </c>
      <c r="AB474" s="3">
        <f t="shared" si="139"/>
        <v>0</v>
      </c>
      <c r="AC474" s="5">
        <f t="shared" si="151"/>
        <v>0</v>
      </c>
      <c r="AE474" s="60" t="e">
        <f t="shared" si="140"/>
        <v>#DIV/0!</v>
      </c>
    </row>
    <row r="475" spans="2:31" x14ac:dyDescent="0.2">
      <c r="B475" s="9">
        <f t="shared" si="141"/>
        <v>57558</v>
      </c>
      <c r="C475" s="10">
        <f t="shared" si="142"/>
        <v>157</v>
      </c>
      <c r="D475" s="5">
        <f t="shared" si="143"/>
        <v>0</v>
      </c>
      <c r="E475" s="5">
        <f t="shared" ref="E475:E507" si="152">IF(MONTH(B475)=$C$11,$C$8*(1+$G$4)^(INT((B475-$B$27)/365)+1),IF(B475=$B$27,$C$8,E474))</f>
        <v>0</v>
      </c>
      <c r="F475" s="5">
        <f t="shared" ref="F475:F507" si="153">IF(MONTH(B475)&lt;&gt;$C$12,0,$C$9*(1+$G$4)^(INT((B475-$B$27)/365)+1))</f>
        <v>0</v>
      </c>
      <c r="G475" s="3">
        <f t="shared" si="131"/>
        <v>0</v>
      </c>
      <c r="H475" s="35"/>
      <c r="I475" s="5">
        <f>IF($M$12=1,IF(SUM(K$26:K474)&lt;1,$L$5*(1+$G$5)^(INT((B475-$B$27)/365)),0),0)</f>
        <v>0</v>
      </c>
      <c r="J475" s="5"/>
      <c r="K475" s="10">
        <f>IF($M$12=1,IF(AND(AA475/$L$9&gt;(E475*12+$C$9)*4,$L$10&lt;=B475,SUM($K$26:K474)&lt;1,$L$8&lt;AA475/$L$9),1,0),IF(SUM(K$26:K474)=1,0,1))</f>
        <v>0</v>
      </c>
      <c r="L475" s="5">
        <f>IF($M$12=1,IF(K474=1,$L$8*(1-$L$9),IF(SUM($K$26:K474)=1,MAX(L474*(1+$H$10)-P474,0),0)),IF(K475=1,$O$8,MAX(L474*(1+$H$10)-P474,0)))</f>
        <v>0</v>
      </c>
      <c r="M475" s="5">
        <f t="shared" si="144"/>
        <v>0</v>
      </c>
      <c r="N475" s="5">
        <f>IF(SUM(K$26:K474)=1,P475-(L475-L512),0)</f>
        <v>0</v>
      </c>
      <c r="O475" s="5">
        <f t="shared" si="145"/>
        <v>0</v>
      </c>
      <c r="P475" s="5">
        <f>IF(OR(SUM($K$26:K474)=1,$M$12=2),IF($M$19=1,MIN($L$16+F475*$L$17,L475*(1+$H$10)),MIN(MAX(D475+E475+F475-G475-H475-I475-M475-SUM(S475,U475,W475,Y475)-$O$16*E475,$O$15),L475*(1+$H$10))),0)</f>
        <v>0</v>
      </c>
      <c r="Q475" s="5"/>
      <c r="R475" s="50" t="str">
        <f t="shared" si="146"/>
        <v/>
      </c>
      <c r="S475" s="5" t="str">
        <f t="shared" ref="S475:S507" si="154">IFERROR(VLOOKUP(R475,$W$6:$Y$23,3,0)*(1+$H$5)^(INT((B475-$B$27)/365*12)+1),"")</f>
        <v/>
      </c>
      <c r="T475" s="5" t="str">
        <f t="shared" si="147"/>
        <v/>
      </c>
      <c r="U475" s="5" t="str">
        <f t="shared" ref="U475:U507" si="155">IFERROR(VLOOKUP(T475,$W$6:$Y$23,3,0)*(1+$H$5)^(INT((B475-$B$27)/365*12)+1),"")</f>
        <v/>
      </c>
      <c r="V475" s="5" t="str">
        <f t="shared" si="148"/>
        <v/>
      </c>
      <c r="W475" s="5" t="str">
        <f t="shared" ref="W475:W507" si="156">IFERROR(VLOOKUP(V475,$W$6:$Y$23,3,0)*(1+$H$5)^(INT((B475-$B$27)/365*12)+1),"")</f>
        <v/>
      </c>
      <c r="X475" s="5" t="str">
        <f t="shared" si="149"/>
        <v/>
      </c>
      <c r="Y475" s="5" t="str">
        <f t="shared" ref="Y475:Y507" si="157">IFERROR(VLOOKUP(X475,$W$6:$Y$23,3,0)*(1+$H$5)^(INT((B475-$B$27)/365*12)+1),"")</f>
        <v/>
      </c>
      <c r="Z475" s="5"/>
      <c r="AA475" s="5">
        <f t="shared" si="150"/>
        <v>0</v>
      </c>
      <c r="AB475" s="3">
        <f t="shared" si="139"/>
        <v>0</v>
      </c>
      <c r="AC475" s="5">
        <f t="shared" si="151"/>
        <v>0</v>
      </c>
      <c r="AE475" s="60" t="e">
        <f t="shared" si="140"/>
        <v>#DIV/0!</v>
      </c>
    </row>
    <row r="476" spans="2:31" x14ac:dyDescent="0.2">
      <c r="B476" s="9">
        <f t="shared" si="141"/>
        <v>57589</v>
      </c>
      <c r="C476" s="10">
        <f t="shared" si="142"/>
        <v>157</v>
      </c>
      <c r="D476" s="5">
        <f t="shared" si="143"/>
        <v>0</v>
      </c>
      <c r="E476" s="5">
        <f t="shared" si="152"/>
        <v>0</v>
      </c>
      <c r="F476" s="5">
        <f t="shared" si="153"/>
        <v>0</v>
      </c>
      <c r="G476" s="3">
        <f t="shared" ref="G476:G507" si="158">G475*(1+$H$5)</f>
        <v>0</v>
      </c>
      <c r="H476" s="35"/>
      <c r="I476" s="5">
        <f>IF($M$12=1,IF(SUM(K$26:K475)&lt;1,$L$5*(1+$G$5)^(INT((B476-$B$27)/365)),0),0)</f>
        <v>0</v>
      </c>
      <c r="J476" s="5"/>
      <c r="K476" s="10">
        <f>IF($M$12=1,IF(AND(AA476/$L$9&gt;(E476*12+$C$9)*4,$L$10&lt;=B476,SUM($K$26:K475)&lt;1,$L$8&lt;AA476/$L$9),1,0),IF(SUM(K$26:K475)=1,0,1))</f>
        <v>0</v>
      </c>
      <c r="L476" s="5">
        <f>IF($M$12=1,IF(K475=1,$L$8*(1-$L$9),IF(SUM($K$26:K475)=1,MAX(L475*(1+$H$10)-P475,0),0)),IF(K476=1,$O$8,MAX(L475*(1+$H$10)-P475,0)))</f>
        <v>0</v>
      </c>
      <c r="M476" s="5">
        <f t="shared" si="144"/>
        <v>0</v>
      </c>
      <c r="N476" s="5">
        <f>IF(SUM(K$26:K475)=1,P476-(L476-L513),0)</f>
        <v>0</v>
      </c>
      <c r="O476" s="5">
        <f t="shared" si="145"/>
        <v>0</v>
      </c>
      <c r="P476" s="5">
        <f>IF(OR(SUM($K$26:K475)=1,$M$12=2),IF($M$19=1,MIN($L$16+F476*$L$17,L476*(1+$H$10)),MIN(MAX(D476+E476+F476-G476-H476-I476-M476-SUM(S476,U476,W476,Y476)-$O$16*E476,$O$15),L476*(1+$H$10))),0)</f>
        <v>0</v>
      </c>
      <c r="Q476" s="5"/>
      <c r="R476" s="50" t="str">
        <f t="shared" si="146"/>
        <v/>
      </c>
      <c r="S476" s="5" t="str">
        <f t="shared" si="154"/>
        <v/>
      </c>
      <c r="T476" s="5" t="str">
        <f t="shared" si="147"/>
        <v/>
      </c>
      <c r="U476" s="5" t="str">
        <f t="shared" si="155"/>
        <v/>
      </c>
      <c r="V476" s="5" t="str">
        <f t="shared" si="148"/>
        <v/>
      </c>
      <c r="W476" s="5" t="str">
        <f t="shared" si="156"/>
        <v/>
      </c>
      <c r="X476" s="5" t="str">
        <f t="shared" si="149"/>
        <v/>
      </c>
      <c r="Y476" s="5" t="str">
        <f t="shared" si="157"/>
        <v/>
      </c>
      <c r="Z476" s="5"/>
      <c r="AA476" s="5">
        <f t="shared" si="150"/>
        <v>0</v>
      </c>
      <c r="AB476" s="3">
        <f t="shared" ref="AB476:AB507" si="159">IF((AA476-E476-F476)&gt;0,(AA476-E476-F476)*$H$7,(AA476-E476-F476)*$H$8)</f>
        <v>0</v>
      </c>
      <c r="AC476" s="5">
        <f t="shared" si="151"/>
        <v>0</v>
      </c>
      <c r="AE476" s="60" t="e">
        <f t="shared" ref="AE476:AE507" si="160">(AC476-D476-F476+O476+M476)/E476</f>
        <v>#DIV/0!</v>
      </c>
    </row>
    <row r="477" spans="2:31" x14ac:dyDescent="0.2">
      <c r="B477" s="9">
        <f t="shared" ref="B477:B507" si="161">DATE(YEAR(B476),MONTH(B476)+1,DAY(B476))</f>
        <v>57619</v>
      </c>
      <c r="C477" s="10">
        <f t="shared" si="142"/>
        <v>157</v>
      </c>
      <c r="D477" s="5">
        <f t="shared" si="143"/>
        <v>0</v>
      </c>
      <c r="E477" s="5">
        <f t="shared" si="152"/>
        <v>0</v>
      </c>
      <c r="F477" s="5">
        <f t="shared" si="153"/>
        <v>0</v>
      </c>
      <c r="G477" s="3">
        <f t="shared" si="158"/>
        <v>0</v>
      </c>
      <c r="H477" s="35"/>
      <c r="I477" s="5">
        <f>IF($M$12=1,IF(SUM(K$26:K476)&lt;1,$L$5*(1+$G$5)^(INT((B477-$B$27)/365)),0),0)</f>
        <v>0</v>
      </c>
      <c r="J477" s="5"/>
      <c r="K477" s="10">
        <f>IF($M$12=1,IF(AND(AA477/$L$9&gt;(E477*12+$C$9)*4,$L$10&lt;=B477,SUM($K$26:K476)&lt;1,$L$8&lt;AA477/$L$9),1,0),IF(SUM(K$26:K476)=1,0,1))</f>
        <v>0</v>
      </c>
      <c r="L477" s="5">
        <f>IF($M$12=1,IF(K476=1,$L$8*(1-$L$9),IF(SUM($K$26:K476)=1,MAX(L476*(1+$H$10)-P476,0),0)),IF(K477=1,$O$8,MAX(L476*(1+$H$10)-P476,0)))</f>
        <v>0</v>
      </c>
      <c r="M477" s="5">
        <f t="shared" si="144"/>
        <v>0</v>
      </c>
      <c r="N477" s="5">
        <f>IF(SUM(K$26:K476)=1,P477-(L477-L514),0)</f>
        <v>0</v>
      </c>
      <c r="O477" s="5">
        <f t="shared" si="145"/>
        <v>0</v>
      </c>
      <c r="P477" s="5">
        <f>IF(OR(SUM($K$26:K476)=1,$M$12=2),IF($M$19=1,MIN($L$16+F477*$L$17,L477*(1+$H$10)),MIN(MAX(D477+E477+F477-G477-H477-I477-M477-SUM(S477,U477,W477,Y477)-$O$16*E477,$O$15),L477*(1+$H$10))),0)</f>
        <v>0</v>
      </c>
      <c r="Q477" s="5"/>
      <c r="R477" s="50" t="str">
        <f t="shared" si="146"/>
        <v/>
      </c>
      <c r="S477" s="5" t="str">
        <f t="shared" si="154"/>
        <v/>
      </c>
      <c r="T477" s="5" t="str">
        <f t="shared" si="147"/>
        <v/>
      </c>
      <c r="U477" s="5" t="str">
        <f t="shared" si="155"/>
        <v/>
      </c>
      <c r="V477" s="5" t="str">
        <f t="shared" si="148"/>
        <v/>
      </c>
      <c r="W477" s="5" t="str">
        <f t="shared" si="156"/>
        <v/>
      </c>
      <c r="X477" s="5" t="str">
        <f t="shared" si="149"/>
        <v/>
      </c>
      <c r="Y477" s="5" t="str">
        <f t="shared" si="157"/>
        <v/>
      </c>
      <c r="Z477" s="5"/>
      <c r="AA477" s="5">
        <f t="shared" si="150"/>
        <v>0</v>
      </c>
      <c r="AB477" s="3">
        <f t="shared" si="159"/>
        <v>0</v>
      </c>
      <c r="AC477" s="5">
        <f t="shared" si="151"/>
        <v>0</v>
      </c>
      <c r="AE477" s="60" t="e">
        <f t="shared" si="160"/>
        <v>#DIV/0!</v>
      </c>
    </row>
    <row r="478" spans="2:31" x14ac:dyDescent="0.2">
      <c r="B478" s="9">
        <f t="shared" si="161"/>
        <v>57650</v>
      </c>
      <c r="C478" s="10">
        <f t="shared" si="142"/>
        <v>157</v>
      </c>
      <c r="D478" s="5">
        <f t="shared" si="143"/>
        <v>0</v>
      </c>
      <c r="E478" s="5">
        <f t="shared" si="152"/>
        <v>0</v>
      </c>
      <c r="F478" s="5">
        <f t="shared" si="153"/>
        <v>0</v>
      </c>
      <c r="G478" s="3">
        <f t="shared" si="158"/>
        <v>0</v>
      </c>
      <c r="H478" s="35"/>
      <c r="I478" s="5">
        <f>IF($M$12=1,IF(SUM(K$26:K477)&lt;1,$L$5*(1+$G$5)^(INT((B478-$B$27)/365)),0),0)</f>
        <v>0</v>
      </c>
      <c r="J478" s="5"/>
      <c r="K478" s="10">
        <f>IF($M$12=1,IF(AND(AA478/$L$9&gt;(E478*12+$C$9)*4,$L$10&lt;=B478,SUM($K$26:K477)&lt;1,$L$8&lt;AA478/$L$9),1,0),IF(SUM(K$26:K477)=1,0,1))</f>
        <v>0</v>
      </c>
      <c r="L478" s="5">
        <f>IF($M$12=1,IF(K477=1,$L$8*(1-$L$9),IF(SUM($K$26:K477)=1,MAX(L477*(1+$H$10)-P477,0),0)),IF(K478=1,$O$8,MAX(L477*(1+$H$10)-P477,0)))</f>
        <v>0</v>
      </c>
      <c r="M478" s="5">
        <f t="shared" si="144"/>
        <v>0</v>
      </c>
      <c r="N478" s="5">
        <f>IF(SUM(K$26:K477)=1,P478-(L478-L515),0)</f>
        <v>0</v>
      </c>
      <c r="O478" s="5">
        <f t="shared" si="145"/>
        <v>0</v>
      </c>
      <c r="P478" s="5">
        <f>IF(OR(SUM($K$26:K477)=1,$M$12=2),IF($M$19=1,MIN($L$16+F478*$L$17,L478*(1+$H$10)),MIN(MAX(D478+E478+F478-G478-H478-I478-M478-SUM(S478,U478,W478,Y478)-$O$16*E478,$O$15),L478*(1+$H$10))),0)</f>
        <v>0</v>
      </c>
      <c r="Q478" s="5"/>
      <c r="R478" s="50" t="str">
        <f t="shared" si="146"/>
        <v/>
      </c>
      <c r="S478" s="5" t="str">
        <f t="shared" si="154"/>
        <v/>
      </c>
      <c r="T478" s="5" t="str">
        <f t="shared" si="147"/>
        <v/>
      </c>
      <c r="U478" s="5" t="str">
        <f t="shared" si="155"/>
        <v/>
      </c>
      <c r="V478" s="5" t="str">
        <f t="shared" si="148"/>
        <v/>
      </c>
      <c r="W478" s="5" t="str">
        <f t="shared" si="156"/>
        <v/>
      </c>
      <c r="X478" s="5" t="str">
        <f t="shared" si="149"/>
        <v/>
      </c>
      <c r="Y478" s="5" t="str">
        <f t="shared" si="157"/>
        <v/>
      </c>
      <c r="Z478" s="5"/>
      <c r="AA478" s="5">
        <f t="shared" si="150"/>
        <v>0</v>
      </c>
      <c r="AB478" s="3">
        <f t="shared" si="159"/>
        <v>0</v>
      </c>
      <c r="AC478" s="5">
        <f t="shared" si="151"/>
        <v>0</v>
      </c>
      <c r="AE478" s="60" t="e">
        <f t="shared" si="160"/>
        <v>#DIV/0!</v>
      </c>
    </row>
    <row r="479" spans="2:31" x14ac:dyDescent="0.2">
      <c r="B479" s="9">
        <f t="shared" si="161"/>
        <v>57680</v>
      </c>
      <c r="C479" s="10">
        <f t="shared" si="142"/>
        <v>158</v>
      </c>
      <c r="D479" s="5">
        <f t="shared" si="143"/>
        <v>0</v>
      </c>
      <c r="E479" s="5">
        <f t="shared" si="152"/>
        <v>0</v>
      </c>
      <c r="F479" s="5">
        <f t="shared" si="153"/>
        <v>0</v>
      </c>
      <c r="G479" s="3">
        <f t="shared" si="158"/>
        <v>0</v>
      </c>
      <c r="H479" s="35"/>
      <c r="I479" s="5">
        <f>IF($M$12=1,IF(SUM(K$26:K478)&lt;1,$L$5*(1+$G$5)^(INT((B479-$B$27)/365)),0),0)</f>
        <v>0</v>
      </c>
      <c r="J479" s="5"/>
      <c r="K479" s="10">
        <f>IF($M$12=1,IF(AND(AA479/$L$9&gt;(E479*12+$C$9)*4,$L$10&lt;=B479,SUM($K$26:K478)&lt;1,$L$8&lt;AA479/$L$9),1,0),IF(SUM(K$26:K478)=1,0,1))</f>
        <v>0</v>
      </c>
      <c r="L479" s="5">
        <f>IF($M$12=1,IF(K478=1,$L$8*(1-$L$9),IF(SUM($K$26:K478)=1,MAX(L478*(1+$H$10)-P478,0),0)),IF(K479=1,$O$8,MAX(L478*(1+$H$10)-P478,0)))</f>
        <v>0</v>
      </c>
      <c r="M479" s="5">
        <f t="shared" si="144"/>
        <v>0</v>
      </c>
      <c r="N479" s="5">
        <f>IF(SUM(K$26:K478)=1,P479-(L479-L516),0)</f>
        <v>0</v>
      </c>
      <c r="O479" s="5">
        <f t="shared" si="145"/>
        <v>0</v>
      </c>
      <c r="P479" s="5">
        <f>IF(OR(SUM($K$26:K478)=1,$M$12=2),IF($M$19=1,MIN($L$16+F479*$L$17,L479*(1+$H$10)),MIN(MAX(D479+E479+F479-G479-H479-I479-M479-SUM(S479,U479,W479,Y479)-$O$16*E479,$O$15),L479*(1+$H$10))),0)</f>
        <v>0</v>
      </c>
      <c r="Q479" s="5"/>
      <c r="R479" s="50" t="str">
        <f t="shared" si="146"/>
        <v/>
      </c>
      <c r="S479" s="5" t="str">
        <f t="shared" si="154"/>
        <v/>
      </c>
      <c r="T479" s="5" t="str">
        <f t="shared" si="147"/>
        <v/>
      </c>
      <c r="U479" s="5" t="str">
        <f t="shared" si="155"/>
        <v/>
      </c>
      <c r="V479" s="5" t="str">
        <f t="shared" si="148"/>
        <v/>
      </c>
      <c r="W479" s="5" t="str">
        <f t="shared" si="156"/>
        <v/>
      </c>
      <c r="X479" s="5" t="str">
        <f t="shared" si="149"/>
        <v/>
      </c>
      <c r="Y479" s="5" t="str">
        <f t="shared" si="157"/>
        <v/>
      </c>
      <c r="Z479" s="5"/>
      <c r="AA479" s="5">
        <f t="shared" si="150"/>
        <v>0</v>
      </c>
      <c r="AB479" s="3">
        <f t="shared" si="159"/>
        <v>0</v>
      </c>
      <c r="AC479" s="5">
        <f t="shared" si="151"/>
        <v>0</v>
      </c>
      <c r="AE479" s="60" t="e">
        <f t="shared" si="160"/>
        <v>#DIV/0!</v>
      </c>
    </row>
    <row r="480" spans="2:31" x14ac:dyDescent="0.2">
      <c r="B480" s="9">
        <f t="shared" si="161"/>
        <v>57711</v>
      </c>
      <c r="C480" s="10">
        <f t="shared" si="142"/>
        <v>158</v>
      </c>
      <c r="D480" s="5">
        <f t="shared" si="143"/>
        <v>0</v>
      </c>
      <c r="E480" s="5">
        <f t="shared" si="152"/>
        <v>0</v>
      </c>
      <c r="F480" s="5">
        <f t="shared" si="153"/>
        <v>0</v>
      </c>
      <c r="G480" s="3">
        <f t="shared" si="158"/>
        <v>0</v>
      </c>
      <c r="H480" s="35"/>
      <c r="I480" s="5">
        <f>IF($M$12=1,IF(SUM(K$26:K479)&lt;1,$L$5*(1+$G$5)^(INT((B480-$B$27)/365)),0),0)</f>
        <v>0</v>
      </c>
      <c r="J480" s="5"/>
      <c r="K480" s="10">
        <f>IF($M$12=1,IF(AND(AA480/$L$9&gt;(E480*12+$C$9)*4,$L$10&lt;=B480,SUM($K$26:K479)&lt;1,$L$8&lt;AA480/$L$9),1,0),IF(SUM(K$26:K479)=1,0,1))</f>
        <v>0</v>
      </c>
      <c r="L480" s="5">
        <f>IF($M$12=1,IF(K479=1,$L$8*(1-$L$9),IF(SUM($K$26:K479)=1,MAX(L479*(1+$H$10)-P479,0),0)),IF(K480=1,$O$8,MAX(L479*(1+$H$10)-P479,0)))</f>
        <v>0</v>
      </c>
      <c r="M480" s="5">
        <f t="shared" si="144"/>
        <v>0</v>
      </c>
      <c r="N480" s="5">
        <f>IF(SUM(K$26:K479)=1,P480-(L480-L517),0)</f>
        <v>0</v>
      </c>
      <c r="O480" s="5">
        <f t="shared" si="145"/>
        <v>0</v>
      </c>
      <c r="P480" s="5">
        <f>IF(OR(SUM($K$26:K479)=1,$M$12=2),IF($M$19=1,MIN($L$16+F480*$L$17,L480*(1+$H$10)),MIN(MAX(D480+E480+F480-G480-H480-I480-M480-SUM(S480,U480,W480,Y480)-$O$16*E480,$O$15),L480*(1+$H$10))),0)</f>
        <v>0</v>
      </c>
      <c r="Q480" s="5"/>
      <c r="R480" s="50" t="str">
        <f t="shared" si="146"/>
        <v/>
      </c>
      <c r="S480" s="5" t="str">
        <f t="shared" si="154"/>
        <v/>
      </c>
      <c r="T480" s="5" t="str">
        <f t="shared" si="147"/>
        <v/>
      </c>
      <c r="U480" s="5" t="str">
        <f t="shared" si="155"/>
        <v/>
      </c>
      <c r="V480" s="5" t="str">
        <f t="shared" si="148"/>
        <v/>
      </c>
      <c r="W480" s="5" t="str">
        <f t="shared" si="156"/>
        <v/>
      </c>
      <c r="X480" s="5" t="str">
        <f t="shared" si="149"/>
        <v/>
      </c>
      <c r="Y480" s="5" t="str">
        <f t="shared" si="157"/>
        <v/>
      </c>
      <c r="Z480" s="5"/>
      <c r="AA480" s="5">
        <f t="shared" si="150"/>
        <v>0</v>
      </c>
      <c r="AB480" s="3">
        <f t="shared" si="159"/>
        <v>0</v>
      </c>
      <c r="AC480" s="5">
        <f t="shared" si="151"/>
        <v>0</v>
      </c>
      <c r="AE480" s="60" t="e">
        <f t="shared" si="160"/>
        <v>#DIV/0!</v>
      </c>
    </row>
    <row r="481" spans="2:31" x14ac:dyDescent="0.2">
      <c r="B481" s="9">
        <f t="shared" si="161"/>
        <v>57742</v>
      </c>
      <c r="C481" s="10">
        <f t="shared" si="142"/>
        <v>158</v>
      </c>
      <c r="D481" s="5">
        <f t="shared" si="143"/>
        <v>0</v>
      </c>
      <c r="E481" s="5">
        <f t="shared" si="152"/>
        <v>0</v>
      </c>
      <c r="F481" s="5">
        <f t="shared" si="153"/>
        <v>0</v>
      </c>
      <c r="G481" s="3">
        <f t="shared" si="158"/>
        <v>0</v>
      </c>
      <c r="H481" s="35"/>
      <c r="I481" s="5">
        <f>IF($M$12=1,IF(SUM(K$26:K480)&lt;1,$L$5*(1+$G$5)^(INT((B481-$B$27)/365)),0),0)</f>
        <v>0</v>
      </c>
      <c r="J481" s="5"/>
      <c r="K481" s="10">
        <f>IF($M$12=1,IF(AND(AA481/$L$9&gt;(E481*12+$C$9)*4,$L$10&lt;=B481,SUM($K$26:K480)&lt;1,$L$8&lt;AA481/$L$9),1,0),IF(SUM(K$26:K480)=1,0,1))</f>
        <v>0</v>
      </c>
      <c r="L481" s="5">
        <f>IF($M$12=1,IF(K480=1,$L$8*(1-$L$9),IF(SUM($K$26:K480)=1,MAX(L480*(1+$H$10)-P480,0),0)),IF(K481=1,$O$8,MAX(L480*(1+$H$10)-P480,0)))</f>
        <v>0</v>
      </c>
      <c r="M481" s="5">
        <f t="shared" si="144"/>
        <v>0</v>
      </c>
      <c r="N481" s="5">
        <f>IF(SUM(K$26:K480)=1,P481-(L481-L518),0)</f>
        <v>0</v>
      </c>
      <c r="O481" s="5">
        <f t="shared" si="145"/>
        <v>0</v>
      </c>
      <c r="P481" s="5">
        <f>IF(OR(SUM($K$26:K480)=1,$M$12=2),IF($M$19=1,MIN($L$16+F481*$L$17,L481*(1+$H$10)),MIN(MAX(D481+E481+F481-G481-H481-I481-M481-SUM(S481,U481,W481,Y481)-$O$16*E481,$O$15),L481*(1+$H$10))),0)</f>
        <v>0</v>
      </c>
      <c r="Q481" s="5"/>
      <c r="R481" s="50" t="str">
        <f t="shared" si="146"/>
        <v/>
      </c>
      <c r="S481" s="5" t="str">
        <f t="shared" si="154"/>
        <v/>
      </c>
      <c r="T481" s="5" t="str">
        <f t="shared" si="147"/>
        <v/>
      </c>
      <c r="U481" s="5" t="str">
        <f t="shared" si="155"/>
        <v/>
      </c>
      <c r="V481" s="5" t="str">
        <f t="shared" si="148"/>
        <v/>
      </c>
      <c r="W481" s="5" t="str">
        <f t="shared" si="156"/>
        <v/>
      </c>
      <c r="X481" s="5" t="str">
        <f t="shared" si="149"/>
        <v/>
      </c>
      <c r="Y481" s="5" t="str">
        <f t="shared" si="157"/>
        <v/>
      </c>
      <c r="Z481" s="5"/>
      <c r="AA481" s="5">
        <f t="shared" si="150"/>
        <v>0</v>
      </c>
      <c r="AB481" s="3">
        <f t="shared" si="159"/>
        <v>0</v>
      </c>
      <c r="AC481" s="5">
        <f t="shared" si="151"/>
        <v>0</v>
      </c>
      <c r="AE481" s="60" t="e">
        <f t="shared" si="160"/>
        <v>#DIV/0!</v>
      </c>
    </row>
    <row r="482" spans="2:31" x14ac:dyDescent="0.2">
      <c r="B482" s="9">
        <f t="shared" si="161"/>
        <v>57770</v>
      </c>
      <c r="C482" s="10">
        <f t="shared" si="142"/>
        <v>158</v>
      </c>
      <c r="D482" s="5">
        <f t="shared" si="143"/>
        <v>0</v>
      </c>
      <c r="E482" s="5">
        <f t="shared" si="152"/>
        <v>0</v>
      </c>
      <c r="F482" s="5">
        <f t="shared" si="153"/>
        <v>0</v>
      </c>
      <c r="G482" s="3">
        <f t="shared" si="158"/>
        <v>0</v>
      </c>
      <c r="H482" s="35"/>
      <c r="I482" s="5">
        <f>IF($M$12=1,IF(SUM(K$26:K481)&lt;1,$L$5*(1+$G$5)^(INT((B482-$B$27)/365)),0),0)</f>
        <v>0</v>
      </c>
      <c r="J482" s="5"/>
      <c r="K482" s="10">
        <f>IF($M$12=1,IF(AND(AA482/$L$9&gt;(E482*12+$C$9)*4,$L$10&lt;=B482,SUM($K$26:K481)&lt;1,$L$8&lt;AA482/$L$9),1,0),IF(SUM(K$26:K481)=1,0,1))</f>
        <v>0</v>
      </c>
      <c r="L482" s="5">
        <f>IF($M$12=1,IF(K481=1,$L$8*(1-$L$9),IF(SUM($K$26:K481)=1,MAX(L481*(1+$H$10)-P481,0),0)),IF(K482=1,$O$8,MAX(L481*(1+$H$10)-P481,0)))</f>
        <v>0</v>
      </c>
      <c r="M482" s="5">
        <f t="shared" si="144"/>
        <v>0</v>
      </c>
      <c r="N482" s="5">
        <f>IF(SUM(K$26:K481)=1,P482-(L482-L519),0)</f>
        <v>0</v>
      </c>
      <c r="O482" s="5">
        <f t="shared" si="145"/>
        <v>0</v>
      </c>
      <c r="P482" s="5">
        <f>IF(OR(SUM($K$26:K481)=1,$M$12=2),IF($M$19=1,MIN($L$16+F482*$L$17,L482*(1+$H$10)),MIN(MAX(D482+E482+F482-G482-H482-I482-M482-SUM(S482,U482,W482,Y482)-$O$16*E482,$O$15),L482*(1+$H$10))),0)</f>
        <v>0</v>
      </c>
      <c r="Q482" s="5"/>
      <c r="R482" s="50" t="str">
        <f t="shared" si="146"/>
        <v/>
      </c>
      <c r="S482" s="5" t="str">
        <f t="shared" si="154"/>
        <v/>
      </c>
      <c r="T482" s="5" t="str">
        <f t="shared" si="147"/>
        <v/>
      </c>
      <c r="U482" s="5" t="str">
        <f t="shared" si="155"/>
        <v/>
      </c>
      <c r="V482" s="5" t="str">
        <f t="shared" si="148"/>
        <v/>
      </c>
      <c r="W482" s="5" t="str">
        <f t="shared" si="156"/>
        <v/>
      </c>
      <c r="X482" s="5" t="str">
        <f t="shared" si="149"/>
        <v/>
      </c>
      <c r="Y482" s="5" t="str">
        <f t="shared" si="157"/>
        <v/>
      </c>
      <c r="Z482" s="5"/>
      <c r="AA482" s="5">
        <f t="shared" si="150"/>
        <v>0</v>
      </c>
      <c r="AB482" s="3">
        <f t="shared" si="159"/>
        <v>0</v>
      </c>
      <c r="AC482" s="5">
        <f t="shared" si="151"/>
        <v>0</v>
      </c>
      <c r="AE482" s="60" t="e">
        <f t="shared" si="160"/>
        <v>#DIV/0!</v>
      </c>
    </row>
    <row r="483" spans="2:31" x14ac:dyDescent="0.2">
      <c r="B483" s="9">
        <f t="shared" si="161"/>
        <v>57801</v>
      </c>
      <c r="C483" s="10">
        <f t="shared" si="142"/>
        <v>158</v>
      </c>
      <c r="D483" s="5">
        <f t="shared" si="143"/>
        <v>0</v>
      </c>
      <c r="E483" s="5">
        <f t="shared" si="152"/>
        <v>0</v>
      </c>
      <c r="F483" s="5">
        <f t="shared" si="153"/>
        <v>0</v>
      </c>
      <c r="G483" s="3">
        <f t="shared" si="158"/>
        <v>0</v>
      </c>
      <c r="H483" s="35"/>
      <c r="I483" s="5">
        <f>IF($M$12=1,IF(SUM(K$26:K482)&lt;1,$L$5*(1+$G$5)^(INT((B483-$B$27)/365)),0),0)</f>
        <v>0</v>
      </c>
      <c r="J483" s="5"/>
      <c r="K483" s="10">
        <f>IF($M$12=1,IF(AND(AA483/$L$9&gt;(E483*12+$C$9)*4,$L$10&lt;=B483,SUM($K$26:K482)&lt;1,$L$8&lt;AA483/$L$9),1,0),IF(SUM(K$26:K482)=1,0,1))</f>
        <v>0</v>
      </c>
      <c r="L483" s="5">
        <f>IF($M$12=1,IF(K482=1,$L$8*(1-$L$9),IF(SUM($K$26:K482)=1,MAX(L482*(1+$H$10)-P482,0),0)),IF(K483=1,$O$8,MAX(L482*(1+$H$10)-P482,0)))</f>
        <v>0</v>
      </c>
      <c r="M483" s="5">
        <f t="shared" si="144"/>
        <v>0</v>
      </c>
      <c r="N483" s="5">
        <f>IF(SUM(K$26:K482)=1,P483-(L483-L520),0)</f>
        <v>0</v>
      </c>
      <c r="O483" s="5">
        <f t="shared" si="145"/>
        <v>0</v>
      </c>
      <c r="P483" s="5">
        <f>IF(OR(SUM($K$26:K482)=1,$M$12=2),IF($M$19=1,MIN($L$16+F483*$L$17,L483*(1+$H$10)),MIN(MAX(D483+E483+F483-G483-H483-I483-M483-SUM(S483,U483,W483,Y483)-$O$16*E483,$O$15),L483*(1+$H$10))),0)</f>
        <v>0</v>
      </c>
      <c r="Q483" s="5"/>
      <c r="R483" s="50" t="str">
        <f t="shared" si="146"/>
        <v/>
      </c>
      <c r="S483" s="5" t="str">
        <f t="shared" si="154"/>
        <v/>
      </c>
      <c r="T483" s="5" t="str">
        <f t="shared" si="147"/>
        <v/>
      </c>
      <c r="U483" s="5" t="str">
        <f t="shared" si="155"/>
        <v/>
      </c>
      <c r="V483" s="5" t="str">
        <f t="shared" si="148"/>
        <v/>
      </c>
      <c r="W483" s="5" t="str">
        <f t="shared" si="156"/>
        <v/>
      </c>
      <c r="X483" s="5" t="str">
        <f t="shared" si="149"/>
        <v/>
      </c>
      <c r="Y483" s="5" t="str">
        <f t="shared" si="157"/>
        <v/>
      </c>
      <c r="Z483" s="5"/>
      <c r="AA483" s="5">
        <f t="shared" si="150"/>
        <v>0</v>
      </c>
      <c r="AB483" s="3">
        <f t="shared" si="159"/>
        <v>0</v>
      </c>
      <c r="AC483" s="5">
        <f t="shared" si="151"/>
        <v>0</v>
      </c>
      <c r="AE483" s="60" t="e">
        <f t="shared" si="160"/>
        <v>#DIV/0!</v>
      </c>
    </row>
    <row r="484" spans="2:31" x14ac:dyDescent="0.2">
      <c r="B484" s="9">
        <f t="shared" si="161"/>
        <v>57831</v>
      </c>
      <c r="C484" s="10">
        <f t="shared" si="142"/>
        <v>158</v>
      </c>
      <c r="D484" s="5">
        <f t="shared" si="143"/>
        <v>0</v>
      </c>
      <c r="E484" s="5">
        <f t="shared" si="152"/>
        <v>0</v>
      </c>
      <c r="F484" s="5">
        <f t="shared" si="153"/>
        <v>0</v>
      </c>
      <c r="G484" s="3">
        <f t="shared" si="158"/>
        <v>0</v>
      </c>
      <c r="H484" s="35"/>
      <c r="I484" s="5">
        <f>IF($M$12=1,IF(SUM(K$26:K483)&lt;1,$L$5*(1+$G$5)^(INT((B484-$B$27)/365)),0),0)</f>
        <v>0</v>
      </c>
      <c r="J484" s="5"/>
      <c r="K484" s="10">
        <f>IF($M$12=1,IF(AND(AA484/$L$9&gt;(E484*12+$C$9)*4,$L$10&lt;=B484,SUM($K$26:K483)&lt;1,$L$8&lt;AA484/$L$9),1,0),IF(SUM(K$26:K483)=1,0,1))</f>
        <v>0</v>
      </c>
      <c r="L484" s="5">
        <f>IF($M$12=1,IF(K483=1,$L$8*(1-$L$9),IF(SUM($K$26:K483)=1,MAX(L483*(1+$H$10)-P483,0),0)),IF(K484=1,$O$8,MAX(L483*(1+$H$10)-P483,0)))</f>
        <v>0</v>
      </c>
      <c r="M484" s="5">
        <f t="shared" si="144"/>
        <v>0</v>
      </c>
      <c r="N484" s="5">
        <f>IF(SUM(K$26:K483)=1,P484-(L484-L521),0)</f>
        <v>0</v>
      </c>
      <c r="O484" s="5">
        <f t="shared" si="145"/>
        <v>0</v>
      </c>
      <c r="P484" s="5">
        <f>IF(OR(SUM($K$26:K483)=1,$M$12=2),IF($M$19=1,MIN($L$16+F484*$L$17,L484*(1+$H$10)),MIN(MAX(D484+E484+F484-G484-H484-I484-M484-SUM(S484,U484,W484,Y484)-$O$16*E484,$O$15),L484*(1+$H$10))),0)</f>
        <v>0</v>
      </c>
      <c r="Q484" s="5"/>
      <c r="R484" s="50" t="str">
        <f t="shared" si="146"/>
        <v/>
      </c>
      <c r="S484" s="5" t="str">
        <f t="shared" si="154"/>
        <v/>
      </c>
      <c r="T484" s="5" t="str">
        <f t="shared" si="147"/>
        <v/>
      </c>
      <c r="U484" s="5" t="str">
        <f t="shared" si="155"/>
        <v/>
      </c>
      <c r="V484" s="5" t="str">
        <f t="shared" si="148"/>
        <v/>
      </c>
      <c r="W484" s="5" t="str">
        <f t="shared" si="156"/>
        <v/>
      </c>
      <c r="X484" s="5" t="str">
        <f t="shared" si="149"/>
        <v/>
      </c>
      <c r="Y484" s="5" t="str">
        <f t="shared" si="157"/>
        <v/>
      </c>
      <c r="Z484" s="5"/>
      <c r="AA484" s="5">
        <f t="shared" si="150"/>
        <v>0</v>
      </c>
      <c r="AB484" s="3">
        <f t="shared" si="159"/>
        <v>0</v>
      </c>
      <c r="AC484" s="5">
        <f t="shared" si="151"/>
        <v>0</v>
      </c>
      <c r="AE484" s="60" t="e">
        <f t="shared" si="160"/>
        <v>#DIV/0!</v>
      </c>
    </row>
    <row r="485" spans="2:31" x14ac:dyDescent="0.2">
      <c r="B485" s="9">
        <f t="shared" si="161"/>
        <v>57862</v>
      </c>
      <c r="C485" s="10">
        <f t="shared" si="142"/>
        <v>158</v>
      </c>
      <c r="D485" s="5">
        <f t="shared" si="143"/>
        <v>0</v>
      </c>
      <c r="E485" s="5">
        <f t="shared" si="152"/>
        <v>0</v>
      </c>
      <c r="F485" s="5">
        <f t="shared" si="153"/>
        <v>0</v>
      </c>
      <c r="G485" s="3">
        <f t="shared" si="158"/>
        <v>0</v>
      </c>
      <c r="H485" s="35"/>
      <c r="I485" s="5">
        <f>IF($M$12=1,IF(SUM(K$26:K484)&lt;1,$L$5*(1+$G$5)^(INT((B485-$B$27)/365)),0),0)</f>
        <v>0</v>
      </c>
      <c r="J485" s="5"/>
      <c r="K485" s="10">
        <f>IF($M$12=1,IF(AND(AA485/$L$9&gt;(E485*12+$C$9)*4,$L$10&lt;=B485,SUM($K$26:K484)&lt;1,$L$8&lt;AA485/$L$9),1,0),IF(SUM(K$26:K484)=1,0,1))</f>
        <v>0</v>
      </c>
      <c r="L485" s="5">
        <f>IF($M$12=1,IF(K484=1,$L$8*(1-$L$9),IF(SUM($K$26:K484)=1,MAX(L484*(1+$H$10)-P484,0),0)),IF(K485=1,$O$8,MAX(L484*(1+$H$10)-P484,0)))</f>
        <v>0</v>
      </c>
      <c r="M485" s="5">
        <f t="shared" si="144"/>
        <v>0</v>
      </c>
      <c r="N485" s="5">
        <f>IF(SUM(K$26:K484)=1,P485-(L485-L522),0)</f>
        <v>0</v>
      </c>
      <c r="O485" s="5">
        <f t="shared" si="145"/>
        <v>0</v>
      </c>
      <c r="P485" s="5">
        <f>IF(OR(SUM($K$26:K484)=1,$M$12=2),IF($M$19=1,MIN($L$16+F485*$L$17,L485*(1+$H$10)),MIN(MAX(D485+E485+F485-G485-H485-I485-M485-SUM(S485,U485,W485,Y485)-$O$16*E485,$O$15),L485*(1+$H$10))),0)</f>
        <v>0</v>
      </c>
      <c r="Q485" s="5"/>
      <c r="R485" s="50" t="str">
        <f t="shared" si="146"/>
        <v/>
      </c>
      <c r="S485" s="5" t="str">
        <f t="shared" si="154"/>
        <v/>
      </c>
      <c r="T485" s="5" t="str">
        <f t="shared" si="147"/>
        <v/>
      </c>
      <c r="U485" s="5" t="str">
        <f t="shared" si="155"/>
        <v/>
      </c>
      <c r="V485" s="5" t="str">
        <f t="shared" si="148"/>
        <v/>
      </c>
      <c r="W485" s="5" t="str">
        <f t="shared" si="156"/>
        <v/>
      </c>
      <c r="X485" s="5" t="str">
        <f t="shared" si="149"/>
        <v/>
      </c>
      <c r="Y485" s="5" t="str">
        <f t="shared" si="157"/>
        <v/>
      </c>
      <c r="Z485" s="5"/>
      <c r="AA485" s="5">
        <f t="shared" si="150"/>
        <v>0</v>
      </c>
      <c r="AB485" s="3">
        <f t="shared" si="159"/>
        <v>0</v>
      </c>
      <c r="AC485" s="5">
        <f t="shared" si="151"/>
        <v>0</v>
      </c>
      <c r="AE485" s="60" t="e">
        <f t="shared" si="160"/>
        <v>#DIV/0!</v>
      </c>
    </row>
    <row r="486" spans="2:31" x14ac:dyDescent="0.2">
      <c r="B486" s="9">
        <f t="shared" si="161"/>
        <v>57892</v>
      </c>
      <c r="C486" s="10">
        <f t="shared" si="142"/>
        <v>158</v>
      </c>
      <c r="D486" s="5">
        <f t="shared" si="143"/>
        <v>0</v>
      </c>
      <c r="E486" s="5">
        <f t="shared" si="152"/>
        <v>0</v>
      </c>
      <c r="F486" s="5">
        <f t="shared" si="153"/>
        <v>0</v>
      </c>
      <c r="G486" s="3">
        <f t="shared" si="158"/>
        <v>0</v>
      </c>
      <c r="H486" s="35"/>
      <c r="I486" s="5">
        <f>IF($M$12=1,IF(SUM(K$26:K485)&lt;1,$L$5*(1+$G$5)^(INT((B486-$B$27)/365)),0),0)</f>
        <v>0</v>
      </c>
      <c r="J486" s="5"/>
      <c r="K486" s="10">
        <f>IF($M$12=1,IF(AND(AA486/$L$9&gt;(E486*12+$C$9)*4,$L$10&lt;=B486,SUM($K$26:K485)&lt;1,$L$8&lt;AA486/$L$9),1,0),IF(SUM(K$26:K485)=1,0,1))</f>
        <v>0</v>
      </c>
      <c r="L486" s="5">
        <f>IF($M$12=1,IF(K485=1,$L$8*(1-$L$9),IF(SUM($K$26:K485)=1,MAX(L485*(1+$H$10)-P485,0),0)),IF(K486=1,$O$8,MAX(L485*(1+$H$10)-P485,0)))</f>
        <v>0</v>
      </c>
      <c r="M486" s="5">
        <f t="shared" si="144"/>
        <v>0</v>
      </c>
      <c r="N486" s="5">
        <f>IF(SUM(K$26:K485)=1,P486-(L486-L523),0)</f>
        <v>0</v>
      </c>
      <c r="O486" s="5">
        <f t="shared" si="145"/>
        <v>0</v>
      </c>
      <c r="P486" s="5">
        <f>IF(OR(SUM($K$26:K485)=1,$M$12=2),IF($M$19=1,MIN($L$16+F486*$L$17,L486*(1+$H$10)),MIN(MAX(D486+E486+F486-G486-H486-I486-M486-SUM(S486,U486,W486,Y486)-$O$16*E486,$O$15),L486*(1+$H$10))),0)</f>
        <v>0</v>
      </c>
      <c r="Q486" s="5"/>
      <c r="R486" s="50" t="str">
        <f t="shared" si="146"/>
        <v/>
      </c>
      <c r="S486" s="5" t="str">
        <f t="shared" si="154"/>
        <v/>
      </c>
      <c r="T486" s="5" t="str">
        <f t="shared" si="147"/>
        <v/>
      </c>
      <c r="U486" s="5" t="str">
        <f t="shared" si="155"/>
        <v/>
      </c>
      <c r="V486" s="5" t="str">
        <f t="shared" si="148"/>
        <v/>
      </c>
      <c r="W486" s="5" t="str">
        <f t="shared" si="156"/>
        <v/>
      </c>
      <c r="X486" s="5" t="str">
        <f t="shared" si="149"/>
        <v/>
      </c>
      <c r="Y486" s="5" t="str">
        <f t="shared" si="157"/>
        <v/>
      </c>
      <c r="Z486" s="5"/>
      <c r="AA486" s="5">
        <f t="shared" si="150"/>
        <v>0</v>
      </c>
      <c r="AB486" s="3">
        <f t="shared" si="159"/>
        <v>0</v>
      </c>
      <c r="AC486" s="5">
        <f t="shared" si="151"/>
        <v>0</v>
      </c>
      <c r="AE486" s="60" t="e">
        <f t="shared" si="160"/>
        <v>#DIV/0!</v>
      </c>
    </row>
    <row r="487" spans="2:31" x14ac:dyDescent="0.2">
      <c r="B487" s="9">
        <f t="shared" si="161"/>
        <v>57923</v>
      </c>
      <c r="C487" s="10">
        <f t="shared" si="142"/>
        <v>158</v>
      </c>
      <c r="D487" s="5">
        <f t="shared" si="143"/>
        <v>0</v>
      </c>
      <c r="E487" s="5">
        <f t="shared" si="152"/>
        <v>0</v>
      </c>
      <c r="F487" s="5">
        <f t="shared" si="153"/>
        <v>0</v>
      </c>
      <c r="G487" s="3">
        <f t="shared" si="158"/>
        <v>0</v>
      </c>
      <c r="H487" s="35"/>
      <c r="I487" s="5">
        <f>IF($M$12=1,IF(SUM(K$26:K486)&lt;1,$L$5*(1+$G$5)^(INT((B487-$B$27)/365)),0),0)</f>
        <v>0</v>
      </c>
      <c r="J487" s="5"/>
      <c r="K487" s="10">
        <f>IF($M$12=1,IF(AND(AA487/$L$9&gt;(E487*12+$C$9)*4,$L$10&lt;=B487,SUM($K$26:K486)&lt;1,$L$8&lt;AA487/$L$9),1,0),IF(SUM(K$26:K486)=1,0,1))</f>
        <v>0</v>
      </c>
      <c r="L487" s="5">
        <f>IF($M$12=1,IF(K486=1,$L$8*(1-$L$9),IF(SUM($K$26:K486)=1,MAX(L486*(1+$H$10)-P486,0),0)),IF(K487=1,$O$8,MAX(L486*(1+$H$10)-P486,0)))</f>
        <v>0</v>
      </c>
      <c r="M487" s="5">
        <f t="shared" si="144"/>
        <v>0</v>
      </c>
      <c r="N487" s="5">
        <f>IF(SUM(K$26:K486)=1,P487-(L487-L524),0)</f>
        <v>0</v>
      </c>
      <c r="O487" s="5">
        <f t="shared" si="145"/>
        <v>0</v>
      </c>
      <c r="P487" s="5">
        <f>IF(OR(SUM($K$26:K486)=1,$M$12=2),IF($M$19=1,MIN($L$16+F487*$L$17,L487*(1+$H$10)),MIN(MAX(D487+E487+F487-G487-H487-I487-M487-SUM(S487,U487,W487,Y487)-$O$16*E487,$O$15),L487*(1+$H$10))),0)</f>
        <v>0</v>
      </c>
      <c r="Q487" s="5"/>
      <c r="R487" s="50" t="str">
        <f t="shared" si="146"/>
        <v/>
      </c>
      <c r="S487" s="5" t="str">
        <f t="shared" si="154"/>
        <v/>
      </c>
      <c r="T487" s="5" t="str">
        <f t="shared" si="147"/>
        <v/>
      </c>
      <c r="U487" s="5" t="str">
        <f t="shared" si="155"/>
        <v/>
      </c>
      <c r="V487" s="5" t="str">
        <f t="shared" si="148"/>
        <v/>
      </c>
      <c r="W487" s="5" t="str">
        <f t="shared" si="156"/>
        <v/>
      </c>
      <c r="X487" s="5" t="str">
        <f t="shared" si="149"/>
        <v/>
      </c>
      <c r="Y487" s="5" t="str">
        <f t="shared" si="157"/>
        <v/>
      </c>
      <c r="Z487" s="5"/>
      <c r="AA487" s="5">
        <f t="shared" si="150"/>
        <v>0</v>
      </c>
      <c r="AB487" s="3">
        <f t="shared" si="159"/>
        <v>0</v>
      </c>
      <c r="AC487" s="5">
        <f t="shared" si="151"/>
        <v>0</v>
      </c>
      <c r="AE487" s="60" t="e">
        <f t="shared" si="160"/>
        <v>#DIV/0!</v>
      </c>
    </row>
    <row r="488" spans="2:31" x14ac:dyDescent="0.2">
      <c r="B488" s="9">
        <f t="shared" si="161"/>
        <v>57954</v>
      </c>
      <c r="C488" s="10">
        <f t="shared" si="142"/>
        <v>158</v>
      </c>
      <c r="D488" s="5">
        <f t="shared" si="143"/>
        <v>0</v>
      </c>
      <c r="E488" s="5">
        <f t="shared" si="152"/>
        <v>0</v>
      </c>
      <c r="F488" s="5">
        <f t="shared" si="153"/>
        <v>0</v>
      </c>
      <c r="G488" s="3">
        <f t="shared" si="158"/>
        <v>0</v>
      </c>
      <c r="H488" s="35"/>
      <c r="I488" s="5">
        <f>IF($M$12=1,IF(SUM(K$26:K487)&lt;1,$L$5*(1+$G$5)^(INT((B488-$B$27)/365)),0),0)</f>
        <v>0</v>
      </c>
      <c r="J488" s="5"/>
      <c r="K488" s="10">
        <f>IF($M$12=1,IF(AND(AA488/$L$9&gt;(E488*12+$C$9)*4,$L$10&lt;=B488,SUM($K$26:K487)&lt;1,$L$8&lt;AA488/$L$9),1,0),IF(SUM(K$26:K487)=1,0,1))</f>
        <v>0</v>
      </c>
      <c r="L488" s="5">
        <f>IF($M$12=1,IF(K487=1,$L$8*(1-$L$9),IF(SUM($K$26:K487)=1,MAX(L487*(1+$H$10)-P487,0),0)),IF(K488=1,$O$8,MAX(L487*(1+$H$10)-P487,0)))</f>
        <v>0</v>
      </c>
      <c r="M488" s="5">
        <f t="shared" si="144"/>
        <v>0</v>
      </c>
      <c r="N488" s="5">
        <f>IF(SUM(K$26:K487)=1,P488-(L488-L525),0)</f>
        <v>0</v>
      </c>
      <c r="O488" s="5">
        <f t="shared" si="145"/>
        <v>0</v>
      </c>
      <c r="P488" s="5">
        <f>IF(OR(SUM($K$26:K487)=1,$M$12=2),IF($M$19=1,MIN($L$16+F488*$L$17,L488*(1+$H$10)),MIN(MAX(D488+E488+F488-G488-H488-I488-M488-SUM(S488,U488,W488,Y488)-$O$16*E488,$O$15),L488*(1+$H$10))),0)</f>
        <v>0</v>
      </c>
      <c r="Q488" s="5"/>
      <c r="R488" s="50" t="str">
        <f t="shared" si="146"/>
        <v/>
      </c>
      <c r="S488" s="5" t="str">
        <f t="shared" si="154"/>
        <v/>
      </c>
      <c r="T488" s="5" t="str">
        <f t="shared" si="147"/>
        <v/>
      </c>
      <c r="U488" s="5" t="str">
        <f t="shared" si="155"/>
        <v/>
      </c>
      <c r="V488" s="5" t="str">
        <f t="shared" si="148"/>
        <v/>
      </c>
      <c r="W488" s="5" t="str">
        <f t="shared" si="156"/>
        <v/>
      </c>
      <c r="X488" s="5" t="str">
        <f t="shared" si="149"/>
        <v/>
      </c>
      <c r="Y488" s="5" t="str">
        <f t="shared" si="157"/>
        <v/>
      </c>
      <c r="Z488" s="5"/>
      <c r="AA488" s="5">
        <f t="shared" si="150"/>
        <v>0</v>
      </c>
      <c r="AB488" s="3">
        <f t="shared" si="159"/>
        <v>0</v>
      </c>
      <c r="AC488" s="5">
        <f t="shared" si="151"/>
        <v>0</v>
      </c>
      <c r="AE488" s="60" t="e">
        <f t="shared" si="160"/>
        <v>#DIV/0!</v>
      </c>
    </row>
    <row r="489" spans="2:31" x14ac:dyDescent="0.2">
      <c r="B489" s="9">
        <f t="shared" si="161"/>
        <v>57984</v>
      </c>
      <c r="C489" s="10">
        <f t="shared" si="142"/>
        <v>158</v>
      </c>
      <c r="D489" s="5">
        <f t="shared" si="143"/>
        <v>0</v>
      </c>
      <c r="E489" s="5">
        <f t="shared" si="152"/>
        <v>0</v>
      </c>
      <c r="F489" s="5">
        <f t="shared" si="153"/>
        <v>0</v>
      </c>
      <c r="G489" s="3">
        <f t="shared" si="158"/>
        <v>0</v>
      </c>
      <c r="H489" s="35"/>
      <c r="I489" s="5">
        <f>IF($M$12=1,IF(SUM(K$26:K488)&lt;1,$L$5*(1+$G$5)^(INT((B489-$B$27)/365)),0),0)</f>
        <v>0</v>
      </c>
      <c r="J489" s="5"/>
      <c r="K489" s="10">
        <f>IF($M$12=1,IF(AND(AA489/$L$9&gt;(E489*12+$C$9)*4,$L$10&lt;=B489,SUM($K$26:K488)&lt;1,$L$8&lt;AA489/$L$9),1,0),IF(SUM(K$26:K488)=1,0,1))</f>
        <v>0</v>
      </c>
      <c r="L489" s="5">
        <f>IF($M$12=1,IF(K488=1,$L$8*(1-$L$9),IF(SUM($K$26:K488)=1,MAX(L488*(1+$H$10)-P488,0),0)),IF(K489=1,$O$8,MAX(L488*(1+$H$10)-P488,0)))</f>
        <v>0</v>
      </c>
      <c r="M489" s="5">
        <f t="shared" si="144"/>
        <v>0</v>
      </c>
      <c r="N489" s="5">
        <f>IF(SUM(K$26:K488)=1,P489-(L489-L526),0)</f>
        <v>0</v>
      </c>
      <c r="O489" s="5">
        <f t="shared" si="145"/>
        <v>0</v>
      </c>
      <c r="P489" s="5">
        <f>IF(OR(SUM($K$26:K488)=1,$M$12=2),IF($M$19=1,MIN($L$16+F489*$L$17,L489*(1+$H$10)),MIN(MAX(D489+E489+F489-G489-H489-I489-M489-SUM(S489,U489,W489,Y489)-$O$16*E489,$O$15),L489*(1+$H$10))),0)</f>
        <v>0</v>
      </c>
      <c r="Q489" s="5"/>
      <c r="R489" s="50" t="str">
        <f t="shared" si="146"/>
        <v/>
      </c>
      <c r="S489" s="5" t="str">
        <f t="shared" si="154"/>
        <v/>
      </c>
      <c r="T489" s="5" t="str">
        <f t="shared" si="147"/>
        <v/>
      </c>
      <c r="U489" s="5" t="str">
        <f t="shared" si="155"/>
        <v/>
      </c>
      <c r="V489" s="5" t="str">
        <f t="shared" si="148"/>
        <v/>
      </c>
      <c r="W489" s="5" t="str">
        <f t="shared" si="156"/>
        <v/>
      </c>
      <c r="X489" s="5" t="str">
        <f t="shared" si="149"/>
        <v/>
      </c>
      <c r="Y489" s="5" t="str">
        <f t="shared" si="157"/>
        <v/>
      </c>
      <c r="Z489" s="5"/>
      <c r="AA489" s="5">
        <f t="shared" si="150"/>
        <v>0</v>
      </c>
      <c r="AB489" s="3">
        <f t="shared" si="159"/>
        <v>0</v>
      </c>
      <c r="AC489" s="5">
        <f t="shared" si="151"/>
        <v>0</v>
      </c>
      <c r="AE489" s="60" t="e">
        <f t="shared" si="160"/>
        <v>#DIV/0!</v>
      </c>
    </row>
    <row r="490" spans="2:31" x14ac:dyDescent="0.2">
      <c r="B490" s="9">
        <f t="shared" si="161"/>
        <v>58015</v>
      </c>
      <c r="C490" s="10">
        <f t="shared" si="142"/>
        <v>158</v>
      </c>
      <c r="D490" s="5">
        <f t="shared" si="143"/>
        <v>0</v>
      </c>
      <c r="E490" s="5">
        <f t="shared" si="152"/>
        <v>0</v>
      </c>
      <c r="F490" s="5">
        <f t="shared" si="153"/>
        <v>0</v>
      </c>
      <c r="G490" s="3">
        <f t="shared" si="158"/>
        <v>0</v>
      </c>
      <c r="H490" s="35"/>
      <c r="I490" s="5">
        <f>IF($M$12=1,IF(SUM(K$26:K489)&lt;1,$L$5*(1+$G$5)^(INT((B490-$B$27)/365)),0),0)</f>
        <v>0</v>
      </c>
      <c r="J490" s="5"/>
      <c r="K490" s="10">
        <f>IF($M$12=1,IF(AND(AA490/$L$9&gt;(E490*12+$C$9)*4,$L$10&lt;=B490,SUM($K$26:K489)&lt;1,$L$8&lt;AA490/$L$9),1,0),IF(SUM(K$26:K489)=1,0,1))</f>
        <v>0</v>
      </c>
      <c r="L490" s="5">
        <f>IF($M$12=1,IF(K489=1,$L$8*(1-$L$9),IF(SUM($K$26:K489)=1,MAX(L489*(1+$H$10)-P489,0),0)),IF(K490=1,$O$8,MAX(L489*(1+$H$10)-P489,0)))</f>
        <v>0</v>
      </c>
      <c r="M490" s="5">
        <f t="shared" si="144"/>
        <v>0</v>
      </c>
      <c r="N490" s="5">
        <f>IF(SUM(K$26:K489)=1,P490-(L490-L527),0)</f>
        <v>0</v>
      </c>
      <c r="O490" s="5">
        <f t="shared" si="145"/>
        <v>0</v>
      </c>
      <c r="P490" s="5">
        <f>IF(OR(SUM($K$26:K489)=1,$M$12=2),IF($M$19=1,MIN($L$16+F490*$L$17,L490*(1+$H$10)),MIN(MAX(D490+E490+F490-G490-H490-I490-M490-SUM(S490,U490,W490,Y490)-$O$16*E490,$O$15),L490*(1+$H$10))),0)</f>
        <v>0</v>
      </c>
      <c r="Q490" s="5"/>
      <c r="R490" s="50" t="str">
        <f t="shared" si="146"/>
        <v/>
      </c>
      <c r="S490" s="5" t="str">
        <f t="shared" si="154"/>
        <v/>
      </c>
      <c r="T490" s="5" t="str">
        <f t="shared" si="147"/>
        <v/>
      </c>
      <c r="U490" s="5" t="str">
        <f t="shared" si="155"/>
        <v/>
      </c>
      <c r="V490" s="5" t="str">
        <f t="shared" si="148"/>
        <v/>
      </c>
      <c r="W490" s="5" t="str">
        <f t="shared" si="156"/>
        <v/>
      </c>
      <c r="X490" s="5" t="str">
        <f t="shared" si="149"/>
        <v/>
      </c>
      <c r="Y490" s="5" t="str">
        <f t="shared" si="157"/>
        <v/>
      </c>
      <c r="Z490" s="5"/>
      <c r="AA490" s="5">
        <f t="shared" si="150"/>
        <v>0</v>
      </c>
      <c r="AB490" s="3">
        <f t="shared" si="159"/>
        <v>0</v>
      </c>
      <c r="AC490" s="5">
        <f t="shared" si="151"/>
        <v>0</v>
      </c>
      <c r="AE490" s="60" t="e">
        <f t="shared" si="160"/>
        <v>#DIV/0!</v>
      </c>
    </row>
    <row r="491" spans="2:31" x14ac:dyDescent="0.2">
      <c r="B491" s="9">
        <f t="shared" si="161"/>
        <v>58045</v>
      </c>
      <c r="C491" s="10">
        <f t="shared" si="142"/>
        <v>159</v>
      </c>
      <c r="D491" s="5">
        <f t="shared" si="143"/>
        <v>0</v>
      </c>
      <c r="E491" s="5">
        <f t="shared" si="152"/>
        <v>0</v>
      </c>
      <c r="F491" s="5">
        <f t="shared" si="153"/>
        <v>0</v>
      </c>
      <c r="G491" s="3">
        <f t="shared" si="158"/>
        <v>0</v>
      </c>
      <c r="H491" s="35"/>
      <c r="I491" s="5">
        <f>IF($M$12=1,IF(SUM(K$26:K490)&lt;1,$L$5*(1+$G$5)^(INT((B491-$B$27)/365)),0),0)</f>
        <v>0</v>
      </c>
      <c r="J491" s="5"/>
      <c r="K491" s="10">
        <f>IF($M$12=1,IF(AND(AA491/$L$9&gt;(E491*12+$C$9)*4,$L$10&lt;=B491,SUM($K$26:K490)&lt;1,$L$8&lt;AA491/$L$9),1,0),IF(SUM(K$26:K490)=1,0,1))</f>
        <v>0</v>
      </c>
      <c r="L491" s="5">
        <f>IF($M$12=1,IF(K490=1,$L$8*(1-$L$9),IF(SUM($K$26:K490)=1,MAX(L490*(1+$H$10)-P490,0),0)),IF(K491=1,$O$8,MAX(L490*(1+$H$10)-P490,0)))</f>
        <v>0</v>
      </c>
      <c r="M491" s="5">
        <f t="shared" si="144"/>
        <v>0</v>
      </c>
      <c r="N491" s="5">
        <f>IF(SUM(K$26:K490)=1,P491-(L491-L528),0)</f>
        <v>0</v>
      </c>
      <c r="O491" s="5">
        <f t="shared" si="145"/>
        <v>0</v>
      </c>
      <c r="P491" s="5">
        <f>IF(OR(SUM($K$26:K490)=1,$M$12=2),IF($M$19=1,MIN($L$16+F491*$L$17,L491*(1+$H$10)),MIN(MAX(D491+E491+F491-G491-H491-I491-M491-SUM(S491,U491,W491,Y491)-$O$16*E491,$O$15),L491*(1+$H$10))),0)</f>
        <v>0</v>
      </c>
      <c r="Q491" s="5"/>
      <c r="R491" s="50" t="str">
        <f t="shared" si="146"/>
        <v/>
      </c>
      <c r="S491" s="5" t="str">
        <f t="shared" si="154"/>
        <v/>
      </c>
      <c r="T491" s="5" t="str">
        <f t="shared" si="147"/>
        <v/>
      </c>
      <c r="U491" s="5" t="str">
        <f t="shared" si="155"/>
        <v/>
      </c>
      <c r="V491" s="5" t="str">
        <f t="shared" si="148"/>
        <v/>
      </c>
      <c r="W491" s="5" t="str">
        <f t="shared" si="156"/>
        <v/>
      </c>
      <c r="X491" s="5" t="str">
        <f t="shared" si="149"/>
        <v/>
      </c>
      <c r="Y491" s="5" t="str">
        <f t="shared" si="157"/>
        <v/>
      </c>
      <c r="Z491" s="5"/>
      <c r="AA491" s="5">
        <f t="shared" si="150"/>
        <v>0</v>
      </c>
      <c r="AB491" s="3">
        <f t="shared" si="159"/>
        <v>0</v>
      </c>
      <c r="AC491" s="5">
        <f t="shared" si="151"/>
        <v>0</v>
      </c>
      <c r="AE491" s="60" t="e">
        <f t="shared" si="160"/>
        <v>#DIV/0!</v>
      </c>
    </row>
    <row r="492" spans="2:31" x14ac:dyDescent="0.2">
      <c r="B492" s="9">
        <f t="shared" si="161"/>
        <v>58076</v>
      </c>
      <c r="C492" s="10">
        <f t="shared" si="142"/>
        <v>159</v>
      </c>
      <c r="D492" s="5">
        <f t="shared" si="143"/>
        <v>0</v>
      </c>
      <c r="E492" s="5">
        <f t="shared" si="152"/>
        <v>0</v>
      </c>
      <c r="F492" s="5">
        <f t="shared" si="153"/>
        <v>0</v>
      </c>
      <c r="G492" s="3">
        <f t="shared" si="158"/>
        <v>0</v>
      </c>
      <c r="H492" s="35"/>
      <c r="I492" s="5">
        <f>IF($M$12=1,IF(SUM(K$26:K491)&lt;1,$L$5*(1+$G$5)^(INT((B492-$B$27)/365)),0),0)</f>
        <v>0</v>
      </c>
      <c r="J492" s="5"/>
      <c r="K492" s="10">
        <f>IF($M$12=1,IF(AND(AA492/$L$9&gt;(E492*12+$C$9)*4,$L$10&lt;=B492,SUM($K$26:K491)&lt;1,$L$8&lt;AA492/$L$9),1,0),IF(SUM(K$26:K491)=1,0,1))</f>
        <v>0</v>
      </c>
      <c r="L492" s="5">
        <f>IF($M$12=1,IF(K491=1,$L$8*(1-$L$9),IF(SUM($K$26:K491)=1,MAX(L491*(1+$H$10)-P491,0),0)),IF(K492=1,$O$8,MAX(L491*(1+$H$10)-P491,0)))</f>
        <v>0</v>
      </c>
      <c r="M492" s="5">
        <f t="shared" si="144"/>
        <v>0</v>
      </c>
      <c r="N492" s="5">
        <f>IF(SUM(K$26:K491)=1,P492-(L492-L529),0)</f>
        <v>0</v>
      </c>
      <c r="O492" s="5">
        <f t="shared" si="145"/>
        <v>0</v>
      </c>
      <c r="P492" s="5">
        <f>IF(OR(SUM($K$26:K491)=1,$M$12=2),IF($M$19=1,MIN($L$16+F492*$L$17,L492*(1+$H$10)),MIN(MAX(D492+E492+F492-G492-H492-I492-M492-SUM(S492,U492,W492,Y492)-$O$16*E492,$O$15),L492*(1+$H$10))),0)</f>
        <v>0</v>
      </c>
      <c r="Q492" s="5"/>
      <c r="R492" s="50" t="str">
        <f t="shared" si="146"/>
        <v/>
      </c>
      <c r="S492" s="5" t="str">
        <f t="shared" si="154"/>
        <v/>
      </c>
      <c r="T492" s="5" t="str">
        <f t="shared" si="147"/>
        <v/>
      </c>
      <c r="U492" s="5" t="str">
        <f t="shared" si="155"/>
        <v/>
      </c>
      <c r="V492" s="5" t="str">
        <f t="shared" si="148"/>
        <v/>
      </c>
      <c r="W492" s="5" t="str">
        <f t="shared" si="156"/>
        <v/>
      </c>
      <c r="X492" s="5" t="str">
        <f t="shared" si="149"/>
        <v/>
      </c>
      <c r="Y492" s="5" t="str">
        <f t="shared" si="157"/>
        <v/>
      </c>
      <c r="Z492" s="5"/>
      <c r="AA492" s="5">
        <f t="shared" si="150"/>
        <v>0</v>
      </c>
      <c r="AB492" s="3">
        <f t="shared" si="159"/>
        <v>0</v>
      </c>
      <c r="AC492" s="5">
        <f t="shared" si="151"/>
        <v>0</v>
      </c>
      <c r="AE492" s="60" t="e">
        <f t="shared" si="160"/>
        <v>#DIV/0!</v>
      </c>
    </row>
    <row r="493" spans="2:31" x14ac:dyDescent="0.2">
      <c r="B493" s="9">
        <f t="shared" si="161"/>
        <v>58107</v>
      </c>
      <c r="C493" s="10">
        <f t="shared" si="142"/>
        <v>159</v>
      </c>
      <c r="D493" s="5">
        <f t="shared" si="143"/>
        <v>0</v>
      </c>
      <c r="E493" s="5">
        <f t="shared" si="152"/>
        <v>0</v>
      </c>
      <c r="F493" s="5">
        <f t="shared" si="153"/>
        <v>0</v>
      </c>
      <c r="G493" s="3">
        <f t="shared" si="158"/>
        <v>0</v>
      </c>
      <c r="H493" s="35"/>
      <c r="I493" s="5">
        <f>IF($M$12=1,IF(SUM(K$26:K492)&lt;1,$L$5*(1+$G$5)^(INT((B493-$B$27)/365)),0),0)</f>
        <v>0</v>
      </c>
      <c r="J493" s="5"/>
      <c r="K493" s="10">
        <f>IF($M$12=1,IF(AND(AA493/$L$9&gt;(E493*12+$C$9)*4,$L$10&lt;=B493,SUM($K$26:K492)&lt;1,$L$8&lt;AA493/$L$9),1,0),IF(SUM(K$26:K492)=1,0,1))</f>
        <v>0</v>
      </c>
      <c r="L493" s="5">
        <f>IF($M$12=1,IF(K492=1,$L$8*(1-$L$9),IF(SUM($K$26:K492)=1,MAX(L492*(1+$H$10)-P492,0),0)),IF(K493=1,$O$8,MAX(L492*(1+$H$10)-P492,0)))</f>
        <v>0</v>
      </c>
      <c r="M493" s="5">
        <f t="shared" si="144"/>
        <v>0</v>
      </c>
      <c r="N493" s="5">
        <f>IF(SUM(K$26:K492)=1,P493-(L493-L530),0)</f>
        <v>0</v>
      </c>
      <c r="O493" s="5">
        <f t="shared" si="145"/>
        <v>0</v>
      </c>
      <c r="P493" s="5">
        <f>IF(OR(SUM($K$26:K492)=1,$M$12=2),IF($M$19=1,MIN($L$16+F493*$L$17,L493*(1+$H$10)),MIN(MAX(D493+E493+F493-G493-H493-I493-M493-SUM(S493,U493,W493,Y493)-$O$16*E493,$O$15),L493*(1+$H$10))),0)</f>
        <v>0</v>
      </c>
      <c r="Q493" s="5"/>
      <c r="R493" s="50" t="str">
        <f t="shared" si="146"/>
        <v/>
      </c>
      <c r="S493" s="5" t="str">
        <f t="shared" si="154"/>
        <v/>
      </c>
      <c r="T493" s="5" t="str">
        <f t="shared" si="147"/>
        <v/>
      </c>
      <c r="U493" s="5" t="str">
        <f t="shared" si="155"/>
        <v/>
      </c>
      <c r="V493" s="5" t="str">
        <f t="shared" si="148"/>
        <v/>
      </c>
      <c r="W493" s="5" t="str">
        <f t="shared" si="156"/>
        <v/>
      </c>
      <c r="X493" s="5" t="str">
        <f t="shared" si="149"/>
        <v/>
      </c>
      <c r="Y493" s="5" t="str">
        <f t="shared" si="157"/>
        <v/>
      </c>
      <c r="Z493" s="5"/>
      <c r="AA493" s="5">
        <f t="shared" si="150"/>
        <v>0</v>
      </c>
      <c r="AB493" s="3">
        <f t="shared" si="159"/>
        <v>0</v>
      </c>
      <c r="AC493" s="5">
        <f t="shared" si="151"/>
        <v>0</v>
      </c>
      <c r="AE493" s="60" t="e">
        <f t="shared" si="160"/>
        <v>#DIV/0!</v>
      </c>
    </row>
    <row r="494" spans="2:31" x14ac:dyDescent="0.2">
      <c r="B494" s="9">
        <f t="shared" si="161"/>
        <v>58135</v>
      </c>
      <c r="C494" s="10">
        <f t="shared" si="142"/>
        <v>159</v>
      </c>
      <c r="D494" s="5">
        <f t="shared" si="143"/>
        <v>0</v>
      </c>
      <c r="E494" s="5">
        <f t="shared" si="152"/>
        <v>0</v>
      </c>
      <c r="F494" s="5">
        <f t="shared" si="153"/>
        <v>0</v>
      </c>
      <c r="G494" s="3">
        <f t="shared" si="158"/>
        <v>0</v>
      </c>
      <c r="H494" s="35"/>
      <c r="I494" s="5">
        <f>IF($M$12=1,IF(SUM(K$26:K493)&lt;1,$L$5*(1+$G$5)^(INT((B494-$B$27)/365)),0),0)</f>
        <v>0</v>
      </c>
      <c r="J494" s="5"/>
      <c r="K494" s="10">
        <f>IF($M$12=1,IF(AND(AA494/$L$9&gt;(E494*12+$C$9)*4,$L$10&lt;=B494,SUM($K$26:K493)&lt;1,$L$8&lt;AA494/$L$9),1,0),IF(SUM(K$26:K493)=1,0,1))</f>
        <v>0</v>
      </c>
      <c r="L494" s="5">
        <f>IF($M$12=1,IF(K493=1,$L$8*(1-$L$9),IF(SUM($K$26:K493)=1,MAX(L493*(1+$H$10)-P493,0),0)),IF(K494=1,$O$8,MAX(L493*(1+$H$10)-P493,0)))</f>
        <v>0</v>
      </c>
      <c r="M494" s="5">
        <f t="shared" si="144"/>
        <v>0</v>
      </c>
      <c r="N494" s="5">
        <f>IF(SUM(K$26:K493)=1,P494-(L494-L531),0)</f>
        <v>0</v>
      </c>
      <c r="O494" s="5">
        <f t="shared" si="145"/>
        <v>0</v>
      </c>
      <c r="P494" s="5">
        <f>IF(OR(SUM($K$26:K493)=1,$M$12=2),IF($M$19=1,MIN($L$16+F494*$L$17,L494*(1+$H$10)),MIN(MAX(D494+E494+F494-G494-H494-I494-M494-SUM(S494,U494,W494,Y494)-$O$16*E494,$O$15),L494*(1+$H$10))),0)</f>
        <v>0</v>
      </c>
      <c r="Q494" s="5"/>
      <c r="R494" s="50" t="str">
        <f t="shared" si="146"/>
        <v/>
      </c>
      <c r="S494" s="5" t="str">
        <f t="shared" si="154"/>
        <v/>
      </c>
      <c r="T494" s="5" t="str">
        <f t="shared" si="147"/>
        <v/>
      </c>
      <c r="U494" s="5" t="str">
        <f t="shared" si="155"/>
        <v/>
      </c>
      <c r="V494" s="5" t="str">
        <f t="shared" si="148"/>
        <v/>
      </c>
      <c r="W494" s="5" t="str">
        <f t="shared" si="156"/>
        <v/>
      </c>
      <c r="X494" s="5" t="str">
        <f t="shared" si="149"/>
        <v/>
      </c>
      <c r="Y494" s="5" t="str">
        <f t="shared" si="157"/>
        <v/>
      </c>
      <c r="Z494" s="5"/>
      <c r="AA494" s="5">
        <f t="shared" si="150"/>
        <v>0</v>
      </c>
      <c r="AB494" s="3">
        <f t="shared" si="159"/>
        <v>0</v>
      </c>
      <c r="AC494" s="5">
        <f t="shared" si="151"/>
        <v>0</v>
      </c>
      <c r="AE494" s="60" t="e">
        <f t="shared" si="160"/>
        <v>#DIV/0!</v>
      </c>
    </row>
    <row r="495" spans="2:31" x14ac:dyDescent="0.2">
      <c r="B495" s="9">
        <f t="shared" si="161"/>
        <v>58166</v>
      </c>
      <c r="C495" s="10">
        <f t="shared" si="142"/>
        <v>159</v>
      </c>
      <c r="D495" s="5">
        <f t="shared" si="143"/>
        <v>0</v>
      </c>
      <c r="E495" s="5">
        <f t="shared" si="152"/>
        <v>0</v>
      </c>
      <c r="F495" s="5">
        <f t="shared" si="153"/>
        <v>0</v>
      </c>
      <c r="G495" s="3">
        <f t="shared" si="158"/>
        <v>0</v>
      </c>
      <c r="H495" s="35"/>
      <c r="I495" s="5">
        <f>IF($M$12=1,IF(SUM(K$26:K494)&lt;1,$L$5*(1+$G$5)^(INT((B495-$B$27)/365)),0),0)</f>
        <v>0</v>
      </c>
      <c r="J495" s="5"/>
      <c r="K495" s="10">
        <f>IF($M$12=1,IF(AND(AA495/$L$9&gt;(E495*12+$C$9)*4,$L$10&lt;=B495,SUM($K$26:K494)&lt;1,$L$8&lt;AA495/$L$9),1,0),IF(SUM(K$26:K494)=1,0,1))</f>
        <v>0</v>
      </c>
      <c r="L495" s="5">
        <f>IF($M$12=1,IF(K494=1,$L$8*(1-$L$9),IF(SUM($K$26:K494)=1,MAX(L494*(1+$H$10)-P494,0),0)),IF(K495=1,$O$8,MAX(L494*(1+$H$10)-P494,0)))</f>
        <v>0</v>
      </c>
      <c r="M495" s="5">
        <f t="shared" si="144"/>
        <v>0</v>
      </c>
      <c r="N495" s="5">
        <f>IF(SUM(K$26:K494)=1,P495-(L495-L532),0)</f>
        <v>0</v>
      </c>
      <c r="O495" s="5">
        <f t="shared" si="145"/>
        <v>0</v>
      </c>
      <c r="P495" s="5">
        <f>IF(OR(SUM($K$26:K494)=1,$M$12=2),IF($M$19=1,MIN($L$16+F495*$L$17,L495*(1+$H$10)),MIN(MAX(D495+E495+F495-G495-H495-I495-M495-SUM(S495,U495,W495,Y495)-$O$16*E495,$O$15),L495*(1+$H$10))),0)</f>
        <v>0</v>
      </c>
      <c r="Q495" s="5"/>
      <c r="R495" s="50" t="str">
        <f t="shared" si="146"/>
        <v/>
      </c>
      <c r="S495" s="5" t="str">
        <f t="shared" si="154"/>
        <v/>
      </c>
      <c r="T495" s="5" t="str">
        <f t="shared" si="147"/>
        <v/>
      </c>
      <c r="U495" s="5" t="str">
        <f t="shared" si="155"/>
        <v/>
      </c>
      <c r="V495" s="5" t="str">
        <f t="shared" si="148"/>
        <v/>
      </c>
      <c r="W495" s="5" t="str">
        <f t="shared" si="156"/>
        <v/>
      </c>
      <c r="X495" s="5" t="str">
        <f t="shared" si="149"/>
        <v/>
      </c>
      <c r="Y495" s="5" t="str">
        <f t="shared" si="157"/>
        <v/>
      </c>
      <c r="Z495" s="5"/>
      <c r="AA495" s="5">
        <f t="shared" si="150"/>
        <v>0</v>
      </c>
      <c r="AB495" s="3">
        <f t="shared" si="159"/>
        <v>0</v>
      </c>
      <c r="AC495" s="5">
        <f t="shared" si="151"/>
        <v>0</v>
      </c>
      <c r="AE495" s="60" t="e">
        <f t="shared" si="160"/>
        <v>#DIV/0!</v>
      </c>
    </row>
    <row r="496" spans="2:31" x14ac:dyDescent="0.2">
      <c r="B496" s="9">
        <f t="shared" si="161"/>
        <v>58196</v>
      </c>
      <c r="C496" s="10">
        <f t="shared" si="142"/>
        <v>159</v>
      </c>
      <c r="D496" s="5">
        <f t="shared" si="143"/>
        <v>0</v>
      </c>
      <c r="E496" s="5">
        <f t="shared" si="152"/>
        <v>0</v>
      </c>
      <c r="F496" s="5">
        <f t="shared" si="153"/>
        <v>0</v>
      </c>
      <c r="G496" s="3">
        <f t="shared" si="158"/>
        <v>0</v>
      </c>
      <c r="H496" s="35"/>
      <c r="I496" s="5">
        <f>IF($M$12=1,IF(SUM(K$26:K495)&lt;1,$L$5*(1+$G$5)^(INT((B496-$B$27)/365)),0),0)</f>
        <v>0</v>
      </c>
      <c r="J496" s="5"/>
      <c r="K496" s="10">
        <f>IF($M$12=1,IF(AND(AA496/$L$9&gt;(E496*12+$C$9)*4,$L$10&lt;=B496,SUM($K$26:K495)&lt;1,$L$8&lt;AA496/$L$9),1,0),IF(SUM(K$26:K495)=1,0,1))</f>
        <v>0</v>
      </c>
      <c r="L496" s="5">
        <f>IF($M$12=1,IF(K495=1,$L$8*(1-$L$9),IF(SUM($K$26:K495)=1,MAX(L495*(1+$H$10)-P495,0),0)),IF(K496=1,$O$8,MAX(L495*(1+$H$10)-P495,0)))</f>
        <v>0</v>
      </c>
      <c r="M496" s="5">
        <f t="shared" si="144"/>
        <v>0</v>
      </c>
      <c r="N496" s="5">
        <f>IF(SUM(K$26:K495)=1,P496-(L496-L533),0)</f>
        <v>0</v>
      </c>
      <c r="O496" s="5">
        <f t="shared" si="145"/>
        <v>0</v>
      </c>
      <c r="P496" s="5">
        <f>IF(OR(SUM($K$26:K495)=1,$M$12=2),IF($M$19=1,MIN($L$16+F496*$L$17,L496*(1+$H$10)),MIN(MAX(D496+E496+F496-G496-H496-I496-M496-SUM(S496,U496,W496,Y496)-$O$16*E496,$O$15),L496*(1+$H$10))),0)</f>
        <v>0</v>
      </c>
      <c r="Q496" s="5"/>
      <c r="R496" s="50" t="str">
        <f t="shared" si="146"/>
        <v/>
      </c>
      <c r="S496" s="5" t="str">
        <f t="shared" si="154"/>
        <v/>
      </c>
      <c r="T496" s="5" t="str">
        <f t="shared" si="147"/>
        <v/>
      </c>
      <c r="U496" s="5" t="str">
        <f t="shared" si="155"/>
        <v/>
      </c>
      <c r="V496" s="5" t="str">
        <f t="shared" si="148"/>
        <v/>
      </c>
      <c r="W496" s="5" t="str">
        <f t="shared" si="156"/>
        <v/>
      </c>
      <c r="X496" s="5" t="str">
        <f t="shared" si="149"/>
        <v/>
      </c>
      <c r="Y496" s="5" t="str">
        <f t="shared" si="157"/>
        <v/>
      </c>
      <c r="Z496" s="5"/>
      <c r="AA496" s="5">
        <f t="shared" si="150"/>
        <v>0</v>
      </c>
      <c r="AB496" s="3">
        <f t="shared" si="159"/>
        <v>0</v>
      </c>
      <c r="AC496" s="5">
        <f t="shared" si="151"/>
        <v>0</v>
      </c>
      <c r="AE496" s="60" t="e">
        <f t="shared" si="160"/>
        <v>#DIV/0!</v>
      </c>
    </row>
    <row r="497" spans="2:31" x14ac:dyDescent="0.2">
      <c r="B497" s="9">
        <f t="shared" si="161"/>
        <v>58227</v>
      </c>
      <c r="C497" s="10">
        <f t="shared" si="142"/>
        <v>159</v>
      </c>
      <c r="D497" s="5">
        <f t="shared" si="143"/>
        <v>0</v>
      </c>
      <c r="E497" s="5">
        <f t="shared" si="152"/>
        <v>0</v>
      </c>
      <c r="F497" s="5">
        <f t="shared" si="153"/>
        <v>0</v>
      </c>
      <c r="G497" s="3">
        <f t="shared" si="158"/>
        <v>0</v>
      </c>
      <c r="H497" s="35"/>
      <c r="I497" s="5">
        <f>IF($M$12=1,IF(SUM(K$26:K496)&lt;1,$L$5*(1+$G$5)^(INT((B497-$B$27)/365)),0),0)</f>
        <v>0</v>
      </c>
      <c r="J497" s="5"/>
      <c r="K497" s="10">
        <f>IF($M$12=1,IF(AND(AA497/$L$9&gt;(E497*12+$C$9)*4,$L$10&lt;=B497,SUM($K$26:K496)&lt;1,$L$8&lt;AA497/$L$9),1,0),IF(SUM(K$26:K496)=1,0,1))</f>
        <v>0</v>
      </c>
      <c r="L497" s="5">
        <f>IF($M$12=1,IF(K496=1,$L$8*(1-$L$9),IF(SUM($K$26:K496)=1,MAX(L496*(1+$H$10)-P496,0),0)),IF(K497=1,$O$8,MAX(L496*(1+$H$10)-P496,0)))</f>
        <v>0</v>
      </c>
      <c r="M497" s="5">
        <f t="shared" si="144"/>
        <v>0</v>
      </c>
      <c r="N497" s="5">
        <f>IF(SUM(K$26:K496)=1,P497-(L497-L534),0)</f>
        <v>0</v>
      </c>
      <c r="O497" s="5">
        <f t="shared" si="145"/>
        <v>0</v>
      </c>
      <c r="P497" s="5">
        <f>IF(OR(SUM($K$26:K496)=1,$M$12=2),IF($M$19=1,MIN($L$16+F497*$L$17,L497*(1+$H$10)),MIN(MAX(D497+E497+F497-G497-H497-I497-M497-SUM(S497,U497,W497,Y497)-$O$16*E497,$O$15),L497*(1+$H$10))),0)</f>
        <v>0</v>
      </c>
      <c r="Q497" s="5"/>
      <c r="R497" s="50" t="str">
        <f t="shared" si="146"/>
        <v/>
      </c>
      <c r="S497" s="5" t="str">
        <f t="shared" si="154"/>
        <v/>
      </c>
      <c r="T497" s="5" t="str">
        <f t="shared" si="147"/>
        <v/>
      </c>
      <c r="U497" s="5" t="str">
        <f t="shared" si="155"/>
        <v/>
      </c>
      <c r="V497" s="5" t="str">
        <f t="shared" si="148"/>
        <v/>
      </c>
      <c r="W497" s="5" t="str">
        <f t="shared" si="156"/>
        <v/>
      </c>
      <c r="X497" s="5" t="str">
        <f t="shared" si="149"/>
        <v/>
      </c>
      <c r="Y497" s="5" t="str">
        <f t="shared" si="157"/>
        <v/>
      </c>
      <c r="Z497" s="5"/>
      <c r="AA497" s="5">
        <f t="shared" si="150"/>
        <v>0</v>
      </c>
      <c r="AB497" s="3">
        <f t="shared" si="159"/>
        <v>0</v>
      </c>
      <c r="AC497" s="5">
        <f t="shared" si="151"/>
        <v>0</v>
      </c>
      <c r="AE497" s="60" t="e">
        <f t="shared" si="160"/>
        <v>#DIV/0!</v>
      </c>
    </row>
    <row r="498" spans="2:31" x14ac:dyDescent="0.2">
      <c r="B498" s="9">
        <f t="shared" si="161"/>
        <v>58257</v>
      </c>
      <c r="C498" s="10">
        <f t="shared" si="142"/>
        <v>159</v>
      </c>
      <c r="D498" s="5">
        <f t="shared" si="143"/>
        <v>0</v>
      </c>
      <c r="E498" s="5">
        <f t="shared" si="152"/>
        <v>0</v>
      </c>
      <c r="F498" s="5">
        <f t="shared" si="153"/>
        <v>0</v>
      </c>
      <c r="G498" s="3">
        <f t="shared" si="158"/>
        <v>0</v>
      </c>
      <c r="H498" s="35"/>
      <c r="I498" s="5">
        <f>IF($M$12=1,IF(SUM(K$26:K497)&lt;1,$L$5*(1+$G$5)^(INT((B498-$B$27)/365)),0),0)</f>
        <v>0</v>
      </c>
      <c r="J498" s="5"/>
      <c r="K498" s="10">
        <f>IF($M$12=1,IF(AND(AA498/$L$9&gt;(E498*12+$C$9)*4,$L$10&lt;=B498,SUM($K$26:K497)&lt;1,$L$8&lt;AA498/$L$9),1,0),IF(SUM(K$26:K497)=1,0,1))</f>
        <v>0</v>
      </c>
      <c r="L498" s="5">
        <f>IF($M$12=1,IF(K497=1,$L$8*(1-$L$9),IF(SUM($K$26:K497)=1,MAX(L497*(1+$H$10)-P497,0),0)),IF(K498=1,$O$8,MAX(L497*(1+$H$10)-P497,0)))</f>
        <v>0</v>
      </c>
      <c r="M498" s="5">
        <f t="shared" si="144"/>
        <v>0</v>
      </c>
      <c r="N498" s="5">
        <f>IF(SUM(K$26:K497)=1,P498-(L498-L535),0)</f>
        <v>0</v>
      </c>
      <c r="O498" s="5">
        <f t="shared" si="145"/>
        <v>0</v>
      </c>
      <c r="P498" s="5">
        <f>IF(OR(SUM($K$26:K497)=1,$M$12=2),IF($M$19=1,MIN($L$16+F498*$L$17,L498*(1+$H$10)),MIN(MAX(D498+E498+F498-G498-H498-I498-M498-SUM(S498,U498,W498,Y498)-$O$16*E498,$O$15),L498*(1+$H$10))),0)</f>
        <v>0</v>
      </c>
      <c r="Q498" s="5"/>
      <c r="R498" s="50" t="str">
        <f t="shared" si="146"/>
        <v/>
      </c>
      <c r="S498" s="5" t="str">
        <f t="shared" si="154"/>
        <v/>
      </c>
      <c r="T498" s="5" t="str">
        <f t="shared" si="147"/>
        <v/>
      </c>
      <c r="U498" s="5" t="str">
        <f t="shared" si="155"/>
        <v/>
      </c>
      <c r="V498" s="5" t="str">
        <f t="shared" si="148"/>
        <v/>
      </c>
      <c r="W498" s="5" t="str">
        <f t="shared" si="156"/>
        <v/>
      </c>
      <c r="X498" s="5" t="str">
        <f t="shared" si="149"/>
        <v/>
      </c>
      <c r="Y498" s="5" t="str">
        <f t="shared" si="157"/>
        <v/>
      </c>
      <c r="Z498" s="5"/>
      <c r="AA498" s="5">
        <f t="shared" si="150"/>
        <v>0</v>
      </c>
      <c r="AB498" s="3">
        <f t="shared" si="159"/>
        <v>0</v>
      </c>
      <c r="AC498" s="5">
        <f t="shared" si="151"/>
        <v>0</v>
      </c>
      <c r="AE498" s="60" t="e">
        <f t="shared" si="160"/>
        <v>#DIV/0!</v>
      </c>
    </row>
    <row r="499" spans="2:31" x14ac:dyDescent="0.2">
      <c r="B499" s="9">
        <f t="shared" si="161"/>
        <v>58288</v>
      </c>
      <c r="C499" s="10">
        <f t="shared" si="142"/>
        <v>159</v>
      </c>
      <c r="D499" s="5">
        <f t="shared" si="143"/>
        <v>0</v>
      </c>
      <c r="E499" s="5">
        <f t="shared" si="152"/>
        <v>0</v>
      </c>
      <c r="F499" s="5">
        <f t="shared" si="153"/>
        <v>0</v>
      </c>
      <c r="G499" s="3">
        <f t="shared" si="158"/>
        <v>0</v>
      </c>
      <c r="H499" s="35"/>
      <c r="I499" s="5">
        <f>IF($M$12=1,IF(SUM(K$26:K498)&lt;1,$L$5*(1+$G$5)^(INT((B499-$B$27)/365)),0),0)</f>
        <v>0</v>
      </c>
      <c r="J499" s="5"/>
      <c r="K499" s="10">
        <f>IF($M$12=1,IF(AND(AA499/$L$9&gt;(E499*12+$C$9)*4,$L$10&lt;=B499,SUM($K$26:K498)&lt;1,$L$8&lt;AA499/$L$9),1,0),IF(SUM(K$26:K498)=1,0,1))</f>
        <v>0</v>
      </c>
      <c r="L499" s="5">
        <f>IF($M$12=1,IF(K498=1,$L$8*(1-$L$9),IF(SUM($K$26:K498)=1,MAX(L498*(1+$H$10)-P498,0),0)),IF(K499=1,$O$8,MAX(L498*(1+$H$10)-P498,0)))</f>
        <v>0</v>
      </c>
      <c r="M499" s="5">
        <f t="shared" si="144"/>
        <v>0</v>
      </c>
      <c r="N499" s="5">
        <f>IF(SUM(K$26:K498)=1,P499-(L499-L536),0)</f>
        <v>0</v>
      </c>
      <c r="O499" s="5">
        <f t="shared" si="145"/>
        <v>0</v>
      </c>
      <c r="P499" s="5">
        <f>IF(OR(SUM($K$26:K498)=1,$M$12=2),IF($M$19=1,MIN($L$16+F499*$L$17,L499*(1+$H$10)),MIN(MAX(D499+E499+F499-G499-H499-I499-M499-SUM(S499,U499,W499,Y499)-$O$16*E499,$O$15),L499*(1+$H$10))),0)</f>
        <v>0</v>
      </c>
      <c r="Q499" s="5"/>
      <c r="R499" s="50" t="str">
        <f t="shared" si="146"/>
        <v/>
      </c>
      <c r="S499" s="5" t="str">
        <f t="shared" si="154"/>
        <v/>
      </c>
      <c r="T499" s="5" t="str">
        <f t="shared" si="147"/>
        <v/>
      </c>
      <c r="U499" s="5" t="str">
        <f t="shared" si="155"/>
        <v/>
      </c>
      <c r="V499" s="5" t="str">
        <f t="shared" si="148"/>
        <v/>
      </c>
      <c r="W499" s="5" t="str">
        <f t="shared" si="156"/>
        <v/>
      </c>
      <c r="X499" s="5" t="str">
        <f t="shared" si="149"/>
        <v/>
      </c>
      <c r="Y499" s="5" t="str">
        <f t="shared" si="157"/>
        <v/>
      </c>
      <c r="Z499" s="5"/>
      <c r="AA499" s="5">
        <f t="shared" si="150"/>
        <v>0</v>
      </c>
      <c r="AB499" s="3">
        <f t="shared" si="159"/>
        <v>0</v>
      </c>
      <c r="AC499" s="5">
        <f t="shared" si="151"/>
        <v>0</v>
      </c>
      <c r="AE499" s="60" t="e">
        <f t="shared" si="160"/>
        <v>#DIV/0!</v>
      </c>
    </row>
    <row r="500" spans="2:31" x14ac:dyDescent="0.2">
      <c r="B500" s="9">
        <f t="shared" si="161"/>
        <v>58319</v>
      </c>
      <c r="C500" s="10">
        <f t="shared" si="142"/>
        <v>159</v>
      </c>
      <c r="D500" s="5">
        <f t="shared" si="143"/>
        <v>0</v>
      </c>
      <c r="E500" s="5">
        <f t="shared" si="152"/>
        <v>0</v>
      </c>
      <c r="F500" s="5">
        <f t="shared" si="153"/>
        <v>0</v>
      </c>
      <c r="G500" s="3">
        <f t="shared" si="158"/>
        <v>0</v>
      </c>
      <c r="H500" s="35"/>
      <c r="I500" s="5">
        <f>IF($M$12=1,IF(SUM(K$26:K499)&lt;1,$L$5*(1+$G$5)^(INT((B500-$B$27)/365)),0),0)</f>
        <v>0</v>
      </c>
      <c r="J500" s="5"/>
      <c r="K500" s="10">
        <f>IF($M$12=1,IF(AND(AA500/$L$9&gt;(E500*12+$C$9)*4,$L$10&lt;=B500,SUM($K$26:K499)&lt;1,$L$8&lt;AA500/$L$9),1,0),IF(SUM(K$26:K499)=1,0,1))</f>
        <v>0</v>
      </c>
      <c r="L500" s="5">
        <f>IF($M$12=1,IF(K499=1,$L$8*(1-$L$9),IF(SUM($K$26:K499)=1,MAX(L499*(1+$H$10)-P499,0),0)),IF(K500=1,$O$8,MAX(L499*(1+$H$10)-P499,0)))</f>
        <v>0</v>
      </c>
      <c r="M500" s="5">
        <f t="shared" si="144"/>
        <v>0</v>
      </c>
      <c r="N500" s="5">
        <f>IF(SUM(K$26:K499)=1,P500-(L500-L537),0)</f>
        <v>0</v>
      </c>
      <c r="O500" s="5">
        <f t="shared" si="145"/>
        <v>0</v>
      </c>
      <c r="P500" s="5">
        <f>IF(OR(SUM($K$26:K499)=1,$M$12=2),IF($M$19=1,MIN($L$16+F500*$L$17,L500*(1+$H$10)),MIN(MAX(D500+E500+F500-G500-H500-I500-M500-SUM(S500,U500,W500,Y500)-$O$16*E500,$O$15),L500*(1+$H$10))),0)</f>
        <v>0</v>
      </c>
      <c r="Q500" s="5"/>
      <c r="R500" s="50" t="str">
        <f t="shared" si="146"/>
        <v/>
      </c>
      <c r="S500" s="5" t="str">
        <f t="shared" si="154"/>
        <v/>
      </c>
      <c r="T500" s="5" t="str">
        <f t="shared" si="147"/>
        <v/>
      </c>
      <c r="U500" s="5" t="str">
        <f t="shared" si="155"/>
        <v/>
      </c>
      <c r="V500" s="5" t="str">
        <f t="shared" si="148"/>
        <v/>
      </c>
      <c r="W500" s="5" t="str">
        <f t="shared" si="156"/>
        <v/>
      </c>
      <c r="X500" s="5" t="str">
        <f t="shared" si="149"/>
        <v/>
      </c>
      <c r="Y500" s="5" t="str">
        <f t="shared" si="157"/>
        <v/>
      </c>
      <c r="Z500" s="5"/>
      <c r="AA500" s="5">
        <f t="shared" si="150"/>
        <v>0</v>
      </c>
      <c r="AB500" s="3">
        <f t="shared" si="159"/>
        <v>0</v>
      </c>
      <c r="AC500" s="5">
        <f t="shared" si="151"/>
        <v>0</v>
      </c>
      <c r="AE500" s="60" t="e">
        <f t="shared" si="160"/>
        <v>#DIV/0!</v>
      </c>
    </row>
    <row r="501" spans="2:31" x14ac:dyDescent="0.2">
      <c r="B501" s="9">
        <f t="shared" si="161"/>
        <v>58349</v>
      </c>
      <c r="C501" s="10">
        <f t="shared" si="142"/>
        <v>159</v>
      </c>
      <c r="D501" s="5">
        <f t="shared" si="143"/>
        <v>0</v>
      </c>
      <c r="E501" s="5">
        <f t="shared" si="152"/>
        <v>0</v>
      </c>
      <c r="F501" s="5">
        <f t="shared" si="153"/>
        <v>0</v>
      </c>
      <c r="G501" s="3">
        <f t="shared" si="158"/>
        <v>0</v>
      </c>
      <c r="H501" s="35"/>
      <c r="I501" s="5">
        <f>IF($M$12=1,IF(SUM(K$26:K500)&lt;1,$L$5*(1+$G$5)^(INT((B501-$B$27)/365)),0),0)</f>
        <v>0</v>
      </c>
      <c r="J501" s="5"/>
      <c r="K501" s="10">
        <f>IF($M$12=1,IF(AND(AA501/$L$9&gt;(E501*12+$C$9)*4,$L$10&lt;=B501,SUM($K$26:K500)&lt;1,$L$8&lt;AA501/$L$9),1,0),IF(SUM(K$26:K500)=1,0,1))</f>
        <v>0</v>
      </c>
      <c r="L501" s="5">
        <f>IF($M$12=1,IF(K500=1,$L$8*(1-$L$9),IF(SUM($K$26:K500)=1,MAX(L500*(1+$H$10)-P500,0),0)),IF(K501=1,$O$8,MAX(L500*(1+$H$10)-P500,0)))</f>
        <v>0</v>
      </c>
      <c r="M501" s="5">
        <f t="shared" si="144"/>
        <v>0</v>
      </c>
      <c r="N501" s="5">
        <f>IF(SUM(K$26:K500)=1,P501-(L501-L538),0)</f>
        <v>0</v>
      </c>
      <c r="O501" s="5">
        <f t="shared" si="145"/>
        <v>0</v>
      </c>
      <c r="P501" s="5">
        <f>IF(OR(SUM($K$26:K500)=1,$M$12=2),IF($M$19=1,MIN($L$16+F501*$L$17,L501*(1+$H$10)),MIN(MAX(D501+E501+F501-G501-H501-I501-M501-SUM(S501,U501,W501,Y501)-$O$16*E501,$O$15),L501*(1+$H$10))),0)</f>
        <v>0</v>
      </c>
      <c r="Q501" s="5"/>
      <c r="R501" s="50" t="str">
        <f t="shared" si="146"/>
        <v/>
      </c>
      <c r="S501" s="5" t="str">
        <f t="shared" si="154"/>
        <v/>
      </c>
      <c r="T501" s="5" t="str">
        <f t="shared" si="147"/>
        <v/>
      </c>
      <c r="U501" s="5" t="str">
        <f t="shared" si="155"/>
        <v/>
      </c>
      <c r="V501" s="5" t="str">
        <f t="shared" si="148"/>
        <v/>
      </c>
      <c r="W501" s="5" t="str">
        <f t="shared" si="156"/>
        <v/>
      </c>
      <c r="X501" s="5" t="str">
        <f t="shared" si="149"/>
        <v/>
      </c>
      <c r="Y501" s="5" t="str">
        <f t="shared" si="157"/>
        <v/>
      </c>
      <c r="Z501" s="5"/>
      <c r="AA501" s="5">
        <f t="shared" si="150"/>
        <v>0</v>
      </c>
      <c r="AB501" s="3">
        <f t="shared" si="159"/>
        <v>0</v>
      </c>
      <c r="AC501" s="5">
        <f t="shared" si="151"/>
        <v>0</v>
      </c>
      <c r="AE501" s="60" t="e">
        <f t="shared" si="160"/>
        <v>#DIV/0!</v>
      </c>
    </row>
    <row r="502" spans="2:31" x14ac:dyDescent="0.2">
      <c r="B502" s="9">
        <f t="shared" si="161"/>
        <v>58380</v>
      </c>
      <c r="C502" s="10">
        <f t="shared" si="142"/>
        <v>159</v>
      </c>
      <c r="D502" s="5">
        <f t="shared" si="143"/>
        <v>0</v>
      </c>
      <c r="E502" s="5">
        <f t="shared" si="152"/>
        <v>0</v>
      </c>
      <c r="F502" s="5">
        <f t="shared" si="153"/>
        <v>0</v>
      </c>
      <c r="G502" s="3">
        <f t="shared" si="158"/>
        <v>0</v>
      </c>
      <c r="H502" s="35"/>
      <c r="I502" s="5">
        <f>IF($M$12=1,IF(SUM(K$26:K501)&lt;1,$L$5*(1+$G$5)^(INT((B502-$B$27)/365)),0),0)</f>
        <v>0</v>
      </c>
      <c r="J502" s="5"/>
      <c r="K502" s="10">
        <f>IF($M$12=1,IF(AND(AA502/$L$9&gt;(E502*12+$C$9)*4,$L$10&lt;=B502,SUM($K$26:K501)&lt;1,$L$8&lt;AA502/$L$9),1,0),IF(SUM(K$26:K501)=1,0,1))</f>
        <v>0</v>
      </c>
      <c r="L502" s="5">
        <f>IF($M$12=1,IF(K501=1,$L$8*(1-$L$9),IF(SUM($K$26:K501)=1,MAX(L501*(1+$H$10)-P501,0),0)),IF(K502=1,$O$8,MAX(L501*(1+$H$10)-P501,0)))</f>
        <v>0</v>
      </c>
      <c r="M502" s="5">
        <f t="shared" si="144"/>
        <v>0</v>
      </c>
      <c r="N502" s="5">
        <f>IF(SUM(K$26:K501)=1,P502-(L502-L539),0)</f>
        <v>0</v>
      </c>
      <c r="O502" s="5">
        <f t="shared" si="145"/>
        <v>0</v>
      </c>
      <c r="P502" s="5">
        <f>IF(OR(SUM($K$26:K501)=1,$M$12=2),IF($M$19=1,MIN($L$16+F502*$L$17,L502*(1+$H$10)),MIN(MAX(D502+E502+F502-G502-H502-I502-M502-SUM(S502,U502,W502,Y502)-$O$16*E502,$O$15),L502*(1+$H$10))),0)</f>
        <v>0</v>
      </c>
      <c r="Q502" s="5"/>
      <c r="R502" s="50" t="str">
        <f t="shared" si="146"/>
        <v/>
      </c>
      <c r="S502" s="5" t="str">
        <f t="shared" si="154"/>
        <v/>
      </c>
      <c r="T502" s="5" t="str">
        <f t="shared" si="147"/>
        <v/>
      </c>
      <c r="U502" s="5" t="str">
        <f t="shared" si="155"/>
        <v/>
      </c>
      <c r="V502" s="5" t="str">
        <f t="shared" si="148"/>
        <v/>
      </c>
      <c r="W502" s="5" t="str">
        <f t="shared" si="156"/>
        <v/>
      </c>
      <c r="X502" s="5" t="str">
        <f t="shared" si="149"/>
        <v/>
      </c>
      <c r="Y502" s="5" t="str">
        <f t="shared" si="157"/>
        <v/>
      </c>
      <c r="Z502" s="5"/>
      <c r="AA502" s="5">
        <f t="shared" si="150"/>
        <v>0</v>
      </c>
      <c r="AB502" s="3">
        <f t="shared" si="159"/>
        <v>0</v>
      </c>
      <c r="AC502" s="5">
        <f t="shared" si="151"/>
        <v>0</v>
      </c>
      <c r="AE502" s="60" t="e">
        <f t="shared" si="160"/>
        <v>#DIV/0!</v>
      </c>
    </row>
    <row r="503" spans="2:31" x14ac:dyDescent="0.2">
      <c r="B503" s="9">
        <f t="shared" si="161"/>
        <v>58410</v>
      </c>
      <c r="C503" s="10">
        <f t="shared" si="142"/>
        <v>160</v>
      </c>
      <c r="D503" s="5">
        <f t="shared" si="143"/>
        <v>0</v>
      </c>
      <c r="E503" s="5">
        <f t="shared" si="152"/>
        <v>0</v>
      </c>
      <c r="F503" s="5">
        <f t="shared" si="153"/>
        <v>0</v>
      </c>
      <c r="G503" s="3">
        <f t="shared" si="158"/>
        <v>0</v>
      </c>
      <c r="H503" s="35"/>
      <c r="I503" s="5">
        <f>IF($M$12=1,IF(SUM(K$26:K502)&lt;1,$L$5*(1+$G$5)^(INT((B503-$B$27)/365)),0),0)</f>
        <v>0</v>
      </c>
      <c r="J503" s="5"/>
      <c r="K503" s="10">
        <f>IF($M$12=1,IF(AND(AA503/$L$9&gt;(E503*12+$C$9)*4,$L$10&lt;=B503,SUM($K$26:K502)&lt;1,$L$8&lt;AA503/$L$9),1,0),IF(SUM(K$26:K502)=1,0,1))</f>
        <v>0</v>
      </c>
      <c r="L503" s="5">
        <f>IF($M$12=1,IF(K502=1,$L$8*(1-$L$9),IF(SUM($K$26:K502)=1,MAX(L502*(1+$H$10)-P502,0),0)),IF(K503=1,$O$8,MAX(L502*(1+$H$10)-P502,0)))</f>
        <v>0</v>
      </c>
      <c r="M503" s="5">
        <f t="shared" si="144"/>
        <v>0</v>
      </c>
      <c r="N503" s="5">
        <f>IF(SUM(K$26:K502)=1,P503-(L503-L540),0)</f>
        <v>0</v>
      </c>
      <c r="O503" s="5">
        <f t="shared" si="145"/>
        <v>0</v>
      </c>
      <c r="P503" s="5">
        <f>IF(OR(SUM($K$26:K502)=1,$M$12=2),IF($M$19=1,MIN($L$16+F503*$L$17,L503*(1+$H$10)),MIN(MAX(D503+E503+F503-G503-H503-I503-M503-SUM(S503,U503,W503,Y503)-$O$16*E503,$O$15),L503*(1+$H$10))),0)</f>
        <v>0</v>
      </c>
      <c r="Q503" s="5"/>
      <c r="R503" s="50" t="str">
        <f t="shared" si="146"/>
        <v/>
      </c>
      <c r="S503" s="5" t="str">
        <f t="shared" si="154"/>
        <v/>
      </c>
      <c r="T503" s="5" t="str">
        <f t="shared" si="147"/>
        <v/>
      </c>
      <c r="U503" s="5" t="str">
        <f t="shared" si="155"/>
        <v/>
      </c>
      <c r="V503" s="5" t="str">
        <f t="shared" si="148"/>
        <v/>
      </c>
      <c r="W503" s="5" t="str">
        <f t="shared" si="156"/>
        <v/>
      </c>
      <c r="X503" s="5" t="str">
        <f t="shared" si="149"/>
        <v/>
      </c>
      <c r="Y503" s="5" t="str">
        <f t="shared" si="157"/>
        <v/>
      </c>
      <c r="Z503" s="5"/>
      <c r="AA503" s="5">
        <f t="shared" si="150"/>
        <v>0</v>
      </c>
      <c r="AB503" s="3">
        <f t="shared" si="159"/>
        <v>0</v>
      </c>
      <c r="AC503" s="5">
        <f t="shared" si="151"/>
        <v>0</v>
      </c>
      <c r="AE503" s="60" t="e">
        <f t="shared" si="160"/>
        <v>#DIV/0!</v>
      </c>
    </row>
    <row r="504" spans="2:31" x14ac:dyDescent="0.2">
      <c r="B504" s="9">
        <f t="shared" si="161"/>
        <v>58441</v>
      </c>
      <c r="C504" s="10">
        <f t="shared" si="142"/>
        <v>160</v>
      </c>
      <c r="D504" s="5">
        <f t="shared" si="143"/>
        <v>0</v>
      </c>
      <c r="E504" s="5">
        <f t="shared" si="152"/>
        <v>0</v>
      </c>
      <c r="F504" s="5">
        <f t="shared" si="153"/>
        <v>0</v>
      </c>
      <c r="G504" s="3">
        <f t="shared" si="158"/>
        <v>0</v>
      </c>
      <c r="H504" s="35"/>
      <c r="I504" s="5">
        <f>IF($M$12=1,IF(SUM(K$26:K503)&lt;1,$L$5*(1+$G$5)^(INT((B504-$B$27)/365)),0),0)</f>
        <v>0</v>
      </c>
      <c r="J504" s="5"/>
      <c r="K504" s="10">
        <f>IF($M$12=1,IF(AND(AA504/$L$9&gt;(E504*12+$C$9)*4,$L$10&lt;=B504,SUM($K$26:K503)&lt;1,$L$8&lt;AA504/$L$9),1,0),IF(SUM(K$26:K503)=1,0,1))</f>
        <v>0</v>
      </c>
      <c r="L504" s="5">
        <f>IF($M$12=1,IF(K503=1,$L$8*(1-$L$9),IF(SUM($K$26:K503)=1,MAX(L503*(1+$H$10)-P503,0),0)),IF(K504=1,$O$8,MAX(L503*(1+$H$10)-P503,0)))</f>
        <v>0</v>
      </c>
      <c r="M504" s="5">
        <f t="shared" si="144"/>
        <v>0</v>
      </c>
      <c r="N504" s="5">
        <f>IF(SUM(K$26:K503)=1,P504-(L504-L541),0)</f>
        <v>0</v>
      </c>
      <c r="O504" s="5">
        <f t="shared" si="145"/>
        <v>0</v>
      </c>
      <c r="P504" s="5">
        <f>IF(OR(SUM($K$26:K503)=1,$M$12=2),IF($M$19=1,MIN($L$16+F504*$L$17,L504*(1+$H$10)),MIN(MAX(D504+E504+F504-G504-H504-I504-M504-SUM(S504,U504,W504,Y504)-$O$16*E504,$O$15),L504*(1+$H$10))),0)</f>
        <v>0</v>
      </c>
      <c r="Q504" s="5"/>
      <c r="R504" s="50" t="str">
        <f t="shared" si="146"/>
        <v/>
      </c>
      <c r="S504" s="5" t="str">
        <f t="shared" si="154"/>
        <v/>
      </c>
      <c r="T504" s="5" t="str">
        <f t="shared" si="147"/>
        <v/>
      </c>
      <c r="U504" s="5" t="str">
        <f t="shared" si="155"/>
        <v/>
      </c>
      <c r="V504" s="5" t="str">
        <f t="shared" si="148"/>
        <v/>
      </c>
      <c r="W504" s="5" t="str">
        <f t="shared" si="156"/>
        <v/>
      </c>
      <c r="X504" s="5" t="str">
        <f t="shared" si="149"/>
        <v/>
      </c>
      <c r="Y504" s="5" t="str">
        <f t="shared" si="157"/>
        <v/>
      </c>
      <c r="Z504" s="5"/>
      <c r="AA504" s="5">
        <f t="shared" si="150"/>
        <v>0</v>
      </c>
      <c r="AB504" s="3">
        <f t="shared" si="159"/>
        <v>0</v>
      </c>
      <c r="AC504" s="5">
        <f t="shared" si="151"/>
        <v>0</v>
      </c>
      <c r="AE504" s="60" t="e">
        <f t="shared" si="160"/>
        <v>#DIV/0!</v>
      </c>
    </row>
    <row r="505" spans="2:31" x14ac:dyDescent="0.2">
      <c r="B505" s="9">
        <f t="shared" si="161"/>
        <v>58472</v>
      </c>
      <c r="C505" s="10">
        <f t="shared" si="142"/>
        <v>160</v>
      </c>
      <c r="D505" s="5">
        <f t="shared" si="143"/>
        <v>0</v>
      </c>
      <c r="E505" s="5">
        <f t="shared" si="152"/>
        <v>0</v>
      </c>
      <c r="F505" s="5">
        <f t="shared" si="153"/>
        <v>0</v>
      </c>
      <c r="G505" s="3">
        <f t="shared" si="158"/>
        <v>0</v>
      </c>
      <c r="H505" s="35"/>
      <c r="I505" s="5">
        <f>IF($M$12=1,IF(SUM(K$26:K504)&lt;1,$L$5*(1+$G$5)^(INT((B505-$B$27)/365)),0),0)</f>
        <v>0</v>
      </c>
      <c r="J505" s="5"/>
      <c r="K505" s="10">
        <f>IF($M$12=1,IF(AND(AA505/$L$9&gt;(E505*12+$C$9)*4,$L$10&lt;=B505,SUM($K$26:K504)&lt;1,$L$8&lt;AA505/$L$9),1,0),IF(SUM(K$26:K504)=1,0,1))</f>
        <v>0</v>
      </c>
      <c r="L505" s="5">
        <f>IF($M$12=1,IF(K504=1,$L$8*(1-$L$9),IF(SUM($K$26:K504)=1,MAX(L504*(1+$H$10)-P504,0),0)),IF(K505=1,$O$8,MAX(L504*(1+$H$10)-P504,0)))</f>
        <v>0</v>
      </c>
      <c r="M505" s="5">
        <f t="shared" si="144"/>
        <v>0</v>
      </c>
      <c r="N505" s="5">
        <f>IF(SUM(K$26:K504)=1,P505-(L505-L542),0)</f>
        <v>0</v>
      </c>
      <c r="O505" s="5">
        <f t="shared" si="145"/>
        <v>0</v>
      </c>
      <c r="P505" s="5">
        <f>IF(OR(SUM($K$26:K504)=1,$M$12=2),IF($M$19=1,MIN($L$16+F505*$L$17,L505*(1+$H$10)),MIN(MAX(D505+E505+F505-G505-H505-I505-M505-SUM(S505,U505,W505,Y505)-$O$16*E505,$O$15),L505*(1+$H$10))),0)</f>
        <v>0</v>
      </c>
      <c r="Q505" s="5"/>
      <c r="R505" s="50" t="str">
        <f t="shared" si="146"/>
        <v/>
      </c>
      <c r="S505" s="5" t="str">
        <f t="shared" si="154"/>
        <v/>
      </c>
      <c r="T505" s="5" t="str">
        <f t="shared" si="147"/>
        <v/>
      </c>
      <c r="U505" s="5" t="str">
        <f t="shared" si="155"/>
        <v/>
      </c>
      <c r="V505" s="5" t="str">
        <f t="shared" si="148"/>
        <v/>
      </c>
      <c r="W505" s="5" t="str">
        <f t="shared" si="156"/>
        <v/>
      </c>
      <c r="X505" s="5" t="str">
        <f t="shared" si="149"/>
        <v/>
      </c>
      <c r="Y505" s="5" t="str">
        <f t="shared" si="157"/>
        <v/>
      </c>
      <c r="Z505" s="5"/>
      <c r="AA505" s="5">
        <f t="shared" si="150"/>
        <v>0</v>
      </c>
      <c r="AB505" s="3">
        <f t="shared" si="159"/>
        <v>0</v>
      </c>
      <c r="AC505" s="5">
        <f t="shared" si="151"/>
        <v>0</v>
      </c>
      <c r="AE505" s="60" t="e">
        <f t="shared" si="160"/>
        <v>#DIV/0!</v>
      </c>
    </row>
    <row r="506" spans="2:31" x14ac:dyDescent="0.2">
      <c r="B506" s="9">
        <f t="shared" si="161"/>
        <v>58501</v>
      </c>
      <c r="C506" s="10">
        <f t="shared" si="142"/>
        <v>160</v>
      </c>
      <c r="D506" s="5">
        <f t="shared" si="143"/>
        <v>0</v>
      </c>
      <c r="E506" s="5">
        <f t="shared" si="152"/>
        <v>0</v>
      </c>
      <c r="F506" s="5">
        <f t="shared" si="153"/>
        <v>0</v>
      </c>
      <c r="G506" s="3">
        <f t="shared" si="158"/>
        <v>0</v>
      </c>
      <c r="H506" s="35"/>
      <c r="I506" s="5">
        <f>IF($M$12=1,IF(SUM(K$26:K505)&lt;1,$L$5*(1+$G$5)^(INT((B506-$B$27)/365)),0),0)</f>
        <v>0</v>
      </c>
      <c r="J506" s="5"/>
      <c r="K506" s="10">
        <f>IF($M$12=1,IF(AND(AA506/$L$9&gt;(E506*12+$C$9)*4,$L$10&lt;=B506,SUM($K$26:K505)&lt;1,$L$8&lt;AA506/$L$9),1,0),IF(SUM(K$26:K505)=1,0,1))</f>
        <v>0</v>
      </c>
      <c r="L506" s="5">
        <f>IF($M$12=1,IF(K505=1,$L$8*(1-$L$9),IF(SUM($K$26:K505)=1,MAX(L505*(1+$H$10)-P505,0),0)),IF(K506=1,$O$8,MAX(L505*(1+$H$10)-P505,0)))</f>
        <v>0</v>
      </c>
      <c r="M506" s="5">
        <f t="shared" si="144"/>
        <v>0</v>
      </c>
      <c r="N506" s="5">
        <f>IF(SUM(K$26:K505)=1,P506-(L506-L543),0)</f>
        <v>0</v>
      </c>
      <c r="O506" s="5">
        <f t="shared" si="145"/>
        <v>0</v>
      </c>
      <c r="P506" s="5">
        <f>IF(OR(SUM($K$26:K505)=1,$M$12=2),IF($M$19=1,MIN($L$16+F506*$L$17,L506*(1+$H$10)),MIN(MAX(D506+E506+F506-G506-H506-I506-M506-SUM(S506,U506,W506,Y506)-$O$16*E506,$O$15),L506*(1+$H$10))),0)</f>
        <v>0</v>
      </c>
      <c r="Q506" s="5"/>
      <c r="R506" s="50" t="str">
        <f t="shared" si="146"/>
        <v/>
      </c>
      <c r="S506" s="5" t="str">
        <f t="shared" si="154"/>
        <v/>
      </c>
      <c r="T506" s="5" t="str">
        <f t="shared" si="147"/>
        <v/>
      </c>
      <c r="U506" s="5" t="str">
        <f t="shared" si="155"/>
        <v/>
      </c>
      <c r="V506" s="5" t="str">
        <f t="shared" si="148"/>
        <v/>
      </c>
      <c r="W506" s="5" t="str">
        <f t="shared" si="156"/>
        <v/>
      </c>
      <c r="X506" s="5" t="str">
        <f t="shared" si="149"/>
        <v/>
      </c>
      <c r="Y506" s="5" t="str">
        <f t="shared" si="157"/>
        <v/>
      </c>
      <c r="Z506" s="5"/>
      <c r="AA506" s="5">
        <f t="shared" si="150"/>
        <v>0</v>
      </c>
      <c r="AB506" s="3">
        <f t="shared" si="159"/>
        <v>0</v>
      </c>
      <c r="AC506" s="5">
        <f t="shared" si="151"/>
        <v>0</v>
      </c>
      <c r="AE506" s="60" t="e">
        <f t="shared" si="160"/>
        <v>#DIV/0!</v>
      </c>
    </row>
    <row r="507" spans="2:31" x14ac:dyDescent="0.2">
      <c r="B507" s="9">
        <f t="shared" si="161"/>
        <v>58532</v>
      </c>
      <c r="C507" s="10">
        <f t="shared" si="142"/>
        <v>160</v>
      </c>
      <c r="D507" s="5">
        <f t="shared" si="143"/>
        <v>0</v>
      </c>
      <c r="E507" s="5">
        <f t="shared" si="152"/>
        <v>0</v>
      </c>
      <c r="F507" s="5">
        <f t="shared" si="153"/>
        <v>0</v>
      </c>
      <c r="G507" s="3">
        <f t="shared" si="158"/>
        <v>0</v>
      </c>
      <c r="H507" s="35"/>
      <c r="I507" s="5">
        <f>IF($M$12=1,IF(SUM(K$26:K506)&lt;1,$L$5*(1+$G$5)^(INT((B507-$B$27)/365)),0),0)</f>
        <v>0</v>
      </c>
      <c r="J507" s="5"/>
      <c r="K507" s="10">
        <f>IF($M$12=1,IF(AND(AA507/$L$9&gt;(E507*12+$C$9)*4,$L$10&lt;=B507,SUM($K$26:K506)&lt;1,$L$8&lt;AA507/$L$9),1,0),IF(SUM(K$26:K506)=1,0,1))</f>
        <v>0</v>
      </c>
      <c r="L507" s="5">
        <f>IF($M$12=1,IF(K506=1,$L$8*(1-$L$9),IF(SUM($K$26:K506)=1,MAX(L506*(1+$H$10)-P506,0),0)),IF(K507=1,$O$8,MAX(L506*(1+$H$10)-P506,0)))</f>
        <v>0</v>
      </c>
      <c r="M507" s="5">
        <f t="shared" si="144"/>
        <v>0</v>
      </c>
      <c r="N507" s="5">
        <f>IF(SUM(K$26:K506)=1,P507-(L507-L544),0)</f>
        <v>0</v>
      </c>
      <c r="O507" s="5">
        <f t="shared" si="145"/>
        <v>0</v>
      </c>
      <c r="P507" s="5">
        <f>IF(OR(SUM($K$26:K506)=1,$M$12=2),IF($M$19=1,MIN($L$16+F507*$L$17,L507*(1+$H$10)),MIN(MAX(D507+E507+F507-G507-H507-I507-M507-SUM(S507,U507,W507,Y507)-$O$16*E507,$O$15),L507*(1+$H$10))),0)</f>
        <v>0</v>
      </c>
      <c r="Q507" s="5"/>
      <c r="R507" s="50" t="str">
        <f t="shared" si="146"/>
        <v/>
      </c>
      <c r="S507" s="5" t="str">
        <f t="shared" si="154"/>
        <v/>
      </c>
      <c r="T507" s="5" t="str">
        <f t="shared" si="147"/>
        <v/>
      </c>
      <c r="U507" s="5" t="str">
        <f t="shared" si="155"/>
        <v/>
      </c>
      <c r="V507" s="5" t="str">
        <f t="shared" si="148"/>
        <v/>
      </c>
      <c r="W507" s="5" t="str">
        <f t="shared" si="156"/>
        <v/>
      </c>
      <c r="X507" s="5" t="str">
        <f t="shared" si="149"/>
        <v/>
      </c>
      <c r="Y507" s="5" t="str">
        <f t="shared" si="157"/>
        <v/>
      </c>
      <c r="Z507" s="5"/>
      <c r="AA507" s="5">
        <f t="shared" si="150"/>
        <v>0</v>
      </c>
      <c r="AB507" s="3">
        <f t="shared" si="159"/>
        <v>0</v>
      </c>
      <c r="AC507" s="5">
        <f t="shared" si="151"/>
        <v>0</v>
      </c>
      <c r="AE507" s="60" t="e">
        <f t="shared" si="160"/>
        <v>#DIV/0!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Lifetime Budget</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s0lly</dc:creator>
  <cp:lastModifiedBy>s0lly</cp:lastModifiedBy>
  <cp:lastPrinted>2015-02-12T15:50:41Z</cp:lastPrinted>
  <dcterms:created xsi:type="dcterms:W3CDTF">2014-06-27T16:34:06Z</dcterms:created>
  <dcterms:modified xsi:type="dcterms:W3CDTF">2020-04-14T00:03:42Z</dcterms:modified>
</cp:coreProperties>
</file>