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nold\Desktop\"/>
    </mc:Choice>
  </mc:AlternateContent>
  <xr:revisionPtr revIDLastSave="0" documentId="13_ncr:1_{D15D7120-8D74-4E92-BE5A-C8929CF1BA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" l="1"/>
  <c r="E117" i="1"/>
  <c r="J100" i="1"/>
  <c r="K100" i="1" s="1"/>
  <c r="H100" i="1"/>
  <c r="J99" i="1"/>
  <c r="K99" i="1" s="1"/>
  <c r="H99" i="1"/>
  <c r="J98" i="1"/>
  <c r="K98" i="1" s="1"/>
  <c r="H98" i="1"/>
  <c r="J97" i="1"/>
  <c r="K97" i="1" s="1"/>
  <c r="H97" i="1"/>
  <c r="J96" i="1"/>
  <c r="K96" i="1" s="1"/>
  <c r="H96" i="1"/>
  <c r="J95" i="1"/>
  <c r="K95" i="1" s="1"/>
  <c r="H95" i="1"/>
  <c r="J94" i="1"/>
  <c r="K94" i="1" s="1"/>
  <c r="H94" i="1"/>
  <c r="J93" i="1"/>
  <c r="K93" i="1" s="1"/>
  <c r="H93" i="1"/>
  <c r="J92" i="1"/>
  <c r="K92" i="1" s="1"/>
  <c r="H92" i="1"/>
  <c r="J91" i="1"/>
  <c r="K91" i="1" s="1"/>
  <c r="H91" i="1"/>
  <c r="F113" i="1"/>
  <c r="C6" i="1" l="1"/>
  <c r="C5" i="1"/>
  <c r="J79" i="1"/>
  <c r="K79" i="1" s="1"/>
  <c r="H79" i="1"/>
  <c r="J78" i="1"/>
  <c r="K78" i="1" s="1"/>
  <c r="H78" i="1"/>
  <c r="J77" i="1"/>
  <c r="K77" i="1" s="1"/>
  <c r="H77" i="1"/>
  <c r="J76" i="1"/>
  <c r="K76" i="1" s="1"/>
  <c r="H76" i="1"/>
  <c r="J75" i="1"/>
  <c r="K75" i="1" s="1"/>
  <c r="H75" i="1"/>
  <c r="J74" i="1"/>
  <c r="K74" i="1" s="1"/>
  <c r="H74" i="1"/>
  <c r="J73" i="1"/>
  <c r="K73" i="1" s="1"/>
  <c r="H73" i="1"/>
  <c r="J72" i="1"/>
  <c r="K72" i="1" s="1"/>
  <c r="H72" i="1"/>
  <c r="J71" i="1"/>
  <c r="K71" i="1" s="1"/>
  <c r="H71" i="1"/>
  <c r="J70" i="1"/>
  <c r="K70" i="1" s="1"/>
  <c r="H70" i="1"/>
  <c r="J69" i="1"/>
  <c r="K69" i="1" s="1"/>
  <c r="H69" i="1"/>
  <c r="J68" i="1"/>
  <c r="K68" i="1" s="1"/>
  <c r="H68" i="1"/>
  <c r="J67" i="1"/>
  <c r="K67" i="1"/>
  <c r="H67" i="1"/>
  <c r="J66" i="1"/>
  <c r="K66" i="1" s="1"/>
  <c r="H66" i="1"/>
  <c r="J65" i="1"/>
  <c r="K65" i="1" s="1"/>
  <c r="H65" i="1"/>
  <c r="J64" i="1"/>
  <c r="K64" i="1" s="1"/>
  <c r="H64" i="1"/>
  <c r="J63" i="1"/>
  <c r="K63" i="1" s="1"/>
  <c r="H63" i="1"/>
  <c r="J62" i="1"/>
  <c r="K62" i="1" s="1"/>
  <c r="H62" i="1"/>
  <c r="J61" i="1"/>
  <c r="K61" i="1" s="1"/>
  <c r="H61" i="1"/>
  <c r="J60" i="1"/>
  <c r="K60" i="1" s="1"/>
  <c r="H60" i="1"/>
  <c r="J59" i="1"/>
  <c r="K59" i="1" s="1"/>
  <c r="H59" i="1"/>
  <c r="H20" i="1"/>
  <c r="J20" i="1"/>
  <c r="K20" i="1" s="1"/>
  <c r="H21" i="1"/>
  <c r="J21" i="1"/>
  <c r="K21" i="1" s="1"/>
  <c r="H22" i="1"/>
  <c r="J22" i="1"/>
  <c r="K22" i="1"/>
  <c r="H23" i="1"/>
  <c r="J23" i="1"/>
  <c r="K23" i="1" s="1"/>
  <c r="H24" i="1"/>
  <c r="J24" i="1"/>
  <c r="K24" i="1" s="1"/>
  <c r="H25" i="1"/>
  <c r="J25" i="1"/>
  <c r="K25" i="1" s="1"/>
  <c r="H26" i="1"/>
  <c r="J26" i="1"/>
  <c r="K26" i="1" s="1"/>
  <c r="H27" i="1"/>
  <c r="J27" i="1"/>
  <c r="K27" i="1" s="1"/>
  <c r="H28" i="1"/>
  <c r="J28" i="1"/>
  <c r="K28" i="1" s="1"/>
  <c r="H29" i="1"/>
  <c r="J29" i="1"/>
  <c r="K29" i="1" s="1"/>
  <c r="H30" i="1"/>
  <c r="J30" i="1"/>
  <c r="K30" i="1" s="1"/>
  <c r="H31" i="1"/>
  <c r="J31" i="1"/>
  <c r="K31" i="1" s="1"/>
  <c r="H32" i="1"/>
  <c r="J32" i="1"/>
  <c r="K32" i="1" s="1"/>
  <c r="H33" i="1"/>
  <c r="J33" i="1"/>
  <c r="K33" i="1" s="1"/>
  <c r="H34" i="1"/>
  <c r="J34" i="1"/>
  <c r="K34" i="1" s="1"/>
  <c r="H35" i="1"/>
  <c r="J35" i="1"/>
  <c r="K35" i="1" s="1"/>
  <c r="H36" i="1"/>
  <c r="J36" i="1"/>
  <c r="K36" i="1" s="1"/>
  <c r="H37" i="1"/>
  <c r="J37" i="1"/>
  <c r="K37" i="1" s="1"/>
  <c r="H38" i="1"/>
  <c r="J38" i="1"/>
  <c r="K38" i="1" s="1"/>
  <c r="H39" i="1"/>
  <c r="J39" i="1"/>
  <c r="K39" i="1" s="1"/>
  <c r="H40" i="1"/>
  <c r="J40" i="1"/>
  <c r="K40" i="1" s="1"/>
  <c r="H41" i="1"/>
  <c r="J41" i="1"/>
  <c r="K41" i="1" s="1"/>
  <c r="H42" i="1"/>
  <c r="J42" i="1"/>
  <c r="K42" i="1" s="1"/>
  <c r="H43" i="1"/>
  <c r="J43" i="1"/>
  <c r="K43" i="1" s="1"/>
  <c r="H44" i="1"/>
  <c r="J44" i="1"/>
  <c r="K44" i="1" s="1"/>
  <c r="H45" i="1"/>
  <c r="J45" i="1"/>
  <c r="K45" i="1" s="1"/>
  <c r="H46" i="1"/>
  <c r="J46" i="1"/>
  <c r="K46" i="1" s="1"/>
  <c r="H47" i="1"/>
  <c r="J47" i="1"/>
  <c r="K47" i="1" s="1"/>
  <c r="H48" i="1"/>
  <c r="J48" i="1"/>
  <c r="K48" i="1" s="1"/>
  <c r="H49" i="1"/>
  <c r="J49" i="1"/>
  <c r="K49" i="1" s="1"/>
  <c r="H50" i="1"/>
  <c r="J50" i="1"/>
  <c r="K50" i="1" s="1"/>
  <c r="H51" i="1"/>
  <c r="J51" i="1"/>
  <c r="K51" i="1" s="1"/>
  <c r="H52" i="1"/>
  <c r="J52" i="1"/>
  <c r="K52" i="1" s="1"/>
  <c r="H53" i="1"/>
  <c r="J53" i="1"/>
  <c r="K53" i="1" s="1"/>
  <c r="H54" i="1"/>
  <c r="J54" i="1"/>
  <c r="K54" i="1" s="1"/>
  <c r="H55" i="1"/>
  <c r="J55" i="1"/>
  <c r="K55" i="1" s="1"/>
  <c r="H56" i="1"/>
  <c r="J56" i="1"/>
  <c r="K56" i="1" s="1"/>
  <c r="H57" i="1"/>
  <c r="J57" i="1"/>
  <c r="K57" i="1" s="1"/>
  <c r="H58" i="1"/>
  <c r="J58" i="1"/>
  <c r="K58" i="1" s="1"/>
  <c r="H80" i="1"/>
  <c r="J80" i="1"/>
  <c r="K80" i="1" s="1"/>
  <c r="H81" i="1"/>
  <c r="J81" i="1"/>
  <c r="K81" i="1" s="1"/>
  <c r="H82" i="1"/>
  <c r="J82" i="1"/>
  <c r="K82" i="1" s="1"/>
  <c r="H83" i="1"/>
  <c r="J83" i="1"/>
  <c r="K83" i="1" s="1"/>
  <c r="H84" i="1"/>
  <c r="J84" i="1"/>
  <c r="K84" i="1" s="1"/>
  <c r="H85" i="1"/>
  <c r="J85" i="1"/>
  <c r="K85" i="1" s="1"/>
  <c r="H86" i="1"/>
  <c r="J86" i="1"/>
  <c r="K86" i="1" s="1"/>
  <c r="H87" i="1"/>
  <c r="J87" i="1"/>
  <c r="K87" i="1" s="1"/>
  <c r="H88" i="1"/>
  <c r="J88" i="1"/>
  <c r="K88" i="1" s="1"/>
  <c r="H89" i="1"/>
  <c r="J89" i="1"/>
  <c r="K89" i="1" s="1"/>
  <c r="H90" i="1"/>
  <c r="J90" i="1"/>
  <c r="K90" i="1" s="1"/>
  <c r="H101" i="1"/>
  <c r="J101" i="1"/>
  <c r="K101" i="1" s="1"/>
  <c r="H102" i="1"/>
  <c r="J102" i="1"/>
  <c r="K102" i="1" s="1"/>
  <c r="H103" i="1"/>
  <c r="J103" i="1"/>
  <c r="K103" i="1" s="1"/>
  <c r="H104" i="1"/>
  <c r="J104" i="1"/>
  <c r="K104" i="1" s="1"/>
  <c r="H105" i="1"/>
  <c r="J105" i="1"/>
  <c r="K105" i="1" s="1"/>
  <c r="H106" i="1"/>
  <c r="J106" i="1"/>
  <c r="K106" i="1" s="1"/>
  <c r="H107" i="1"/>
  <c r="J107" i="1"/>
  <c r="K107" i="1" s="1"/>
  <c r="H108" i="1"/>
  <c r="J108" i="1"/>
  <c r="K108" i="1" s="1"/>
  <c r="H109" i="1"/>
  <c r="J109" i="1"/>
  <c r="K109" i="1" s="1"/>
  <c r="H110" i="1"/>
  <c r="J110" i="1"/>
  <c r="K110" i="1" s="1"/>
  <c r="J114" i="1"/>
  <c r="J12" i="1" s="1"/>
  <c r="J19" i="1"/>
  <c r="K19" i="1" s="1"/>
  <c r="J18" i="1"/>
  <c r="K18" i="1" s="1"/>
  <c r="J17" i="1"/>
  <c r="K17" i="1" s="1"/>
  <c r="I114" i="1"/>
  <c r="I12" i="1" s="1"/>
  <c r="I113" i="1"/>
  <c r="I11" i="1" s="1"/>
  <c r="C4" i="1"/>
  <c r="J16" i="1"/>
  <c r="K16" i="1" s="1"/>
  <c r="H17" i="1"/>
  <c r="H19" i="1"/>
  <c r="H18" i="1"/>
  <c r="I14" i="1"/>
  <c r="J14" i="1"/>
  <c r="H16" i="1"/>
  <c r="K14" i="1"/>
  <c r="K113" i="1" l="1"/>
  <c r="J113" i="1"/>
  <c r="J11" i="1" s="1"/>
  <c r="K114" i="1" l="1"/>
  <c r="K12" i="1" s="1"/>
  <c r="K11" i="1"/>
</calcChain>
</file>

<file path=xl/sharedStrings.xml><?xml version="1.0" encoding="utf-8"?>
<sst xmlns="http://schemas.openxmlformats.org/spreadsheetml/2006/main" count="500" uniqueCount="331">
  <si>
    <t>Item#</t>
  </si>
  <si>
    <t>Description</t>
  </si>
  <si>
    <t>Mfg</t>
  </si>
  <si>
    <t>Mfg P/N</t>
  </si>
  <si>
    <t>Loc</t>
  </si>
  <si>
    <t>Qty</t>
  </si>
  <si>
    <t>Price</t>
  </si>
  <si>
    <t>Total</t>
  </si>
  <si>
    <t>Notes</t>
  </si>
  <si>
    <t>Adj. Total</t>
  </si>
  <si>
    <t>Longest Lead Time:</t>
  </si>
  <si>
    <t>QQTY</t>
  </si>
  <si>
    <t xml:space="preserve">Total Components: </t>
  </si>
  <si>
    <t>weeks</t>
  </si>
  <si>
    <t>Multiplier ^</t>
  </si>
  <si>
    <t>Additional Shipping Charges:</t>
  </si>
  <si>
    <t>Add'l Shipping Charges:</t>
  </si>
  <si>
    <t>Size</t>
  </si>
  <si>
    <t>C6,C13</t>
  </si>
  <si>
    <t>C2,C31</t>
  </si>
  <si>
    <t>C34,C36</t>
  </si>
  <si>
    <t>C42</t>
  </si>
  <si>
    <t>C35,C38,C47</t>
  </si>
  <si>
    <t>D3,D6</t>
  </si>
  <si>
    <t>L4,L6</t>
  </si>
  <si>
    <t>EC4</t>
  </si>
  <si>
    <t>EC1</t>
  </si>
  <si>
    <t>R25</t>
  </si>
  <si>
    <t>R42</t>
  </si>
  <si>
    <t>R24,R29,R30,R32,R33</t>
  </si>
  <si>
    <t>R73</t>
  </si>
  <si>
    <t>R28</t>
  </si>
  <si>
    <t>R34</t>
  </si>
  <si>
    <t>R1,R2,R3,R6,R7,R11,R13,R18,R40,R64,R68,R71</t>
  </si>
  <si>
    <t>R120</t>
  </si>
  <si>
    <t>R67,R129</t>
  </si>
  <si>
    <t>R21,R31</t>
  </si>
  <si>
    <t>R123,R151</t>
  </si>
  <si>
    <t>R12,R121,R122,R124,R126,R132</t>
  </si>
  <si>
    <t>R88</t>
  </si>
  <si>
    <t>R60,R62</t>
  </si>
  <si>
    <t>T2</t>
  </si>
  <si>
    <t>F1</t>
  </si>
  <si>
    <t>R36,R80,R81,R86,R87</t>
  </si>
  <si>
    <t>R10</t>
  </si>
  <si>
    <t>R4,R5,R63</t>
  </si>
  <si>
    <t>R8</t>
  </si>
  <si>
    <t>R9</t>
  </si>
  <si>
    <t>T4</t>
  </si>
  <si>
    <t>U2</t>
  </si>
  <si>
    <t>R43</t>
  </si>
  <si>
    <t>C74</t>
  </si>
  <si>
    <t>D1,D7</t>
  </si>
  <si>
    <t>D12</t>
  </si>
  <si>
    <t>C3,C5,C14,C25,C26,C37,C41,C44,C45,C48,C50,C52,C53,C55,C58,C59,C62,C63,C66,C68,C70,C71,C77,C78,C79,C96,C112</t>
  </si>
  <si>
    <t>D4</t>
  </si>
  <si>
    <t>R65,R75</t>
  </si>
  <si>
    <t>C69</t>
  </si>
  <si>
    <t>U5,U26,U27</t>
  </si>
  <si>
    <t>C9,C22,C23,C24,C28,C29,C43,C46,C51,C57,C60,C73,C109</t>
  </si>
  <si>
    <t>EC2</t>
  </si>
  <si>
    <t>R74</t>
  </si>
  <si>
    <t>R35,R39,R55,R59,R61</t>
  </si>
  <si>
    <t>R22</t>
  </si>
  <si>
    <t>R56</t>
  </si>
  <si>
    <t>R58</t>
  </si>
  <si>
    <t>U6</t>
  </si>
  <si>
    <t>R69</t>
  </si>
  <si>
    <t>R167</t>
  </si>
  <si>
    <t>R70</t>
  </si>
  <si>
    <t>C27</t>
  </si>
  <si>
    <t>C12</t>
  </si>
  <si>
    <t>R14</t>
  </si>
  <si>
    <t>C8,C19,C64</t>
  </si>
  <si>
    <t>C7</t>
  </si>
  <si>
    <t>C67</t>
  </si>
  <si>
    <t>J8</t>
  </si>
  <si>
    <t>R72</t>
  </si>
  <si>
    <t>C1,C39,C61</t>
  </si>
  <si>
    <t>C4,C10,C16,C32,C40,C49,C54,C56</t>
  </si>
  <si>
    <t>D5</t>
  </si>
  <si>
    <t>T5</t>
  </si>
  <si>
    <t>R134</t>
  </si>
  <si>
    <t>J4</t>
  </si>
  <si>
    <t>C20,C21,C101,C102</t>
  </si>
  <si>
    <t>R27</t>
  </si>
  <si>
    <t>R37</t>
  </si>
  <si>
    <t>R16,R17,R19,R20</t>
  </si>
  <si>
    <t>R38</t>
  </si>
  <si>
    <t>R57,R66</t>
  </si>
  <si>
    <t>C104</t>
  </si>
  <si>
    <t>R119,R128</t>
  </si>
  <si>
    <t>T6,T7</t>
  </si>
  <si>
    <t>C11</t>
  </si>
  <si>
    <t>U8</t>
  </si>
  <si>
    <t>C17,C18,C72,C75</t>
  </si>
  <si>
    <t>L1,L2</t>
  </si>
  <si>
    <t>L5</t>
  </si>
  <si>
    <t>U3</t>
  </si>
  <si>
    <t>C65,C76</t>
  </si>
  <si>
    <t>U1</t>
  </si>
  <si>
    <t>J2</t>
  </si>
  <si>
    <t>J1,J3</t>
  </si>
  <si>
    <t>U7</t>
  </si>
  <si>
    <t>R23</t>
  </si>
  <si>
    <t>U4</t>
  </si>
  <si>
    <t>TR1</t>
  </si>
  <si>
    <t>U18</t>
  </si>
  <si>
    <t>J11</t>
  </si>
  <si>
    <t>J13</t>
  </si>
  <si>
    <t>C30</t>
  </si>
  <si>
    <t>C15</t>
  </si>
  <si>
    <t>T1</t>
  </si>
  <si>
    <t>CAPACITOR; Ceramic; NP0/C0G; EIA0603 IEC1608; 220pF; 5%; 50VDC</t>
  </si>
  <si>
    <t>YAGEO</t>
  </si>
  <si>
    <t>CC0603JRNPO9BN221</t>
  </si>
  <si>
    <t>CAPACITOR; Ceramic; X7R; EIA1206 IEC3216; 100nF; 10%; 100VDC</t>
  </si>
  <si>
    <t>AVX</t>
  </si>
  <si>
    <t>12061C104KAT2A</t>
  </si>
  <si>
    <t>CAPACITOR; Ceramic; X7R; EIA0402 IEC1005; 1nF; 10%; 50VDC</t>
  </si>
  <si>
    <t>04025C102KAT2A</t>
  </si>
  <si>
    <t>CAPACITOR; Ceramic; NP0/C0G; EIA0603 IEC1608; 1nF; 5%; 50VDC</t>
  </si>
  <si>
    <t>06035A102JAT2A</t>
  </si>
  <si>
    <t>CAPACITOR; Ceramic; NP0/C0G; EIA0402 IEC1005; 100pF; 5%; 50VDC</t>
  </si>
  <si>
    <t>04025A101JAT2A </t>
  </si>
  <si>
    <t>SWITCHING DIODE/RECTIFIER; 1; Small Signal Switching; VR MAX. 75V; VF MAX. 1250mV; IF MAX. 0.2A; SOD323</t>
  </si>
  <si>
    <t>ON SEMICONDUCTOR</t>
  </si>
  <si>
    <t>BAS16HT1G</t>
  </si>
  <si>
    <t>FERRITE; Bead; 0.1ohm; 2A; Z 120ohm; SMD; EIA0603 IEC1608</t>
  </si>
  <si>
    <t>MURATA</t>
  </si>
  <si>
    <t>BLM18PG121SN1D</t>
  </si>
  <si>
    <t>TVS; Unidirectional; CHAN 1; VRWM NOM. 28V; VBR MIN. 31.1V; VBR MAX. 34.7V; VCL MAX.  45.7V; PPK MAX. (10/1000US)  600W; DO214AASMB; 2</t>
  </si>
  <si>
    <t>VISHAY</t>
  </si>
  <si>
    <t>SMBJ28A-E3/52</t>
  </si>
  <si>
    <t>VARISTOR; Multilayer; EIA1812 IEC4532; R 4.5; 30VAC; 38VDC; 800A; 4.2J</t>
  </si>
  <si>
    <t>VJ14M00300KBA</t>
  </si>
  <si>
    <t>RESISTOR; General Purpose; Thick Film; EIA0805 IEC2012; 20ohm; 1%; 100ppm; 0.125W</t>
  </si>
  <si>
    <t>Vishay</t>
  </si>
  <si>
    <t>CRCW080520R0FKEA</t>
  </si>
  <si>
    <t>RESISTOR; General Purpose; Thick Film; EIA0603 IEC1608; 7.5kohm; 1%; 100ppm; 0.1W</t>
  </si>
  <si>
    <t>CRCW06037K50FKEA</t>
  </si>
  <si>
    <t>RESISTOR; General Purpose; Thick Film; EIA0603 IEC1608; 1kohm; 1%; 100ppm; 0.1W</t>
  </si>
  <si>
    <t>CRCW06031K00FKEA</t>
  </si>
  <si>
    <t>RESISTOR; General Purpose; Thick Film; EIA0603 IEC1608; 1.5ohm; 1%; 600ppm; 0.1W</t>
  </si>
  <si>
    <t>CRCW06031R50FKEA</t>
  </si>
  <si>
    <t>RESISTOR; General Purpose; Thick Film; EIA0603 IEC1608; 4.22kohm; 1%; 100ppm; 0.1W</t>
  </si>
  <si>
    <t>CRCW06034K22FKEA</t>
  </si>
  <si>
    <t>RESISTOR; General Purpose; Thick Film; EIA0603 IEC1608; 49.9kohm; 1%; 100ppm; 0.1W</t>
  </si>
  <si>
    <t>RC0603-FR-F-07-49K9</t>
  </si>
  <si>
    <t>RESISTOR; General Purpose; Thick Film; EIA0402 IEC1005; 10kohm; 1%; 100ppm; 0.063W</t>
  </si>
  <si>
    <t>CRCW040210K0FKED</t>
  </si>
  <si>
    <t>RESISTOR; General Purpose; Thick Film; EIA0402 IEC1005; 2.21kohm; 1%; 100ppm; 0.063W</t>
  </si>
  <si>
    <t>CRCW04022K21FKED</t>
  </si>
  <si>
    <t>RESISTOR; General Purpose; Thick Film; EIA0402 IEC1005; 47.5kohm; 1%; 100ppm; 0.063W</t>
  </si>
  <si>
    <t>CRCW040247K5FKED</t>
  </si>
  <si>
    <t>RESISTOR; General Purpose; Thick Film; EIA0603 IEC1608; 30.1kohm; 1%; 100ppm; 0.1W</t>
  </si>
  <si>
    <t>CRCW060330K1FKEA</t>
  </si>
  <si>
    <t>RESISTOR; General Purpose; Thick Film; EIA0402 IEC1005; 1.96kohm; 1%; 100ppm; 0.063W</t>
  </si>
  <si>
    <t>RC0402-FR-07-1K96-L</t>
  </si>
  <si>
    <t>RESISTOR; General Purpose; Thick Film; EIA0402 IEC1005; 2.49kohm; 1%; 100ppm; 0.063W</t>
  </si>
  <si>
    <t>CRCW04022K49FKED</t>
  </si>
  <si>
    <t>RESISTOR; General Purpose; Thick Film; EIA0402 IEC1005; 30.1kohm; 1%; 100ppm; 0.063W</t>
  </si>
  <si>
    <t>CRCW040230K1FKED</t>
  </si>
  <si>
    <t>RESISTOR; General Purpose; Thick Film; EIA0805 IEC2012; 1.43kohm; 1%; 100ppm; 0.125W</t>
  </si>
  <si>
    <t>CRCW08051K43FKEA</t>
  </si>
  <si>
    <t>MOSFET; CHAN P; VDSS MAX. -30V; RDS(ON) 0.165ohm; ID MAX. -2A; SOT23; 3</t>
  </si>
  <si>
    <t>FAIRCHILD SEMICONDUCTOR</t>
  </si>
  <si>
    <t>FDN360P_NL</t>
  </si>
  <si>
    <t>FUSE; subminiature fuse; 4A; 125V; TIME-DELAY; SMD; 2410; UL</t>
  </si>
  <si>
    <t>0452004.MRL</t>
  </si>
  <si>
    <t>RESISTOR; General Purpose; Thick Film; EIA0603 IEC1608; 49.9ohm; 1%; 100ppm; 0.1W</t>
  </si>
  <si>
    <t>VISHAY_DALE</t>
  </si>
  <si>
    <t>CRCW060349R9F</t>
  </si>
  <si>
    <t>RESISTOR; General Purpose; Thick Film; EIA1206 IEC3216; 7.5kohm; 1%; 100ppm; 0.25W</t>
  </si>
  <si>
    <t>9C12063A7501F</t>
  </si>
  <si>
    <t>RESISTOR; General Purpose; Thick Film; EIA0603 IEC1608; 10kohm; 1%; 100ppm; 0.1W</t>
  </si>
  <si>
    <t>KOA</t>
  </si>
  <si>
    <t>RK73H1JTTD1002F</t>
  </si>
  <si>
    <t>RESISTOR; General Purpose; Thick Film; EIA0603 IEC1608; 15kohm; 1%; 100ppm; 0.1W</t>
  </si>
  <si>
    <t>CRCW060315K0FKEA</t>
  </si>
  <si>
    <t>RESISTOR; General Purpose; Thick Film; EIA0603 IEC1608; 20kohm; 1%; 100ppm; 0.1W</t>
  </si>
  <si>
    <t xml:space="preserve"> CRCW060320K0FKEA</t>
  </si>
  <si>
    <t>BIPOLAR TRANSISTOR; GP; NPN; VCEO MAX. 65V; IC MAX. 0.1A; HFE MIN. 200; SOT23</t>
  </si>
  <si>
    <t>BC846BLT1G</t>
  </si>
  <si>
    <t>VOLTAGE COMPARATOR; CMOS; QTY/CASE 2; SUPPLY Single; VCC1 MIN. 3V; VCC1 MAX. 16V; TA MIN. -40Â°C; TA MAX. 85Â°C; SO; 8</t>
  </si>
  <si>
    <t>TEXAS INSTRUMENTS</t>
  </si>
  <si>
    <t>TLC393IDR</t>
  </si>
  <si>
    <t>RESISTOR; General Purpose; Thick Film; EIA0402 IEC1005; 402kohm; 1%; 100ppm; 0.063W</t>
  </si>
  <si>
    <t>CRCW0402402KFKED</t>
  </si>
  <si>
    <t>CAPACITOR; Safety Ceramic X1Y2; X7R; EIA2220 IEC5750; 2.2nF; 10%; 999VDC</t>
  </si>
  <si>
    <t>GA355QR7GF222KW01L</t>
  </si>
  <si>
    <t>DIODE; ZENER; VZ NOM. 8.2V; TOL TYP. 5%; VZ MIN.  7.79V; VZ MAX. 8.61V; PD 500mW; ELEMENTS 1; SOD123; TERMINALS 2; PITCH 3.4</t>
  </si>
  <si>
    <t xml:space="preserve"> MMSZ4694T1G</t>
  </si>
  <si>
    <t>VOLTAGE REFERENCE - ANALOG; PROGRAM YES; TRIM YES; VIN MIN 2.483V; VIN MAX. 2.507V; VREF OUT 2.5V; CASING SOT23; TERMINALS 3; PITCH 0.95</t>
  </si>
  <si>
    <t>NXP SEMICONDUCTORS</t>
  </si>
  <si>
    <t>TL431BQDBZR</t>
  </si>
  <si>
    <t>CAPACITOR; Ceramic; X7R; EIA0402 IEC1005; 100nF; 10%; 10VDC</t>
  </si>
  <si>
    <t>KEMET</t>
  </si>
  <si>
    <t>C0402C104K8RAC</t>
  </si>
  <si>
    <t>SWITCHING DIODE/RECTIFIER; 1; Schottky; VR MAX. 60V; VF MAX. 700mV; IF MAX. 2A; DO214AASMB</t>
  </si>
  <si>
    <t>MBRS260_G</t>
  </si>
  <si>
    <t>RESISTOR; General Purpose; Thick Film; EIA1206 IEC3216; 499kohm; 1%; 100ppm; 0.25W</t>
  </si>
  <si>
    <t>RC1206FR-07499KL</t>
  </si>
  <si>
    <t>CAPACITOR; Safety Ceramic Y2; X7R; EIA2220 IEC5750; 1nF; 20%; 999VDC</t>
  </si>
  <si>
    <t>GA355DR7GC102KY02L</t>
  </si>
  <si>
    <t>OPTOCOUPLER; _; CHAN 1; IF 5mA; 80V; CTR 200%; 600%; 2500Vrms; SO; 4</t>
  </si>
  <si>
    <t>RENESAS</t>
  </si>
  <si>
    <t>PS2801-1-F3-A/K</t>
  </si>
  <si>
    <t>CAPACITOR; Ceramic; X5R; EIA0805 IEC2012; 10uF; 10%; 10VDC</t>
  </si>
  <si>
    <t>GRM21BR61A106KE19L</t>
  </si>
  <si>
    <t>Metal Oxide Varistor - MOV</t>
  </si>
  <si>
    <t>Epcos</t>
  </si>
  <si>
    <t>B72530T0300K062</t>
  </si>
  <si>
    <t>RESISTOR; General Purpose; Thick Film; EIA0402 IEC1005; 180kohm; 1%; 100ppm; 0.063W</t>
  </si>
  <si>
    <t>CRCW0402180KFKED</t>
  </si>
  <si>
    <t>RESISTOR; General Purpose; Thick Film; EIA0402 IEC1005; 4.7kohm; 1%; 100ppm; 0.063W</t>
  </si>
  <si>
    <t>CRCW04024K70FKED</t>
  </si>
  <si>
    <t>RESISTOR; General Purpose; Thick Film; EIA2512 IEC6332; 280ohm; 1%; 100ppm; 1W</t>
  </si>
  <si>
    <t>RC2512FK-07280RL</t>
  </si>
  <si>
    <t>RESISTOR; General Purpose; Thick Film; EIA0603 IEC1608; 4.87kohm; 1%; 100ppm; 0.1W</t>
  </si>
  <si>
    <t>RK73H1JTTD4871F</t>
  </si>
  <si>
    <t>RESISTOR; General Purpose; Thick Film; EIA0402 IEC1005; 4.12kohm; 1%; 100ppm; 0.063W</t>
  </si>
  <si>
    <t>CRCW04024K12FKED</t>
  </si>
  <si>
    <t>VOLTAGE REFERENCE - ANALOG; PROGRAM YES; TRIM NO; VIN MIN 1.24V; VIN MAX. 16V; VREF OUT 1.24V; CASING SOT23; TERMINALS 3; PITCH 0.95</t>
  </si>
  <si>
    <t>TLV431BSN1T1G</t>
  </si>
  <si>
    <t>RESISTOR; General Purpose; Thick Film; EIA0402 IEC1005; 20kohm; 1%; 100ppm; 0.063W</t>
  </si>
  <si>
    <t>CRCW040233R0FKED</t>
  </si>
  <si>
    <t>RESISTOR; General Purpose; Thick Film; EIA0402 IEC1005; 33ohm; 1%; 100ppm; 0.063W</t>
  </si>
  <si>
    <t>RC0402FR-0733RL</t>
  </si>
  <si>
    <t>RESISTOR; General Purpose; Thick Film; EIA0402 IEC1005; 5.6kohm; 1%; 100ppm; 0.063W</t>
  </si>
  <si>
    <t>CRCW04025K60FKED</t>
  </si>
  <si>
    <t>CAPACITOR; Ceramic; X7R; EIA0402 IEC1005; 1.5nF; 10%; 50VDC</t>
  </si>
  <si>
    <t>AVX KYOCERA</t>
  </si>
  <si>
    <t>04025C152KAT2A</t>
  </si>
  <si>
    <t>CAPACITOR; Ceramic; X7R; EIA0805 IEC2012; 330nF; 10%; 50VDC</t>
  </si>
  <si>
    <t>C0805C334K5RAC</t>
  </si>
  <si>
    <t>RESISTOR; General Purpose; Thick Film; EIA0402 IEC1005; 47ohm; 1%; 100ppm; 0.063W</t>
  </si>
  <si>
    <t>RC0402FR-0747RL</t>
  </si>
  <si>
    <t>CAPACITOR; Ceramic; X7R; EIA0805 IEC2012; 1uF; 10%; 25VDC</t>
  </si>
  <si>
    <t>08053C105KAT2A</t>
  </si>
  <si>
    <t>CAPACITOR; Ceramic; X7R; EIA1206 IEC3216; 22nF; 10%; 250VDC</t>
  </si>
  <si>
    <t>GRM31BR72E223KW01L</t>
  </si>
  <si>
    <t>CAPACITOR; Ceramic; NP0/C0G; EIA0805 IEC2012; 220pF; 5%; 100VDC</t>
  </si>
  <si>
    <t>C0805C221J1GAC</t>
  </si>
  <si>
    <t>CONNECTOR; Edge-Card; PCB Fix; 0.8; Female; Au30; 120; 2x60; SMD; Perpendicular; NA</t>
  </si>
  <si>
    <t>SAMTEC</t>
  </si>
  <si>
    <t>HSEC8-160-01-S-DV-A-K-TR</t>
  </si>
  <si>
    <t>RESISTOR; General Purpose; Thick Film; EIA0402 IEC1005; 47kohm; 1%; 100ppm; 0.063W</t>
  </si>
  <si>
    <t>RC0402FR-0747KL</t>
  </si>
  <si>
    <t>CAPACITOR; Ceramic; X7R; EIA0603 IEC1608; 1uF; 10%; 10VDC</t>
  </si>
  <si>
    <t xml:space="preserve">C0603C105K8RACTU </t>
  </si>
  <si>
    <t>CAPACITOR; Ceramic; X7R; EIA0402 IEC1005; 10nF; 10%; 25VDC</t>
  </si>
  <si>
    <t>04023C103KAT2A</t>
  </si>
  <si>
    <t>SWITCHING DIODE/RECTIFIER; 1; Schottky; VR MAX. 100V; VF MAX. 790mV; IF MAX. 2A; DO214ACSMA</t>
  </si>
  <si>
    <t>STMICROELECTRONICS</t>
  </si>
  <si>
    <t>STPS2H100A</t>
  </si>
  <si>
    <t>MOSFET; CHAN P; VDSS MAX. -20V; RDS(ON) 0.06ohm; ID MAX. -5.5A; SO; 8</t>
  </si>
  <si>
    <t>Diodes</t>
  </si>
  <si>
    <t>DMP2066LSS-13</t>
  </si>
  <si>
    <t>RESISTOR; General Purpose; Thick Film; EIA0402 IEC1005; 13kohm; 1%; 100ppm; 0.063W</t>
  </si>
  <si>
    <t>RC0402FR-0713KL</t>
  </si>
  <si>
    <t>CONNECTOR; Edge-Card; PCB Fix; 0.8; Female; Au30; 74; 2x37; SMD; Perpendicular; NA</t>
  </si>
  <si>
    <t>HSEC8-137-01-S-DV-A-K-TR</t>
  </si>
  <si>
    <t>CAPACITOR; Aluminum LowZ; D100L100; 7.7mm; 100uF; 50V; 20%"</t>
  </si>
  <si>
    <t>Nippon Chemi-Con</t>
  </si>
  <si>
    <t>EMZE500ADA101MJA0G</t>
  </si>
  <si>
    <t>RESISTOR; Low-Ohm; Thick Film; EIA2010 IEC5025; 100mohm; 1%; 600ppm; 0.75W</t>
  </si>
  <si>
    <t>RL2010FK-070R1L</t>
  </si>
  <si>
    <t>RESISTOR; Precision; Thin Film; EIA0603 IEC1608; 49.9kohm; 0.1%; 25ppm; 0.063W</t>
  </si>
  <si>
    <t>TNPW060349K9BEEA</t>
  </si>
  <si>
    <t>RESISTOR; General Purpose; Thick Film; EIA0402 IEC1005; 2.2kohm; 1%; 100ppm; 0.063W</t>
  </si>
  <si>
    <t>RC0402FR-072K2L</t>
  </si>
  <si>
    <t>RESISTOR; Precision; Thin Film; EIA0603 IEC1608; 16.2kohm; 0.1%; 25ppm; 0.063W</t>
  </si>
  <si>
    <t>RT0603BRD0716K2L</t>
  </si>
  <si>
    <t>RESISTOR; General Purpose; Thick Film; EIA0805 IEC2012; 51kohm; 1%; 100ppm; 0.125W</t>
  </si>
  <si>
    <t>RC0805FR-0751KL</t>
  </si>
  <si>
    <t>CAPACITOR; Ceramic; X7R; EIA1206 IEC3216; 100nF; 10%; 250VDC</t>
  </si>
  <si>
    <t>GRM31CR72E104KW03L</t>
  </si>
  <si>
    <t>RESISTOR; Precision; Thin Film; EIA0402 IEC1005; 100kohm; 0.1%; 25ppm; 0.063W</t>
  </si>
  <si>
    <t>RT0402BRD07100KL</t>
  </si>
  <si>
    <t>MOSFET; CHAN N; VDSS MAX. 60V; RDS(ON) 0.021ohm; ID MAX. 6A; DFN33; 5</t>
  </si>
  <si>
    <t>SI7120ADN-T1-GE3</t>
  </si>
  <si>
    <t>CAPACITOR; Ceramic; X7R; EIA1210 IEC3225; 10uF; 10%; 50VDC</t>
  </si>
  <si>
    <t>Murata</t>
  </si>
  <si>
    <t>GRM32ER71H106KA12L</t>
  </si>
  <si>
    <t>EEPROM; SERIAL; 1Mbit; ORG x8; I2C; VCC MIN. 2.5V; VCC MAX. 5.5V; 85Â°C; SO; 8; RoHS</t>
  </si>
  <si>
    <t>ST Micro</t>
  </si>
  <si>
    <t>M24M01-RMN6TP</t>
  </si>
  <si>
    <t>CAPACITOR; Ceramic; X7R; EIA1210 IEC3225; 47uF; 10%; 10VDC</t>
  </si>
  <si>
    <t>GRM32ER71A476KE15_</t>
  </si>
  <si>
    <t>NDUCTOR; Storage; 4.7uH; 2.7A; 0.105ohm; Shield SMD L5.5W5.8H2mm</t>
  </si>
  <si>
    <t>Bourns</t>
  </si>
  <si>
    <t>SRP4020-4R7M</t>
  </si>
  <si>
    <t>INDUCTOR; High Current; 1uH; 5A; 0.027ohm; Shield SMD L5.5W6H2mm</t>
  </si>
  <si>
    <t>BOURNS</t>
  </si>
  <si>
    <t>SRP4020-1R0M</t>
  </si>
  <si>
    <t>PWM; VCC MIN. 7.4V; VCC MAX. 12V; VI(FB) MIN. 2.44V; VI(FB) MAX. 2.56V; IOUT MAX. 1000mA; VREF MIN. 4.925V; VREF NOM. 5V; VREF MAX. 5.075V; PD MAX. (TA &lt;= 25C) 650mW; SO; 8</t>
  </si>
  <si>
    <t>UCC2801QDRQ1</t>
  </si>
  <si>
    <t>CAPACITOR; Ceramic; X7R; EIA1206 IEC3216; 22uF; 10%; 10VDC</t>
  </si>
  <si>
    <t>GRM31CR71A226KE15L</t>
  </si>
  <si>
    <t xml:space="preserve">DC/DC CONVERTER; Step Down; VIN MAX. 6V; TOTAL # OUTPUTS= 1; VIN MIN. 2.95V; TA MIN. -40Â°C; TA MAX. 155Â°C; QFN; 16_x000D_
</t>
  </si>
  <si>
    <t>TPS54218RTER</t>
  </si>
  <si>
    <t>PCB TERMINAL BLOCK; HEADER; 5.08; THD; MALE; NA; NA; 4; 1X4; PERPENDICULAR; 4 Wall; GREEN</t>
  </si>
  <si>
    <t>Phoenix</t>
  </si>
  <si>
    <t>CONNECTOR; Header Strip; PCB Fix; 2.54; Male; AuFlash; 2; 1x2; THD; Perpendicular; NA</t>
  </si>
  <si>
    <t>TSW-102-23-F-S</t>
  </si>
  <si>
    <t>NETWORK COM.; Transceiver; ETHERNET IEEE 802.3, IEEEE 802.3az; TA MIN. -40Â°C; TA MAX. 85Â°C; QFN; 32; _</t>
  </si>
  <si>
    <t>DP83822I</t>
  </si>
  <si>
    <t>RESISTOR; General Purpose; Thick Film; EIA0805 IEC2012; 4.7ohm; 1%; 200ppm; 0.125W</t>
  </si>
  <si>
    <t>RC0805FR-074R7L</t>
  </si>
  <si>
    <t>SUPPLY VOLTAGE SUPERVISOR; QTY/CASE 1; VCC MIN. 3.75V; VCC NOM. 4V; VCC MAX. 28V; TA MIN. -40Â°C; TA MAX. 125Â°C; SOT23; 6</t>
  </si>
  <si>
    <t>UCC24630DBV_</t>
  </si>
  <si>
    <t>INDUCTOR; High Current; 20uH; 0.15A; 0.39ohm; SMD _</t>
  </si>
  <si>
    <t>PULSE ENGINEERING</t>
  </si>
  <si>
    <t>PA4821NL Rev MX2</t>
  </si>
  <si>
    <t>X2X Asic</t>
  </si>
  <si>
    <t>B&amp;R</t>
  </si>
  <si>
    <t>X20AC0AS4.2000</t>
  </si>
  <si>
    <t>X2X Connector Link</t>
  </si>
  <si>
    <t>IO Connector</t>
  </si>
  <si>
    <t>CAPACITOR; Ceramic; NP0/C0G; EIA0603 IEC1608; 33pF; 5%; 50VDC</t>
  </si>
  <si>
    <t>C0603C330J5GAC</t>
  </si>
  <si>
    <t>CAPACITOR; Ceramic; X7R; EIA0603 IEC1608; 10nF; 10%; 50VDC</t>
  </si>
  <si>
    <t>06035C103KAT2A</t>
  </si>
  <si>
    <t>MOSFET; CHAN N; VDSS MAX. 50V; RDS(ON) 3.5ohm; ID MAX. 0.2A; SOT23; 3</t>
  </si>
  <si>
    <t>BSS138LT1G</t>
  </si>
  <si>
    <t>Surface Mount</t>
  </si>
  <si>
    <t>Through Hole</t>
  </si>
  <si>
    <t>SMT parts</t>
  </si>
  <si>
    <t>Through Hole parts</t>
  </si>
  <si>
    <t>Shneider BOM QUOTE 02-01-17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</si>
</sst>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2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2" fontId="2" fillId="0" borderId="1" xfId="0" applyNumberFormat="1" applyFont="1" applyBorder="1"/>
    <xf numFmtId="0" fontId="1" fillId="0" borderId="4" xfId="0" applyFont="1" applyBorder="1"/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3" fillId="0" borderId="0" xfId="0" applyFont="1"/>
    <xf numFmtId="49" fontId="1" fillId="0" borderId="2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5</xdr:col>
      <xdr:colOff>304800</xdr:colOff>
      <xdr:row>12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0525" y="1600200"/>
          <a:ext cx="5229225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118"/>
  <sheetViews>
    <sheetView tabSelected="1" workbookViewId="0"/>
  </sheetViews>
  <sheetFormatPr defaultRowHeight="18" customHeight="1" x14ac:dyDescent="0.2"/>
  <cols>
    <col min="1" max="1" width="5.85546875" style="3" customWidth="1"/>
    <col min="2" max="2" width="90" style="1" customWidth="1"/>
    <col min="3" max="3" width="17.5703125" style="1" customWidth="1"/>
    <col min="4" max="4" width="29.140625" style="1" bestFit="1" customWidth="1"/>
    <col min="5" max="5" width="5.140625" style="1" bestFit="1" customWidth="1"/>
    <col min="6" max="7" width="6.5703125" style="1" customWidth="1"/>
    <col min="8" max="8" width="7.85546875" style="1" bestFit="1" customWidth="1"/>
    <col min="9" max="9" width="9.5703125" style="2" bestFit="1" customWidth="1"/>
    <col min="10" max="10" width="10.28515625" style="1" customWidth="1"/>
    <col min="11" max="11" width="9.42578125" style="1" bestFit="1" customWidth="1"/>
    <col min="12" max="12" width="28.28515625" style="1" customWidth="1"/>
    <col min="13" max="16384" width="9.140625" style="1"/>
  </cols>
  <sheetData>
    <row r="2" spans="1:12" ht="18" customHeight="1" x14ac:dyDescent="0.2">
      <c r="B2" s="22" t="s">
        <v>330</v>
      </c>
      <c r="I2" s="9"/>
    </row>
    <row r="3" spans="1:12" ht="18" customHeight="1" x14ac:dyDescent="0.2">
      <c r="B3" s="22"/>
      <c r="I3" s="9"/>
    </row>
    <row r="4" spans="1:12" ht="18" customHeight="1" x14ac:dyDescent="0.2">
      <c r="B4" s="19" t="s">
        <v>12</v>
      </c>
      <c r="C4" s="15">
        <f>F113</f>
        <v>204</v>
      </c>
      <c r="D4" s="16"/>
      <c r="I4" s="9"/>
    </row>
    <row r="5" spans="1:12" ht="18" customHeight="1" x14ac:dyDescent="0.2">
      <c r="B5" s="20" t="s">
        <v>10</v>
      </c>
      <c r="C5" s="1">
        <f>F114</f>
        <v>0</v>
      </c>
      <c r="D5" s="17" t="s">
        <v>13</v>
      </c>
      <c r="I5" s="9"/>
    </row>
    <row r="6" spans="1:12" ht="18" customHeight="1" x14ac:dyDescent="0.2">
      <c r="B6" s="21" t="s">
        <v>16</v>
      </c>
      <c r="C6" s="11">
        <f>F115</f>
        <v>0</v>
      </c>
      <c r="D6" s="18"/>
      <c r="I6" s="9"/>
    </row>
    <row r="7" spans="1:12" ht="18" customHeight="1" x14ac:dyDescent="0.2">
      <c r="B7" s="22"/>
      <c r="I7" s="9"/>
    </row>
    <row r="8" spans="1:12" ht="18" customHeight="1" x14ac:dyDescent="0.2">
      <c r="B8" s="22"/>
      <c r="I8" s="9"/>
    </row>
    <row r="9" spans="1:12" ht="18" customHeight="1" x14ac:dyDescent="0.2">
      <c r="B9" s="22"/>
      <c r="I9" s="9"/>
    </row>
    <row r="10" spans="1:12" ht="18" customHeight="1" x14ac:dyDescent="0.25">
      <c r="B10" s="22"/>
      <c r="J10" s="8" t="s">
        <v>7</v>
      </c>
      <c r="K10" s="8" t="s">
        <v>9</v>
      </c>
    </row>
    <row r="11" spans="1:12" ht="15" customHeight="1" x14ac:dyDescent="0.2">
      <c r="B11" s="22"/>
      <c r="I11" s="7" t="str">
        <f t="shared" ref="I11:K12" si="0">I113</f>
        <v>EA 100</v>
      </c>
      <c r="J11" s="7">
        <f t="shared" si="0"/>
        <v>46.169199999999989</v>
      </c>
      <c r="K11" s="7">
        <f t="shared" si="0"/>
        <v>46.424999999999997</v>
      </c>
    </row>
    <row r="12" spans="1:12" ht="18" customHeight="1" x14ac:dyDescent="0.2">
      <c r="B12" s="22"/>
      <c r="I12" s="7" t="str">
        <f t="shared" si="0"/>
        <v>EA 100+</v>
      </c>
      <c r="J12" s="7">
        <f t="shared" si="0"/>
        <v>1.05</v>
      </c>
      <c r="K12" s="7">
        <f t="shared" si="0"/>
        <v>48.746249999999996</v>
      </c>
    </row>
    <row r="13" spans="1:12" ht="18" customHeight="1" x14ac:dyDescent="0.2">
      <c r="B13" s="22"/>
      <c r="J13" s="9"/>
    </row>
    <row r="14" spans="1:12" ht="18" customHeight="1" x14ac:dyDescent="0.2">
      <c r="H14" s="4" t="s">
        <v>11</v>
      </c>
      <c r="I14" s="12">
        <f>H15</f>
        <v>100</v>
      </c>
      <c r="J14" s="4">
        <f>H15</f>
        <v>100</v>
      </c>
      <c r="K14" s="4">
        <f>H15</f>
        <v>100</v>
      </c>
    </row>
    <row r="15" spans="1:12" ht="15" x14ac:dyDescent="0.25">
      <c r="A15" s="3" t="s">
        <v>0</v>
      </c>
      <c r="B15" s="1" t="s">
        <v>1</v>
      </c>
      <c r="C15" s="1" t="s">
        <v>2</v>
      </c>
      <c r="D15" s="1" t="s">
        <v>3</v>
      </c>
      <c r="E15" s="1" t="s">
        <v>17</v>
      </c>
      <c r="F15" s="1" t="s">
        <v>5</v>
      </c>
      <c r="G15" s="1" t="s">
        <v>4</v>
      </c>
      <c r="H15" s="13">
        <v>100</v>
      </c>
      <c r="I15" s="14" t="s">
        <v>6</v>
      </c>
      <c r="J15" s="4" t="s">
        <v>7</v>
      </c>
      <c r="K15" s="4" t="s">
        <v>9</v>
      </c>
      <c r="L15" s="3" t="s">
        <v>8</v>
      </c>
    </row>
    <row r="16" spans="1:12" ht="18" customHeight="1" x14ac:dyDescent="0.2">
      <c r="A16" s="4">
        <v>1</v>
      </c>
      <c r="B16" s="23" t="s">
        <v>113</v>
      </c>
      <c r="C16" s="5" t="s">
        <v>114</v>
      </c>
      <c r="D16" s="5" t="s">
        <v>115</v>
      </c>
      <c r="E16" s="5" t="s">
        <v>326</v>
      </c>
      <c r="F16" s="4">
        <v>2</v>
      </c>
      <c r="G16" s="6" t="s">
        <v>18</v>
      </c>
      <c r="H16" s="5">
        <f>$H$15*$F16</f>
        <v>200</v>
      </c>
      <c r="I16" s="7">
        <v>1.2999999999999999E-2</v>
      </c>
      <c r="J16" s="7">
        <f t="shared" ref="J16:J44" si="1">I16*$F16</f>
        <v>2.5999999999999999E-2</v>
      </c>
      <c r="K16" s="7">
        <f>IF(J16&gt;0,IF(J16*$H$15&lt;2.5,2.5/$H$15,J16),0)</f>
        <v>2.5999999999999999E-2</v>
      </c>
    </row>
    <row r="17" spans="1:11" ht="18" customHeight="1" x14ac:dyDescent="0.2">
      <c r="A17" s="4">
        <v>2</v>
      </c>
      <c r="B17" s="23" t="s">
        <v>116</v>
      </c>
      <c r="C17" s="5" t="s">
        <v>117</v>
      </c>
      <c r="D17" s="5" t="s">
        <v>118</v>
      </c>
      <c r="E17" s="5" t="s">
        <v>326</v>
      </c>
      <c r="F17" s="4">
        <v>2</v>
      </c>
      <c r="G17" s="6" t="s">
        <v>19</v>
      </c>
      <c r="H17" s="5">
        <f>$H$15*$F17</f>
        <v>200</v>
      </c>
      <c r="I17" s="7">
        <v>5.1999999999999998E-2</v>
      </c>
      <c r="J17" s="7">
        <f t="shared" si="1"/>
        <v>0.104</v>
      </c>
      <c r="K17" s="7">
        <f>IF(J17&gt;0,IF(J17*$H$15&lt;2.5,2.5/$H$15,J17),0)</f>
        <v>0.104</v>
      </c>
    </row>
    <row r="18" spans="1:11" ht="18" customHeight="1" x14ac:dyDescent="0.2">
      <c r="A18" s="4">
        <v>3</v>
      </c>
      <c r="B18" s="23" t="s">
        <v>119</v>
      </c>
      <c r="C18" s="5" t="s">
        <v>117</v>
      </c>
      <c r="D18" s="5" t="s">
        <v>120</v>
      </c>
      <c r="E18" s="5" t="s">
        <v>326</v>
      </c>
      <c r="F18" s="4">
        <v>2</v>
      </c>
      <c r="G18" s="6" t="s">
        <v>20</v>
      </c>
      <c r="H18" s="5">
        <f>$H$15*$F18</f>
        <v>200</v>
      </c>
      <c r="I18" s="7">
        <v>5.0000000000000001E-3</v>
      </c>
      <c r="J18" s="7">
        <f t="shared" si="1"/>
        <v>0.01</v>
      </c>
      <c r="K18" s="7">
        <f>IF(J18&gt;0,IF(J18*$H$15&lt;2.5,2.5/$H$15,J18),0)</f>
        <v>2.5000000000000001E-2</v>
      </c>
    </row>
    <row r="19" spans="1:11" ht="18" customHeight="1" x14ac:dyDescent="0.2">
      <c r="A19" s="4">
        <v>4</v>
      </c>
      <c r="B19" s="23" t="s">
        <v>121</v>
      </c>
      <c r="C19" s="5" t="s">
        <v>117</v>
      </c>
      <c r="D19" s="5" t="s">
        <v>122</v>
      </c>
      <c r="E19" s="5" t="s">
        <v>326</v>
      </c>
      <c r="F19" s="4">
        <v>1</v>
      </c>
      <c r="G19" s="6" t="s">
        <v>21</v>
      </c>
      <c r="H19" s="5">
        <f>$H$15*$F19</f>
        <v>100</v>
      </c>
      <c r="I19" s="7">
        <v>1.7000000000000001E-2</v>
      </c>
      <c r="J19" s="7">
        <f t="shared" si="1"/>
        <v>1.7000000000000001E-2</v>
      </c>
      <c r="K19" s="7">
        <f>IF(J19&gt;0,IF(J19*$H$15&lt;2.5,2.5/$H$15,J19),0)</f>
        <v>2.5000000000000001E-2</v>
      </c>
    </row>
    <row r="20" spans="1:11" ht="18" customHeight="1" x14ac:dyDescent="0.2">
      <c r="A20" s="4">
        <v>5</v>
      </c>
      <c r="B20" s="23" t="s">
        <v>123</v>
      </c>
      <c r="C20" s="5" t="s">
        <v>117</v>
      </c>
      <c r="D20" s="5" t="s">
        <v>124</v>
      </c>
      <c r="E20" s="5" t="s">
        <v>326</v>
      </c>
      <c r="F20" s="4">
        <v>3</v>
      </c>
      <c r="G20" s="6" t="s">
        <v>22</v>
      </c>
      <c r="H20" s="5">
        <f t="shared" ref="H20:H44" si="2">$H$15*$F20</f>
        <v>300</v>
      </c>
      <c r="I20" s="7">
        <v>7.0000000000000001E-3</v>
      </c>
      <c r="J20" s="7">
        <f t="shared" si="1"/>
        <v>2.1000000000000001E-2</v>
      </c>
      <c r="K20" s="7">
        <f t="shared" ref="K20:K106" si="3">IF(J20&gt;0,IF(J20*$H$15&lt;2.5,2.5/$H$15,J20),0)</f>
        <v>2.5000000000000001E-2</v>
      </c>
    </row>
    <row r="21" spans="1:11" ht="18" customHeight="1" x14ac:dyDescent="0.2">
      <c r="A21" s="4">
        <v>6</v>
      </c>
      <c r="B21" s="23" t="s">
        <v>125</v>
      </c>
      <c r="C21" s="5" t="s">
        <v>126</v>
      </c>
      <c r="D21" s="5" t="s">
        <v>127</v>
      </c>
      <c r="E21" s="5" t="s">
        <v>326</v>
      </c>
      <c r="F21" s="4">
        <v>2</v>
      </c>
      <c r="G21" s="6" t="s">
        <v>23</v>
      </c>
      <c r="H21" s="5">
        <f t="shared" si="2"/>
        <v>200</v>
      </c>
      <c r="I21" s="7">
        <v>5.5E-2</v>
      </c>
      <c r="J21" s="7">
        <f t="shared" si="1"/>
        <v>0.11</v>
      </c>
      <c r="K21" s="7">
        <f t="shared" si="3"/>
        <v>0.11</v>
      </c>
    </row>
    <row r="22" spans="1:11" ht="18" customHeight="1" x14ac:dyDescent="0.2">
      <c r="A22" s="4">
        <v>7</v>
      </c>
      <c r="B22" s="23" t="s">
        <v>128</v>
      </c>
      <c r="C22" s="5" t="s">
        <v>129</v>
      </c>
      <c r="D22" s="5" t="s">
        <v>130</v>
      </c>
      <c r="E22" s="5" t="s">
        <v>326</v>
      </c>
      <c r="F22" s="4">
        <v>2</v>
      </c>
      <c r="G22" s="6" t="s">
        <v>24</v>
      </c>
      <c r="H22" s="5">
        <f t="shared" si="2"/>
        <v>200</v>
      </c>
      <c r="I22" s="7">
        <v>3.5999999999999997E-2</v>
      </c>
      <c r="J22" s="7">
        <f t="shared" si="1"/>
        <v>7.1999999999999995E-2</v>
      </c>
      <c r="K22" s="7">
        <f t="shared" si="3"/>
        <v>7.1999999999999995E-2</v>
      </c>
    </row>
    <row r="23" spans="1:11" ht="18" customHeight="1" x14ac:dyDescent="0.2">
      <c r="A23" s="4">
        <v>8</v>
      </c>
      <c r="B23" s="23" t="s">
        <v>131</v>
      </c>
      <c r="C23" s="5" t="s">
        <v>132</v>
      </c>
      <c r="D23" s="5" t="s">
        <v>133</v>
      </c>
      <c r="E23" s="5" t="s">
        <v>326</v>
      </c>
      <c r="F23" s="4">
        <v>1</v>
      </c>
      <c r="G23" s="6" t="s">
        <v>25</v>
      </c>
      <c r="H23" s="5">
        <f t="shared" si="2"/>
        <v>100</v>
      </c>
      <c r="I23" s="7">
        <v>0.14199999999999999</v>
      </c>
      <c r="J23" s="7">
        <f t="shared" si="1"/>
        <v>0.14199999999999999</v>
      </c>
      <c r="K23" s="7">
        <f t="shared" si="3"/>
        <v>0.14199999999999999</v>
      </c>
    </row>
    <row r="24" spans="1:11" ht="18" customHeight="1" x14ac:dyDescent="0.2">
      <c r="A24" s="4">
        <v>9</v>
      </c>
      <c r="B24" s="5" t="s">
        <v>134</v>
      </c>
      <c r="C24" s="5" t="s">
        <v>117</v>
      </c>
      <c r="D24" s="5" t="s">
        <v>135</v>
      </c>
      <c r="E24" s="5" t="s">
        <v>326</v>
      </c>
      <c r="F24" s="4">
        <v>1</v>
      </c>
      <c r="G24" s="6" t="s">
        <v>26</v>
      </c>
      <c r="H24" s="5">
        <f t="shared" si="2"/>
        <v>100</v>
      </c>
      <c r="I24" s="7">
        <v>1.63</v>
      </c>
      <c r="J24" s="7">
        <f t="shared" si="1"/>
        <v>1.63</v>
      </c>
      <c r="K24" s="7">
        <f t="shared" si="3"/>
        <v>1.63</v>
      </c>
    </row>
    <row r="25" spans="1:11" ht="18" customHeight="1" x14ac:dyDescent="0.2">
      <c r="A25" s="4">
        <v>10</v>
      </c>
      <c r="B25" s="5" t="s">
        <v>136</v>
      </c>
      <c r="C25" s="5" t="s">
        <v>137</v>
      </c>
      <c r="D25" s="5" t="s">
        <v>138</v>
      </c>
      <c r="E25" s="5" t="s">
        <v>326</v>
      </c>
      <c r="F25" s="4">
        <v>1</v>
      </c>
      <c r="G25" s="6" t="s">
        <v>27</v>
      </c>
      <c r="H25" s="5">
        <f t="shared" si="2"/>
        <v>100</v>
      </c>
      <c r="I25" s="7">
        <v>2.8000000000000001E-2</v>
      </c>
      <c r="J25" s="7">
        <f t="shared" si="1"/>
        <v>2.8000000000000001E-2</v>
      </c>
      <c r="K25" s="7">
        <f t="shared" si="3"/>
        <v>2.8000000000000001E-2</v>
      </c>
    </row>
    <row r="26" spans="1:11" ht="18" customHeight="1" x14ac:dyDescent="0.2">
      <c r="A26" s="4">
        <v>11</v>
      </c>
      <c r="B26" s="23" t="s">
        <v>139</v>
      </c>
      <c r="C26" s="5" t="s">
        <v>137</v>
      </c>
      <c r="D26" s="5" t="s">
        <v>140</v>
      </c>
      <c r="E26" s="5" t="s">
        <v>326</v>
      </c>
      <c r="F26" s="4">
        <v>1</v>
      </c>
      <c r="G26" s="6" t="s">
        <v>28</v>
      </c>
      <c r="H26" s="5">
        <f t="shared" si="2"/>
        <v>100</v>
      </c>
      <c r="I26" s="7">
        <v>2.5999999999999999E-2</v>
      </c>
      <c r="J26" s="7">
        <f t="shared" si="1"/>
        <v>2.5999999999999999E-2</v>
      </c>
      <c r="K26" s="7">
        <f t="shared" si="3"/>
        <v>2.5999999999999999E-2</v>
      </c>
    </row>
    <row r="27" spans="1:11" ht="18" customHeight="1" x14ac:dyDescent="0.2">
      <c r="A27" s="4">
        <v>12</v>
      </c>
      <c r="B27" s="23" t="s">
        <v>141</v>
      </c>
      <c r="C27" s="5" t="s">
        <v>137</v>
      </c>
      <c r="D27" s="5" t="s">
        <v>142</v>
      </c>
      <c r="E27" s="5" t="s">
        <v>326</v>
      </c>
      <c r="F27" s="4">
        <v>5</v>
      </c>
      <c r="G27" s="6" t="s">
        <v>29</v>
      </c>
      <c r="H27" s="5">
        <f t="shared" si="2"/>
        <v>500</v>
      </c>
      <c r="I27" s="7">
        <v>2.1000000000000001E-2</v>
      </c>
      <c r="J27" s="7">
        <f t="shared" si="1"/>
        <v>0.10500000000000001</v>
      </c>
      <c r="K27" s="7">
        <f t="shared" si="3"/>
        <v>0.10500000000000001</v>
      </c>
    </row>
    <row r="28" spans="1:11" ht="18" customHeight="1" x14ac:dyDescent="0.2">
      <c r="A28" s="4">
        <v>13</v>
      </c>
      <c r="B28" s="23" t="s">
        <v>143</v>
      </c>
      <c r="C28" s="5" t="s">
        <v>137</v>
      </c>
      <c r="D28" s="5" t="s">
        <v>144</v>
      </c>
      <c r="E28" s="5" t="s">
        <v>326</v>
      </c>
      <c r="F28" s="4">
        <v>1</v>
      </c>
      <c r="G28" s="6" t="s">
        <v>30</v>
      </c>
      <c r="H28" s="5">
        <f t="shared" si="2"/>
        <v>100</v>
      </c>
      <c r="I28" s="7">
        <v>2.5999999999999999E-2</v>
      </c>
      <c r="J28" s="7">
        <f t="shared" si="1"/>
        <v>2.5999999999999999E-2</v>
      </c>
      <c r="K28" s="7">
        <f t="shared" si="3"/>
        <v>2.5999999999999999E-2</v>
      </c>
    </row>
    <row r="29" spans="1:11" ht="18" customHeight="1" x14ac:dyDescent="0.2">
      <c r="A29" s="4">
        <v>14</v>
      </c>
      <c r="B29" s="23" t="s">
        <v>145</v>
      </c>
      <c r="C29" s="5" t="s">
        <v>137</v>
      </c>
      <c r="D29" s="5" t="s">
        <v>146</v>
      </c>
      <c r="E29" s="5" t="s">
        <v>326</v>
      </c>
      <c r="F29" s="4">
        <v>1</v>
      </c>
      <c r="G29" s="6" t="s">
        <v>31</v>
      </c>
      <c r="H29" s="5">
        <f t="shared" si="2"/>
        <v>100</v>
      </c>
      <c r="I29" s="7">
        <v>2.5999999999999999E-2</v>
      </c>
      <c r="J29" s="7">
        <f t="shared" si="1"/>
        <v>2.5999999999999999E-2</v>
      </c>
      <c r="K29" s="7">
        <f t="shared" si="3"/>
        <v>2.5999999999999999E-2</v>
      </c>
    </row>
    <row r="30" spans="1:11" ht="18" customHeight="1" x14ac:dyDescent="0.2">
      <c r="A30" s="4">
        <v>15</v>
      </c>
      <c r="B30" s="23" t="s">
        <v>147</v>
      </c>
      <c r="C30" s="5" t="s">
        <v>114</v>
      </c>
      <c r="D30" s="5" t="s">
        <v>148</v>
      </c>
      <c r="E30" s="5" t="s">
        <v>326</v>
      </c>
      <c r="F30" s="4">
        <v>1</v>
      </c>
      <c r="G30" s="6" t="s">
        <v>32</v>
      </c>
      <c r="H30" s="5">
        <f t="shared" si="2"/>
        <v>100</v>
      </c>
      <c r="I30" s="7">
        <v>5.1999999999999998E-3</v>
      </c>
      <c r="J30" s="7">
        <f t="shared" si="1"/>
        <v>5.1999999999999998E-3</v>
      </c>
      <c r="K30" s="7">
        <f t="shared" si="3"/>
        <v>2.5000000000000001E-2</v>
      </c>
    </row>
    <row r="31" spans="1:11" ht="18" customHeight="1" x14ac:dyDescent="0.2">
      <c r="A31" s="4">
        <v>17</v>
      </c>
      <c r="B31" s="23" t="s">
        <v>149</v>
      </c>
      <c r="C31" s="5" t="s">
        <v>132</v>
      </c>
      <c r="D31" s="1" t="s">
        <v>150</v>
      </c>
      <c r="E31" s="1" t="s">
        <v>326</v>
      </c>
      <c r="F31" s="4">
        <v>12</v>
      </c>
      <c r="G31" s="6" t="s">
        <v>33</v>
      </c>
      <c r="H31" s="5">
        <f t="shared" si="2"/>
        <v>1200</v>
      </c>
      <c r="I31" s="7">
        <v>1.7999999999999999E-2</v>
      </c>
      <c r="J31" s="7">
        <f t="shared" si="1"/>
        <v>0.21599999999999997</v>
      </c>
      <c r="K31" s="7">
        <f t="shared" si="3"/>
        <v>0.21599999999999997</v>
      </c>
    </row>
    <row r="32" spans="1:11" ht="18" customHeight="1" x14ac:dyDescent="0.2">
      <c r="A32" s="4">
        <v>19</v>
      </c>
      <c r="B32" s="23" t="s">
        <v>151</v>
      </c>
      <c r="C32" s="5" t="s">
        <v>137</v>
      </c>
      <c r="D32" s="5" t="s">
        <v>152</v>
      </c>
      <c r="E32" s="5" t="s">
        <v>326</v>
      </c>
      <c r="F32" s="4">
        <v>1</v>
      </c>
      <c r="G32" s="6" t="s">
        <v>34</v>
      </c>
      <c r="H32" s="5">
        <f t="shared" si="2"/>
        <v>100</v>
      </c>
      <c r="I32" s="7">
        <v>2.5999999999999999E-2</v>
      </c>
      <c r="J32" s="7">
        <f t="shared" si="1"/>
        <v>2.5999999999999999E-2</v>
      </c>
      <c r="K32" s="7">
        <f t="shared" si="3"/>
        <v>2.5999999999999999E-2</v>
      </c>
    </row>
    <row r="33" spans="1:11" ht="18" customHeight="1" x14ac:dyDescent="0.2">
      <c r="A33" s="4">
        <v>20</v>
      </c>
      <c r="B33" s="23" t="s">
        <v>153</v>
      </c>
      <c r="C33" s="5" t="s">
        <v>132</v>
      </c>
      <c r="D33" s="5" t="s">
        <v>154</v>
      </c>
      <c r="E33" s="5" t="s">
        <v>326</v>
      </c>
      <c r="F33" s="4">
        <v>2</v>
      </c>
      <c r="G33" s="6" t="s">
        <v>35</v>
      </c>
      <c r="H33" s="5">
        <f t="shared" si="2"/>
        <v>200</v>
      </c>
      <c r="I33" s="7">
        <v>2.5999999999999999E-2</v>
      </c>
      <c r="J33" s="7">
        <f t="shared" si="1"/>
        <v>5.1999999999999998E-2</v>
      </c>
      <c r="K33" s="7">
        <f t="shared" si="3"/>
        <v>5.1999999999999998E-2</v>
      </c>
    </row>
    <row r="34" spans="1:11" ht="18" customHeight="1" x14ac:dyDescent="0.2">
      <c r="A34" s="4">
        <v>21</v>
      </c>
      <c r="B34" s="23" t="s">
        <v>155</v>
      </c>
      <c r="C34" s="5" t="s">
        <v>137</v>
      </c>
      <c r="D34" s="5" t="s">
        <v>156</v>
      </c>
      <c r="E34" s="5" t="s">
        <v>326</v>
      </c>
      <c r="F34" s="4">
        <v>2</v>
      </c>
      <c r="G34" s="6" t="s">
        <v>36</v>
      </c>
      <c r="H34" s="5">
        <f t="shared" si="2"/>
        <v>200</v>
      </c>
      <c r="I34" s="7">
        <v>2.5999999999999999E-2</v>
      </c>
      <c r="J34" s="7">
        <f t="shared" si="1"/>
        <v>5.1999999999999998E-2</v>
      </c>
      <c r="K34" s="7">
        <f t="shared" si="3"/>
        <v>5.1999999999999998E-2</v>
      </c>
    </row>
    <row r="35" spans="1:11" ht="18" customHeight="1" x14ac:dyDescent="0.2">
      <c r="A35" s="4">
        <v>22</v>
      </c>
      <c r="B35" s="23" t="s">
        <v>157</v>
      </c>
      <c r="C35" s="5" t="s">
        <v>114</v>
      </c>
      <c r="D35" s="5" t="s">
        <v>158</v>
      </c>
      <c r="E35" s="5" t="s">
        <v>326</v>
      </c>
      <c r="F35" s="4">
        <v>2</v>
      </c>
      <c r="G35" s="6" t="s">
        <v>37</v>
      </c>
      <c r="H35" s="5">
        <f t="shared" si="2"/>
        <v>200</v>
      </c>
      <c r="I35" s="7">
        <v>3.0000000000000001E-3</v>
      </c>
      <c r="J35" s="7">
        <f t="shared" si="1"/>
        <v>6.0000000000000001E-3</v>
      </c>
      <c r="K35" s="7">
        <f t="shared" si="3"/>
        <v>2.5000000000000001E-2</v>
      </c>
    </row>
    <row r="36" spans="1:11" ht="18" customHeight="1" x14ac:dyDescent="0.2">
      <c r="A36" s="4">
        <v>23</v>
      </c>
      <c r="B36" s="5" t="s">
        <v>159</v>
      </c>
      <c r="C36" s="5" t="s">
        <v>132</v>
      </c>
      <c r="D36" s="5" t="s">
        <v>160</v>
      </c>
      <c r="E36" s="5" t="s">
        <v>326</v>
      </c>
      <c r="F36" s="4">
        <v>6</v>
      </c>
      <c r="G36" s="6" t="s">
        <v>38</v>
      </c>
      <c r="H36" s="5">
        <f t="shared" si="2"/>
        <v>600</v>
      </c>
      <c r="I36" s="7">
        <v>2.5999999999999999E-2</v>
      </c>
      <c r="J36" s="7">
        <f t="shared" si="1"/>
        <v>0.156</v>
      </c>
      <c r="K36" s="7">
        <f t="shared" si="3"/>
        <v>0.156</v>
      </c>
    </row>
    <row r="37" spans="1:11" ht="18" customHeight="1" x14ac:dyDescent="0.2">
      <c r="A37" s="4">
        <v>24</v>
      </c>
      <c r="B37" s="5" t="s">
        <v>161</v>
      </c>
      <c r="C37" s="5" t="s">
        <v>132</v>
      </c>
      <c r="D37" s="5" t="s">
        <v>162</v>
      </c>
      <c r="E37" s="5" t="s">
        <v>326</v>
      </c>
      <c r="F37" s="4">
        <v>1</v>
      </c>
      <c r="G37" s="6" t="s">
        <v>39</v>
      </c>
      <c r="H37" s="5">
        <f t="shared" si="2"/>
        <v>100</v>
      </c>
      <c r="I37" s="7">
        <v>2.5999999999999999E-2</v>
      </c>
      <c r="J37" s="7">
        <f t="shared" si="1"/>
        <v>2.5999999999999999E-2</v>
      </c>
      <c r="K37" s="7">
        <f t="shared" si="3"/>
        <v>2.5999999999999999E-2</v>
      </c>
    </row>
    <row r="38" spans="1:11" ht="18" customHeight="1" x14ac:dyDescent="0.2">
      <c r="A38" s="4">
        <v>25</v>
      </c>
      <c r="B38" s="5" t="s">
        <v>163</v>
      </c>
      <c r="C38" s="5" t="s">
        <v>137</v>
      </c>
      <c r="D38" s="5" t="s">
        <v>164</v>
      </c>
      <c r="E38" s="5" t="s">
        <v>326</v>
      </c>
      <c r="F38" s="4">
        <v>2</v>
      </c>
      <c r="G38" s="6" t="s">
        <v>40</v>
      </c>
      <c r="H38" s="5">
        <f t="shared" si="2"/>
        <v>200</v>
      </c>
      <c r="I38" s="7">
        <v>2.8000000000000001E-2</v>
      </c>
      <c r="J38" s="7">
        <f t="shared" si="1"/>
        <v>5.6000000000000001E-2</v>
      </c>
      <c r="K38" s="7">
        <f t="shared" si="3"/>
        <v>5.6000000000000001E-2</v>
      </c>
    </row>
    <row r="39" spans="1:11" ht="18" customHeight="1" x14ac:dyDescent="0.2">
      <c r="A39" s="4">
        <v>27</v>
      </c>
      <c r="B39" s="5" t="s">
        <v>165</v>
      </c>
      <c r="C39" s="5" t="s">
        <v>166</v>
      </c>
      <c r="D39" s="5" t="s">
        <v>167</v>
      </c>
      <c r="E39" s="5" t="s">
        <v>326</v>
      </c>
      <c r="F39" s="4">
        <v>1</v>
      </c>
      <c r="G39" s="6" t="s">
        <v>41</v>
      </c>
      <c r="H39" s="5">
        <f t="shared" si="2"/>
        <v>100</v>
      </c>
      <c r="I39" s="7">
        <v>0.21099999999999999</v>
      </c>
      <c r="J39" s="7">
        <f t="shared" si="1"/>
        <v>0.21099999999999999</v>
      </c>
      <c r="K39" s="7">
        <f t="shared" si="3"/>
        <v>0.21099999999999999</v>
      </c>
    </row>
    <row r="40" spans="1:11" ht="18" customHeight="1" x14ac:dyDescent="0.2">
      <c r="A40" s="4">
        <v>28</v>
      </c>
      <c r="B40" s="5" t="s">
        <v>168</v>
      </c>
      <c r="C40" s="5" t="s">
        <v>166</v>
      </c>
      <c r="D40" s="5" t="s">
        <v>169</v>
      </c>
      <c r="E40" s="5" t="s">
        <v>326</v>
      </c>
      <c r="F40" s="4">
        <v>1</v>
      </c>
      <c r="G40" s="6" t="s">
        <v>42</v>
      </c>
      <c r="H40" s="5">
        <f t="shared" si="2"/>
        <v>100</v>
      </c>
      <c r="I40" s="7">
        <v>1.01</v>
      </c>
      <c r="J40" s="7">
        <f t="shared" si="1"/>
        <v>1.01</v>
      </c>
      <c r="K40" s="7">
        <f t="shared" si="3"/>
        <v>1.01</v>
      </c>
    </row>
    <row r="41" spans="1:11" ht="18" customHeight="1" x14ac:dyDescent="0.2">
      <c r="A41" s="4">
        <v>29</v>
      </c>
      <c r="B41" s="5" t="s">
        <v>170</v>
      </c>
      <c r="C41" s="5" t="s">
        <v>171</v>
      </c>
      <c r="D41" s="5" t="s">
        <v>172</v>
      </c>
      <c r="E41" s="5" t="s">
        <v>326</v>
      </c>
      <c r="F41" s="4">
        <v>5</v>
      </c>
      <c r="G41" s="6" t="s">
        <v>43</v>
      </c>
      <c r="H41" s="5">
        <f t="shared" si="2"/>
        <v>500</v>
      </c>
      <c r="I41" s="7">
        <v>2.1000000000000001E-2</v>
      </c>
      <c r="J41" s="7">
        <f t="shared" si="1"/>
        <v>0.10500000000000001</v>
      </c>
      <c r="K41" s="7">
        <f t="shared" si="3"/>
        <v>0.10500000000000001</v>
      </c>
    </row>
    <row r="42" spans="1:11" ht="18" customHeight="1" x14ac:dyDescent="0.2">
      <c r="A42" s="4">
        <v>30</v>
      </c>
      <c r="B42" s="5" t="s">
        <v>173</v>
      </c>
      <c r="C42" s="5" t="s">
        <v>114</v>
      </c>
      <c r="D42" s="5" t="s">
        <v>174</v>
      </c>
      <c r="E42" s="5" t="s">
        <v>326</v>
      </c>
      <c r="F42" s="4">
        <v>1</v>
      </c>
      <c r="G42" s="6" t="s">
        <v>44</v>
      </c>
      <c r="H42" s="5">
        <f t="shared" si="2"/>
        <v>100</v>
      </c>
      <c r="I42" s="7">
        <v>0.03</v>
      </c>
      <c r="J42" s="7">
        <f t="shared" si="1"/>
        <v>0.03</v>
      </c>
      <c r="K42" s="7">
        <f t="shared" si="3"/>
        <v>0.03</v>
      </c>
    </row>
    <row r="43" spans="1:11" ht="18" customHeight="1" x14ac:dyDescent="0.2">
      <c r="A43" s="4">
        <v>31</v>
      </c>
      <c r="B43" s="5" t="s">
        <v>175</v>
      </c>
      <c r="C43" s="5" t="s">
        <v>176</v>
      </c>
      <c r="D43" s="5" t="s">
        <v>177</v>
      </c>
      <c r="E43" s="5" t="s">
        <v>326</v>
      </c>
      <c r="F43" s="4">
        <v>3</v>
      </c>
      <c r="G43" s="6" t="s">
        <v>45</v>
      </c>
      <c r="H43" s="5">
        <f t="shared" si="2"/>
        <v>300</v>
      </c>
      <c r="I43" s="7">
        <v>7.0000000000000001E-3</v>
      </c>
      <c r="J43" s="7">
        <f t="shared" si="1"/>
        <v>2.1000000000000001E-2</v>
      </c>
      <c r="K43" s="7">
        <f t="shared" si="3"/>
        <v>2.5000000000000001E-2</v>
      </c>
    </row>
    <row r="44" spans="1:11" ht="18" customHeight="1" x14ac:dyDescent="0.2">
      <c r="A44" s="4">
        <v>32</v>
      </c>
      <c r="B44" s="5" t="s">
        <v>178</v>
      </c>
      <c r="C44" s="5" t="s">
        <v>137</v>
      </c>
      <c r="D44" s="5" t="s">
        <v>179</v>
      </c>
      <c r="E44" s="5" t="s">
        <v>326</v>
      </c>
      <c r="F44" s="4">
        <v>1</v>
      </c>
      <c r="G44" s="6" t="s">
        <v>46</v>
      </c>
      <c r="H44" s="5">
        <f t="shared" si="2"/>
        <v>100</v>
      </c>
      <c r="I44" s="7">
        <v>2.5999999999999999E-2</v>
      </c>
      <c r="J44" s="7">
        <f t="shared" si="1"/>
        <v>2.5999999999999999E-2</v>
      </c>
      <c r="K44" s="7">
        <f t="shared" si="3"/>
        <v>2.5999999999999999E-2</v>
      </c>
    </row>
    <row r="45" spans="1:11" ht="18" customHeight="1" x14ac:dyDescent="0.2">
      <c r="A45" s="4">
        <v>33</v>
      </c>
      <c r="B45" s="5" t="s">
        <v>180</v>
      </c>
      <c r="C45" s="5" t="s">
        <v>137</v>
      </c>
      <c r="D45" s="5" t="s">
        <v>181</v>
      </c>
      <c r="E45" s="5" t="s">
        <v>326</v>
      </c>
      <c r="F45" s="4">
        <v>1</v>
      </c>
      <c r="G45" s="6" t="s">
        <v>47</v>
      </c>
      <c r="H45" s="5">
        <f t="shared" ref="H45:H110" si="4">$H$15*$F45</f>
        <v>100</v>
      </c>
      <c r="I45" s="7">
        <v>2.5999999999999999E-2</v>
      </c>
      <c r="J45" s="7">
        <f t="shared" ref="J45:J105" si="5">I45*$F45</f>
        <v>2.5999999999999999E-2</v>
      </c>
      <c r="K45" s="7">
        <f t="shared" si="3"/>
        <v>2.5999999999999999E-2</v>
      </c>
    </row>
    <row r="46" spans="1:11" ht="18" customHeight="1" x14ac:dyDescent="0.2">
      <c r="A46" s="4">
        <v>34</v>
      </c>
      <c r="B46" s="5" t="s">
        <v>182</v>
      </c>
      <c r="C46" s="5" t="s">
        <v>126</v>
      </c>
      <c r="D46" s="5" t="s">
        <v>183</v>
      </c>
      <c r="E46" s="5" t="s">
        <v>326</v>
      </c>
      <c r="F46" s="4">
        <v>1</v>
      </c>
      <c r="G46" s="6" t="s">
        <v>48</v>
      </c>
      <c r="H46" s="5">
        <f t="shared" si="4"/>
        <v>100</v>
      </c>
      <c r="I46" s="7">
        <v>3.5000000000000003E-2</v>
      </c>
      <c r="J46" s="7">
        <f t="shared" si="5"/>
        <v>3.5000000000000003E-2</v>
      </c>
      <c r="K46" s="7">
        <f t="shared" si="3"/>
        <v>3.5000000000000003E-2</v>
      </c>
    </row>
    <row r="47" spans="1:11" ht="18" customHeight="1" x14ac:dyDescent="0.2">
      <c r="A47" s="4">
        <v>35</v>
      </c>
      <c r="B47" s="5" t="s">
        <v>184</v>
      </c>
      <c r="C47" s="5" t="s">
        <v>185</v>
      </c>
      <c r="D47" s="5" t="s">
        <v>186</v>
      </c>
      <c r="E47" s="5" t="s">
        <v>326</v>
      </c>
      <c r="F47" s="4">
        <v>1</v>
      </c>
      <c r="G47" s="6" t="s">
        <v>49</v>
      </c>
      <c r="H47" s="5">
        <f t="shared" si="4"/>
        <v>100</v>
      </c>
      <c r="I47" s="7">
        <v>0.83899999999999997</v>
      </c>
      <c r="J47" s="7">
        <f t="shared" si="5"/>
        <v>0.83899999999999997</v>
      </c>
      <c r="K47" s="7">
        <f t="shared" si="3"/>
        <v>0.83899999999999997</v>
      </c>
    </row>
    <row r="48" spans="1:11" ht="18" customHeight="1" x14ac:dyDescent="0.2">
      <c r="A48" s="4">
        <v>36</v>
      </c>
      <c r="B48" s="23" t="s">
        <v>187</v>
      </c>
      <c r="C48" s="5" t="s">
        <v>137</v>
      </c>
      <c r="D48" s="5" t="s">
        <v>188</v>
      </c>
      <c r="E48" s="5" t="s">
        <v>326</v>
      </c>
      <c r="F48" s="4">
        <v>1</v>
      </c>
      <c r="G48" s="6" t="s">
        <v>50</v>
      </c>
      <c r="H48" s="5">
        <f t="shared" si="4"/>
        <v>100</v>
      </c>
      <c r="I48" s="7">
        <v>2.5999999999999999E-2</v>
      </c>
      <c r="J48" s="7">
        <f t="shared" si="5"/>
        <v>2.5999999999999999E-2</v>
      </c>
      <c r="K48" s="7">
        <f t="shared" si="3"/>
        <v>2.5999999999999999E-2</v>
      </c>
    </row>
    <row r="49" spans="1:11" ht="18" customHeight="1" x14ac:dyDescent="0.2">
      <c r="A49" s="4">
        <v>37</v>
      </c>
      <c r="B49" s="23" t="s">
        <v>189</v>
      </c>
      <c r="C49" s="5" t="s">
        <v>129</v>
      </c>
      <c r="D49" s="5" t="s">
        <v>190</v>
      </c>
      <c r="E49" s="5" t="s">
        <v>326</v>
      </c>
      <c r="F49" s="4">
        <v>1</v>
      </c>
      <c r="G49" s="6" t="s">
        <v>51</v>
      </c>
      <c r="H49" s="5">
        <f t="shared" si="4"/>
        <v>100</v>
      </c>
      <c r="I49" s="7">
        <v>0.56399999999999995</v>
      </c>
      <c r="J49" s="7">
        <f t="shared" si="5"/>
        <v>0.56399999999999995</v>
      </c>
      <c r="K49" s="7">
        <f t="shared" si="3"/>
        <v>0.56399999999999995</v>
      </c>
    </row>
    <row r="50" spans="1:11" ht="18" customHeight="1" x14ac:dyDescent="0.2">
      <c r="A50" s="4">
        <v>38</v>
      </c>
      <c r="B50" s="23" t="s">
        <v>191</v>
      </c>
      <c r="C50" s="5" t="s">
        <v>126</v>
      </c>
      <c r="D50" s="5" t="s">
        <v>192</v>
      </c>
      <c r="E50" s="5" t="s">
        <v>326</v>
      </c>
      <c r="F50" s="4">
        <v>2</v>
      </c>
      <c r="G50" s="6" t="s">
        <v>52</v>
      </c>
      <c r="H50" s="5">
        <f t="shared" si="4"/>
        <v>200</v>
      </c>
      <c r="I50" s="7">
        <v>6.5000000000000002E-2</v>
      </c>
      <c r="J50" s="7">
        <f t="shared" si="5"/>
        <v>0.13</v>
      </c>
      <c r="K50" s="7">
        <f t="shared" si="3"/>
        <v>0.13</v>
      </c>
    </row>
    <row r="51" spans="1:11" ht="18" customHeight="1" x14ac:dyDescent="0.2">
      <c r="A51" s="4">
        <v>39</v>
      </c>
      <c r="B51" s="23" t="s">
        <v>193</v>
      </c>
      <c r="C51" s="5" t="s">
        <v>194</v>
      </c>
      <c r="D51" s="5" t="s">
        <v>195</v>
      </c>
      <c r="E51" s="5" t="s">
        <v>326</v>
      </c>
      <c r="F51" s="4">
        <v>1</v>
      </c>
      <c r="G51" s="6" t="s">
        <v>53</v>
      </c>
      <c r="H51" s="5">
        <f t="shared" si="4"/>
        <v>100</v>
      </c>
      <c r="I51" s="7">
        <v>0.28399999999999997</v>
      </c>
      <c r="J51" s="7">
        <f t="shared" si="5"/>
        <v>0.28399999999999997</v>
      </c>
      <c r="K51" s="7">
        <f t="shared" si="3"/>
        <v>0.28399999999999997</v>
      </c>
    </row>
    <row r="52" spans="1:11" ht="18" customHeight="1" x14ac:dyDescent="0.2">
      <c r="A52" s="4">
        <v>40</v>
      </c>
      <c r="B52" s="23" t="s">
        <v>196</v>
      </c>
      <c r="C52" s="5" t="s">
        <v>197</v>
      </c>
      <c r="D52" s="5" t="s">
        <v>198</v>
      </c>
      <c r="E52" s="5" t="s">
        <v>326</v>
      </c>
      <c r="F52" s="4">
        <v>27</v>
      </c>
      <c r="G52" s="6" t="s">
        <v>54</v>
      </c>
      <c r="H52" s="5">
        <f t="shared" si="4"/>
        <v>2700</v>
      </c>
      <c r="I52" s="7">
        <v>5.0000000000000001E-3</v>
      </c>
      <c r="J52" s="7">
        <f t="shared" si="5"/>
        <v>0.13500000000000001</v>
      </c>
      <c r="K52" s="7">
        <f t="shared" si="3"/>
        <v>0.13500000000000001</v>
      </c>
    </row>
    <row r="53" spans="1:11" ht="18" customHeight="1" x14ac:dyDescent="0.2">
      <c r="A53" s="4">
        <v>41</v>
      </c>
      <c r="B53" s="23" t="s">
        <v>199</v>
      </c>
      <c r="C53" s="5" t="s">
        <v>126</v>
      </c>
      <c r="D53" s="5" t="s">
        <v>200</v>
      </c>
      <c r="E53" s="5" t="s">
        <v>326</v>
      </c>
      <c r="F53" s="4">
        <v>1</v>
      </c>
      <c r="G53" s="6" t="s">
        <v>55</v>
      </c>
      <c r="H53" s="5">
        <f t="shared" si="4"/>
        <v>100</v>
      </c>
      <c r="I53" s="7">
        <v>0.17499999999999999</v>
      </c>
      <c r="J53" s="7">
        <f t="shared" si="5"/>
        <v>0.17499999999999999</v>
      </c>
      <c r="K53" s="7">
        <f t="shared" si="3"/>
        <v>0.17499999999999999</v>
      </c>
    </row>
    <row r="54" spans="1:11" ht="18" customHeight="1" x14ac:dyDescent="0.2">
      <c r="A54" s="4">
        <v>43</v>
      </c>
      <c r="B54" s="5" t="s">
        <v>201</v>
      </c>
      <c r="C54" s="5" t="s">
        <v>114</v>
      </c>
      <c r="D54" s="5" t="s">
        <v>202</v>
      </c>
      <c r="E54" s="5" t="s">
        <v>326</v>
      </c>
      <c r="F54" s="4">
        <v>2</v>
      </c>
      <c r="G54" s="6" t="s">
        <v>56</v>
      </c>
      <c r="H54" s="5">
        <f t="shared" si="4"/>
        <v>200</v>
      </c>
      <c r="I54" s="7">
        <v>8.9999999999999993E-3</v>
      </c>
      <c r="J54" s="7">
        <f t="shared" si="5"/>
        <v>1.7999999999999999E-2</v>
      </c>
      <c r="K54" s="7">
        <f t="shared" si="3"/>
        <v>2.5000000000000001E-2</v>
      </c>
    </row>
    <row r="55" spans="1:11" ht="18" customHeight="1" x14ac:dyDescent="0.2">
      <c r="A55" s="4">
        <v>45</v>
      </c>
      <c r="B55" s="23" t="s">
        <v>203</v>
      </c>
      <c r="C55" s="5" t="s">
        <v>129</v>
      </c>
      <c r="D55" s="5" t="s">
        <v>204</v>
      </c>
      <c r="E55" s="5" t="s">
        <v>326</v>
      </c>
      <c r="F55" s="4">
        <v>1</v>
      </c>
      <c r="G55" s="5" t="s">
        <v>57</v>
      </c>
      <c r="H55" s="5">
        <f t="shared" si="4"/>
        <v>100</v>
      </c>
      <c r="I55" s="7">
        <v>2.19</v>
      </c>
      <c r="J55" s="7">
        <f t="shared" si="5"/>
        <v>2.19</v>
      </c>
      <c r="K55" s="7">
        <f t="shared" si="3"/>
        <v>2.19</v>
      </c>
    </row>
    <row r="56" spans="1:11" ht="18" customHeight="1" x14ac:dyDescent="0.2">
      <c r="A56" s="4">
        <v>46</v>
      </c>
      <c r="B56" s="23" t="s">
        <v>205</v>
      </c>
      <c r="C56" s="5" t="s">
        <v>206</v>
      </c>
      <c r="D56" s="5" t="s">
        <v>207</v>
      </c>
      <c r="E56" s="5" t="s">
        <v>326</v>
      </c>
      <c r="F56" s="4">
        <v>3</v>
      </c>
      <c r="G56" s="5" t="s">
        <v>58</v>
      </c>
      <c r="H56" s="5">
        <f t="shared" si="4"/>
        <v>300</v>
      </c>
      <c r="I56" s="7">
        <v>1.45</v>
      </c>
      <c r="J56" s="7">
        <f t="shared" si="5"/>
        <v>4.3499999999999996</v>
      </c>
      <c r="K56" s="7">
        <f t="shared" si="3"/>
        <v>4.3499999999999996</v>
      </c>
    </row>
    <row r="57" spans="1:11" ht="18" customHeight="1" x14ac:dyDescent="0.2">
      <c r="A57" s="4">
        <v>47</v>
      </c>
      <c r="B57" s="23" t="s">
        <v>208</v>
      </c>
      <c r="C57" s="5" t="s">
        <v>129</v>
      </c>
      <c r="D57" s="5" t="s">
        <v>209</v>
      </c>
      <c r="E57" s="5" t="s">
        <v>326</v>
      </c>
      <c r="F57" s="4">
        <v>13</v>
      </c>
      <c r="G57" s="5" t="s">
        <v>59</v>
      </c>
      <c r="H57" s="5">
        <f t="shared" si="4"/>
        <v>1300</v>
      </c>
      <c r="I57" s="7">
        <v>0.02</v>
      </c>
      <c r="J57" s="7">
        <f t="shared" si="5"/>
        <v>0.26</v>
      </c>
      <c r="K57" s="7">
        <f t="shared" si="3"/>
        <v>0.26</v>
      </c>
    </row>
    <row r="58" spans="1:11" ht="18" customHeight="1" x14ac:dyDescent="0.2">
      <c r="A58" s="4">
        <v>48</v>
      </c>
      <c r="B58" s="23" t="s">
        <v>210</v>
      </c>
      <c r="C58" s="5" t="s">
        <v>211</v>
      </c>
      <c r="D58" s="5" t="s">
        <v>212</v>
      </c>
      <c r="E58" s="5" t="s">
        <v>326</v>
      </c>
      <c r="F58" s="4">
        <v>1</v>
      </c>
      <c r="G58" s="5" t="s">
        <v>60</v>
      </c>
      <c r="H58" s="5">
        <f t="shared" si="4"/>
        <v>100</v>
      </c>
      <c r="I58" s="7">
        <v>0.44</v>
      </c>
      <c r="J58" s="7">
        <f t="shared" si="5"/>
        <v>0.44</v>
      </c>
      <c r="K58" s="7">
        <f t="shared" si="3"/>
        <v>0.44</v>
      </c>
    </row>
    <row r="59" spans="1:11" ht="18" customHeight="1" x14ac:dyDescent="0.2">
      <c r="A59" s="4">
        <v>49</v>
      </c>
      <c r="B59" s="23" t="s">
        <v>213</v>
      </c>
      <c r="C59" s="5" t="s">
        <v>132</v>
      </c>
      <c r="D59" s="5" t="s">
        <v>214</v>
      </c>
      <c r="E59" s="5" t="s">
        <v>326</v>
      </c>
      <c r="F59" s="4">
        <v>1</v>
      </c>
      <c r="G59" s="5" t="s">
        <v>61</v>
      </c>
      <c r="H59" s="5">
        <f t="shared" si="4"/>
        <v>100</v>
      </c>
      <c r="I59" s="7">
        <v>2.5999999999999999E-2</v>
      </c>
      <c r="J59" s="7">
        <f t="shared" ref="J59:J79" si="6">I59*$F59</f>
        <v>2.5999999999999999E-2</v>
      </c>
      <c r="K59" s="7">
        <f t="shared" ref="K59:K79" si="7">IF(J59&gt;0,IF(J59*$H$15&lt;2.5,2.5/$H$15,J59),0)</f>
        <v>2.5999999999999999E-2</v>
      </c>
    </row>
    <row r="60" spans="1:11" ht="18" customHeight="1" x14ac:dyDescent="0.2">
      <c r="A60" s="4">
        <v>50</v>
      </c>
      <c r="B60" s="23" t="s">
        <v>215</v>
      </c>
      <c r="C60" s="5" t="s">
        <v>132</v>
      </c>
      <c r="D60" s="5" t="s">
        <v>216</v>
      </c>
      <c r="E60" s="5" t="s">
        <v>326</v>
      </c>
      <c r="F60" s="4">
        <v>5</v>
      </c>
      <c r="G60" s="5" t="s">
        <v>62</v>
      </c>
      <c r="H60" s="5">
        <f t="shared" si="4"/>
        <v>500</v>
      </c>
      <c r="I60" s="7">
        <v>4.4999999999999998E-2</v>
      </c>
      <c r="J60" s="7">
        <f t="shared" si="6"/>
        <v>0.22499999999999998</v>
      </c>
      <c r="K60" s="7">
        <f t="shared" si="7"/>
        <v>0.22499999999999998</v>
      </c>
    </row>
    <row r="61" spans="1:11" ht="18" customHeight="1" x14ac:dyDescent="0.2">
      <c r="A61" s="4">
        <v>51</v>
      </c>
      <c r="B61" s="23" t="s">
        <v>217</v>
      </c>
      <c r="C61" s="5" t="s">
        <v>114</v>
      </c>
      <c r="D61" s="5" t="s">
        <v>218</v>
      </c>
      <c r="E61" s="5" t="s">
        <v>326</v>
      </c>
      <c r="F61" s="4">
        <v>1</v>
      </c>
      <c r="G61" s="5" t="s">
        <v>63</v>
      </c>
      <c r="H61" s="5">
        <f t="shared" si="4"/>
        <v>100</v>
      </c>
      <c r="I61" s="7">
        <v>8.1000000000000003E-2</v>
      </c>
      <c r="J61" s="7">
        <f t="shared" si="6"/>
        <v>8.1000000000000003E-2</v>
      </c>
      <c r="K61" s="7">
        <f t="shared" si="7"/>
        <v>8.1000000000000003E-2</v>
      </c>
    </row>
    <row r="62" spans="1:11" ht="18" customHeight="1" x14ac:dyDescent="0.2">
      <c r="A62" s="4">
        <v>52</v>
      </c>
      <c r="B62" s="5" t="s">
        <v>219</v>
      </c>
      <c r="C62" s="5" t="s">
        <v>176</v>
      </c>
      <c r="D62" s="5" t="s">
        <v>220</v>
      </c>
      <c r="E62" s="5" t="s">
        <v>326</v>
      </c>
      <c r="F62" s="4">
        <v>1</v>
      </c>
      <c r="G62" s="5" t="s">
        <v>64</v>
      </c>
      <c r="H62" s="5">
        <f t="shared" si="4"/>
        <v>100</v>
      </c>
      <c r="I62" s="7">
        <v>7.0000000000000001E-3</v>
      </c>
      <c r="J62" s="7">
        <f t="shared" si="6"/>
        <v>7.0000000000000001E-3</v>
      </c>
      <c r="K62" s="7">
        <f t="shared" si="7"/>
        <v>2.5000000000000001E-2</v>
      </c>
    </row>
    <row r="63" spans="1:11" ht="18" customHeight="1" x14ac:dyDescent="0.2">
      <c r="A63" s="4">
        <v>53</v>
      </c>
      <c r="B63" s="23" t="s">
        <v>221</v>
      </c>
      <c r="C63" s="5" t="s">
        <v>132</v>
      </c>
      <c r="D63" s="5" t="s">
        <v>222</v>
      </c>
      <c r="E63" s="5" t="s">
        <v>326</v>
      </c>
      <c r="F63" s="4">
        <v>1</v>
      </c>
      <c r="G63" s="5" t="s">
        <v>65</v>
      </c>
      <c r="H63" s="5">
        <f t="shared" si="4"/>
        <v>100</v>
      </c>
      <c r="I63" s="7">
        <v>2.5999999999999999E-2</v>
      </c>
      <c r="J63" s="7">
        <f t="shared" si="6"/>
        <v>2.5999999999999999E-2</v>
      </c>
      <c r="K63" s="7">
        <f t="shared" si="7"/>
        <v>2.5999999999999999E-2</v>
      </c>
    </row>
    <row r="64" spans="1:11" ht="18" customHeight="1" x14ac:dyDescent="0.2">
      <c r="A64" s="4">
        <v>54</v>
      </c>
      <c r="B64" s="23" t="s">
        <v>223</v>
      </c>
      <c r="C64" s="5" t="s">
        <v>126</v>
      </c>
      <c r="D64" s="5" t="s">
        <v>224</v>
      </c>
      <c r="E64" s="5" t="s">
        <v>326</v>
      </c>
      <c r="F64" s="4">
        <v>1</v>
      </c>
      <c r="G64" s="5" t="s">
        <v>66</v>
      </c>
      <c r="H64" s="5">
        <f t="shared" si="4"/>
        <v>100</v>
      </c>
      <c r="I64" s="7">
        <v>0.20200000000000001</v>
      </c>
      <c r="J64" s="7">
        <f t="shared" si="6"/>
        <v>0.20200000000000001</v>
      </c>
      <c r="K64" s="7">
        <f t="shared" si="7"/>
        <v>0.20200000000000001</v>
      </c>
    </row>
    <row r="65" spans="1:11" ht="18" customHeight="1" x14ac:dyDescent="0.2">
      <c r="A65" s="4">
        <v>55</v>
      </c>
      <c r="B65" s="23" t="s">
        <v>225</v>
      </c>
      <c r="C65" s="5" t="s">
        <v>137</v>
      </c>
      <c r="D65" s="5" t="s">
        <v>226</v>
      </c>
      <c r="E65" s="5" t="s">
        <v>326</v>
      </c>
      <c r="F65" s="4">
        <v>1</v>
      </c>
      <c r="G65" s="5" t="s">
        <v>67</v>
      </c>
      <c r="H65" s="5">
        <f t="shared" si="4"/>
        <v>100</v>
      </c>
      <c r="I65" s="7">
        <v>2.5999999999999999E-2</v>
      </c>
      <c r="J65" s="7">
        <f t="shared" si="6"/>
        <v>2.5999999999999999E-2</v>
      </c>
      <c r="K65" s="7">
        <f t="shared" si="7"/>
        <v>2.5999999999999999E-2</v>
      </c>
    </row>
    <row r="66" spans="1:11" ht="18" customHeight="1" x14ac:dyDescent="0.2">
      <c r="A66" s="4">
        <v>56</v>
      </c>
      <c r="B66" s="23" t="s">
        <v>227</v>
      </c>
      <c r="C66" s="5" t="s">
        <v>114</v>
      </c>
      <c r="D66" s="5" t="s">
        <v>228</v>
      </c>
      <c r="E66" s="5" t="s">
        <v>326</v>
      </c>
      <c r="F66" s="4">
        <v>1</v>
      </c>
      <c r="G66" s="5" t="s">
        <v>68</v>
      </c>
      <c r="H66" s="5">
        <f t="shared" si="4"/>
        <v>100</v>
      </c>
      <c r="I66" s="7">
        <v>3.0000000000000001E-3</v>
      </c>
      <c r="J66" s="7">
        <f t="shared" si="6"/>
        <v>3.0000000000000001E-3</v>
      </c>
      <c r="K66" s="7">
        <f t="shared" si="7"/>
        <v>2.5000000000000001E-2</v>
      </c>
    </row>
    <row r="67" spans="1:11" ht="18" customHeight="1" x14ac:dyDescent="0.2">
      <c r="A67" s="4">
        <v>57</v>
      </c>
      <c r="B67" s="5" t="s">
        <v>229</v>
      </c>
      <c r="C67" s="5" t="s">
        <v>132</v>
      </c>
      <c r="D67" s="5" t="s">
        <v>230</v>
      </c>
      <c r="E67" s="5" t="s">
        <v>326</v>
      </c>
      <c r="F67" s="4">
        <v>1</v>
      </c>
      <c r="G67" s="5" t="s">
        <v>69</v>
      </c>
      <c r="H67" s="5">
        <f t="shared" si="4"/>
        <v>100</v>
      </c>
      <c r="I67" s="7">
        <v>2.5999999999999999E-2</v>
      </c>
      <c r="J67" s="7">
        <f t="shared" si="6"/>
        <v>2.5999999999999999E-2</v>
      </c>
      <c r="K67" s="7">
        <f t="shared" si="7"/>
        <v>2.5999999999999999E-2</v>
      </c>
    </row>
    <row r="68" spans="1:11" ht="18" customHeight="1" x14ac:dyDescent="0.2">
      <c r="A68" s="4">
        <v>58</v>
      </c>
      <c r="B68" s="5" t="s">
        <v>231</v>
      </c>
      <c r="C68" s="5" t="s">
        <v>232</v>
      </c>
      <c r="D68" s="5" t="s">
        <v>233</v>
      </c>
      <c r="E68" s="5" t="s">
        <v>326</v>
      </c>
      <c r="F68" s="4">
        <v>1</v>
      </c>
      <c r="G68" s="5" t="s">
        <v>70</v>
      </c>
      <c r="H68" s="5">
        <f t="shared" si="4"/>
        <v>100</v>
      </c>
      <c r="I68" s="7">
        <v>0.09</v>
      </c>
      <c r="J68" s="7">
        <f t="shared" si="6"/>
        <v>0.09</v>
      </c>
      <c r="K68" s="7">
        <f t="shared" si="7"/>
        <v>0.09</v>
      </c>
    </row>
    <row r="69" spans="1:11" ht="18" customHeight="1" x14ac:dyDescent="0.2">
      <c r="A69" s="4">
        <v>59</v>
      </c>
      <c r="B69" s="5" t="s">
        <v>234</v>
      </c>
      <c r="C69" s="5" t="s">
        <v>197</v>
      </c>
      <c r="D69" s="5" t="s">
        <v>235</v>
      </c>
      <c r="E69" s="5" t="s">
        <v>326</v>
      </c>
      <c r="F69" s="4">
        <v>1</v>
      </c>
      <c r="G69" s="5" t="s">
        <v>71</v>
      </c>
      <c r="H69" s="5">
        <f t="shared" si="4"/>
        <v>100</v>
      </c>
      <c r="I69" s="7">
        <v>0.14000000000000001</v>
      </c>
      <c r="J69" s="7">
        <f t="shared" si="6"/>
        <v>0.14000000000000001</v>
      </c>
      <c r="K69" s="7">
        <f t="shared" si="7"/>
        <v>0.14000000000000001</v>
      </c>
    </row>
    <row r="70" spans="1:11" ht="18" customHeight="1" x14ac:dyDescent="0.2">
      <c r="A70" s="4">
        <v>60</v>
      </c>
      <c r="B70" s="23" t="s">
        <v>236</v>
      </c>
      <c r="C70" s="5" t="s">
        <v>114</v>
      </c>
      <c r="D70" s="5" t="s">
        <v>237</v>
      </c>
      <c r="E70" s="5" t="s">
        <v>326</v>
      </c>
      <c r="F70" s="4">
        <v>1</v>
      </c>
      <c r="G70" s="5" t="s">
        <v>72</v>
      </c>
      <c r="H70" s="5">
        <f t="shared" si="4"/>
        <v>100</v>
      </c>
      <c r="I70" s="7">
        <v>3.0000000000000001E-3</v>
      </c>
      <c r="J70" s="7">
        <f t="shared" si="6"/>
        <v>3.0000000000000001E-3</v>
      </c>
      <c r="K70" s="7">
        <f t="shared" si="7"/>
        <v>2.5000000000000001E-2</v>
      </c>
    </row>
    <row r="71" spans="1:11" ht="18" customHeight="1" x14ac:dyDescent="0.2">
      <c r="A71" s="4">
        <v>61</v>
      </c>
      <c r="B71" s="5" t="s">
        <v>238</v>
      </c>
      <c r="C71" s="5" t="s">
        <v>232</v>
      </c>
      <c r="D71" s="5" t="s">
        <v>239</v>
      </c>
      <c r="E71" s="5" t="s">
        <v>326</v>
      </c>
      <c r="F71" s="4">
        <v>3</v>
      </c>
      <c r="G71" s="5" t="s">
        <v>73</v>
      </c>
      <c r="H71" s="5">
        <f t="shared" si="4"/>
        <v>300</v>
      </c>
      <c r="I71" s="7">
        <v>0.308</v>
      </c>
      <c r="J71" s="7">
        <f t="shared" si="6"/>
        <v>0.92399999999999993</v>
      </c>
      <c r="K71" s="7">
        <f t="shared" si="7"/>
        <v>0.92399999999999993</v>
      </c>
    </row>
    <row r="72" spans="1:11" ht="18" customHeight="1" x14ac:dyDescent="0.2">
      <c r="A72" s="4">
        <v>62</v>
      </c>
      <c r="B72" s="5" t="s">
        <v>240</v>
      </c>
      <c r="C72" s="5" t="s">
        <v>129</v>
      </c>
      <c r="D72" s="5" t="s">
        <v>241</v>
      </c>
      <c r="E72" s="5" t="s">
        <v>326</v>
      </c>
      <c r="F72" s="4">
        <v>1</v>
      </c>
      <c r="G72" s="6" t="s">
        <v>74</v>
      </c>
      <c r="H72" s="5">
        <f t="shared" si="4"/>
        <v>100</v>
      </c>
      <c r="I72" s="7">
        <v>0.112</v>
      </c>
      <c r="J72" s="7">
        <f t="shared" si="6"/>
        <v>0.112</v>
      </c>
      <c r="K72" s="7">
        <f t="shared" si="7"/>
        <v>0.112</v>
      </c>
    </row>
    <row r="73" spans="1:11" ht="18" customHeight="1" x14ac:dyDescent="0.2">
      <c r="A73" s="4">
        <v>63</v>
      </c>
      <c r="B73" s="5" t="s">
        <v>242</v>
      </c>
      <c r="C73" s="5" t="s">
        <v>197</v>
      </c>
      <c r="D73" s="5" t="s">
        <v>243</v>
      </c>
      <c r="E73" s="5" t="s">
        <v>326</v>
      </c>
      <c r="F73" s="4">
        <v>1</v>
      </c>
      <c r="G73" s="6" t="s">
        <v>75</v>
      </c>
      <c r="H73" s="5">
        <f t="shared" si="4"/>
        <v>100</v>
      </c>
      <c r="I73" s="7">
        <v>5.0999999999999997E-2</v>
      </c>
      <c r="J73" s="7">
        <f t="shared" si="6"/>
        <v>5.0999999999999997E-2</v>
      </c>
      <c r="K73" s="7">
        <f t="shared" si="7"/>
        <v>5.0999999999999997E-2</v>
      </c>
    </row>
    <row r="74" spans="1:11" ht="18" customHeight="1" x14ac:dyDescent="0.2">
      <c r="A74" s="4">
        <v>64</v>
      </c>
      <c r="B74" s="5" t="s">
        <v>244</v>
      </c>
      <c r="C74" s="5" t="s">
        <v>245</v>
      </c>
      <c r="D74" s="5" t="s">
        <v>246</v>
      </c>
      <c r="E74" s="5" t="s">
        <v>327</v>
      </c>
      <c r="F74" s="4">
        <v>1</v>
      </c>
      <c r="G74" s="6" t="s">
        <v>76</v>
      </c>
      <c r="H74" s="5">
        <f t="shared" si="4"/>
        <v>100</v>
      </c>
      <c r="I74" s="7">
        <v>4.6100000000000003</v>
      </c>
      <c r="J74" s="7">
        <f t="shared" si="6"/>
        <v>4.6100000000000003</v>
      </c>
      <c r="K74" s="7">
        <f t="shared" si="7"/>
        <v>4.6100000000000003</v>
      </c>
    </row>
    <row r="75" spans="1:11" ht="18" customHeight="1" x14ac:dyDescent="0.2">
      <c r="A75" s="4">
        <v>65</v>
      </c>
      <c r="B75" s="5" t="s">
        <v>247</v>
      </c>
      <c r="C75" s="5" t="s">
        <v>114</v>
      </c>
      <c r="D75" s="5" t="s">
        <v>248</v>
      </c>
      <c r="E75" s="5" t="s">
        <v>326</v>
      </c>
      <c r="F75" s="4">
        <v>1</v>
      </c>
      <c r="G75" s="6" t="s">
        <v>77</v>
      </c>
      <c r="H75" s="5">
        <f t="shared" si="4"/>
        <v>100</v>
      </c>
      <c r="I75" s="7">
        <v>3.0000000000000001E-3</v>
      </c>
      <c r="J75" s="7">
        <f t="shared" si="6"/>
        <v>3.0000000000000001E-3</v>
      </c>
      <c r="K75" s="7">
        <f t="shared" si="7"/>
        <v>2.5000000000000001E-2</v>
      </c>
    </row>
    <row r="76" spans="1:11" ht="18" customHeight="1" x14ac:dyDescent="0.2">
      <c r="A76" s="4">
        <v>66</v>
      </c>
      <c r="B76" s="5" t="s">
        <v>249</v>
      </c>
      <c r="C76" s="5" t="s">
        <v>197</v>
      </c>
      <c r="D76" s="5" t="s">
        <v>250</v>
      </c>
      <c r="E76" s="5" t="s">
        <v>326</v>
      </c>
      <c r="F76" s="4">
        <v>3</v>
      </c>
      <c r="G76" s="6" t="s">
        <v>78</v>
      </c>
      <c r="H76" s="5">
        <f t="shared" si="4"/>
        <v>300</v>
      </c>
      <c r="I76" s="7">
        <v>5.6000000000000001E-2</v>
      </c>
      <c r="J76" s="7">
        <f t="shared" si="6"/>
        <v>0.16800000000000001</v>
      </c>
      <c r="K76" s="7">
        <f t="shared" si="7"/>
        <v>0.16800000000000001</v>
      </c>
    </row>
    <row r="77" spans="1:11" ht="18" customHeight="1" x14ac:dyDescent="0.2">
      <c r="A77" s="4">
        <v>67</v>
      </c>
      <c r="B77" s="5" t="s">
        <v>251</v>
      </c>
      <c r="C77" s="5" t="s">
        <v>117</v>
      </c>
      <c r="D77" s="5" t="s">
        <v>252</v>
      </c>
      <c r="E77" s="5" t="s">
        <v>326</v>
      </c>
      <c r="F77" s="4">
        <v>8</v>
      </c>
      <c r="G77" s="6" t="s">
        <v>79</v>
      </c>
      <c r="H77" s="5">
        <f t="shared" si="4"/>
        <v>800</v>
      </c>
      <c r="I77" s="7">
        <v>4.0000000000000001E-3</v>
      </c>
      <c r="J77" s="7">
        <f t="shared" si="6"/>
        <v>3.2000000000000001E-2</v>
      </c>
      <c r="K77" s="7">
        <f t="shared" si="7"/>
        <v>3.2000000000000001E-2</v>
      </c>
    </row>
    <row r="78" spans="1:11" ht="18" customHeight="1" x14ac:dyDescent="0.2">
      <c r="A78" s="4">
        <v>68</v>
      </c>
      <c r="B78" s="5" t="s">
        <v>253</v>
      </c>
      <c r="C78" s="5" t="s">
        <v>254</v>
      </c>
      <c r="D78" s="5" t="s">
        <v>255</v>
      </c>
      <c r="E78" s="5" t="s">
        <v>326</v>
      </c>
      <c r="F78" s="4">
        <v>1</v>
      </c>
      <c r="G78" s="6" t="s">
        <v>80</v>
      </c>
      <c r="H78" s="5">
        <f t="shared" si="4"/>
        <v>100</v>
      </c>
      <c r="I78" s="7">
        <v>0.20200000000000001</v>
      </c>
      <c r="J78" s="7">
        <f t="shared" si="6"/>
        <v>0.20200000000000001</v>
      </c>
      <c r="K78" s="7">
        <f t="shared" si="7"/>
        <v>0.20200000000000001</v>
      </c>
    </row>
    <row r="79" spans="1:11" ht="18" customHeight="1" x14ac:dyDescent="0.2">
      <c r="A79" s="4">
        <v>69</v>
      </c>
      <c r="B79" s="5" t="s">
        <v>256</v>
      </c>
      <c r="C79" s="5" t="s">
        <v>257</v>
      </c>
      <c r="D79" s="5" t="s">
        <v>258</v>
      </c>
      <c r="E79" s="5" t="s">
        <v>326</v>
      </c>
      <c r="F79" s="4">
        <v>1</v>
      </c>
      <c r="G79" s="6" t="s">
        <v>81</v>
      </c>
      <c r="H79" s="5">
        <f t="shared" si="4"/>
        <v>100</v>
      </c>
      <c r="I79" s="7">
        <v>0.29699999999999999</v>
      </c>
      <c r="J79" s="7">
        <f t="shared" si="6"/>
        <v>0.29699999999999999</v>
      </c>
      <c r="K79" s="7">
        <f t="shared" si="7"/>
        <v>0.29699999999999999</v>
      </c>
    </row>
    <row r="80" spans="1:11" ht="18" customHeight="1" x14ac:dyDescent="0.2">
      <c r="A80" s="4">
        <v>70</v>
      </c>
      <c r="B80" s="23" t="s">
        <v>259</v>
      </c>
      <c r="C80" s="5" t="s">
        <v>114</v>
      </c>
      <c r="D80" s="5" t="s">
        <v>260</v>
      </c>
      <c r="E80" s="5" t="s">
        <v>326</v>
      </c>
      <c r="F80" s="4">
        <v>1</v>
      </c>
      <c r="G80" s="6" t="s">
        <v>82</v>
      </c>
      <c r="H80" s="5">
        <f t="shared" si="4"/>
        <v>100</v>
      </c>
      <c r="I80" s="7">
        <v>3.0000000000000001E-3</v>
      </c>
      <c r="J80" s="7">
        <f t="shared" si="5"/>
        <v>3.0000000000000001E-3</v>
      </c>
      <c r="K80" s="7">
        <f t="shared" si="3"/>
        <v>2.5000000000000001E-2</v>
      </c>
    </row>
    <row r="81" spans="1:11" ht="18" customHeight="1" x14ac:dyDescent="0.2">
      <c r="A81" s="4">
        <v>71</v>
      </c>
      <c r="B81" s="23" t="s">
        <v>261</v>
      </c>
      <c r="C81" s="5" t="s">
        <v>245</v>
      </c>
      <c r="D81" s="5" t="s">
        <v>262</v>
      </c>
      <c r="E81" s="5" t="s">
        <v>327</v>
      </c>
      <c r="F81" s="4">
        <v>1</v>
      </c>
      <c r="G81" s="6" t="s">
        <v>83</v>
      </c>
      <c r="H81" s="5">
        <f t="shared" si="4"/>
        <v>100</v>
      </c>
      <c r="I81" s="7">
        <v>3.56</v>
      </c>
      <c r="J81" s="7">
        <f t="shared" si="5"/>
        <v>3.56</v>
      </c>
      <c r="K81" s="7">
        <f t="shared" si="3"/>
        <v>3.56</v>
      </c>
    </row>
    <row r="82" spans="1:11" ht="18" customHeight="1" x14ac:dyDescent="0.2">
      <c r="A82" s="4">
        <v>72</v>
      </c>
      <c r="B82" s="23" t="s">
        <v>263</v>
      </c>
      <c r="C82" s="5" t="s">
        <v>264</v>
      </c>
      <c r="D82" s="1" t="s">
        <v>265</v>
      </c>
      <c r="E82" s="1" t="s">
        <v>326</v>
      </c>
      <c r="F82" s="4">
        <v>4</v>
      </c>
      <c r="G82" s="6" t="s">
        <v>84</v>
      </c>
      <c r="H82" s="5">
        <f t="shared" si="4"/>
        <v>400</v>
      </c>
      <c r="I82" s="7">
        <v>0.73199999999999998</v>
      </c>
      <c r="J82" s="7">
        <f t="shared" si="5"/>
        <v>2.9279999999999999</v>
      </c>
      <c r="K82" s="7">
        <f t="shared" si="3"/>
        <v>2.9279999999999999</v>
      </c>
    </row>
    <row r="83" spans="1:11" ht="18" customHeight="1" x14ac:dyDescent="0.2">
      <c r="A83" s="4">
        <v>73</v>
      </c>
      <c r="B83" s="5" t="s">
        <v>266</v>
      </c>
      <c r="C83" s="5" t="s">
        <v>114</v>
      </c>
      <c r="D83" s="5" t="s">
        <v>267</v>
      </c>
      <c r="E83" s="5" t="s">
        <v>326</v>
      </c>
      <c r="F83" s="4">
        <v>1</v>
      </c>
      <c r="G83" s="6" t="s">
        <v>85</v>
      </c>
      <c r="H83" s="5">
        <f t="shared" si="4"/>
        <v>100</v>
      </c>
      <c r="I83" s="7">
        <v>0.14000000000000001</v>
      </c>
      <c r="J83" s="7">
        <f t="shared" si="5"/>
        <v>0.14000000000000001</v>
      </c>
      <c r="K83" s="7">
        <f t="shared" si="3"/>
        <v>0.14000000000000001</v>
      </c>
    </row>
    <row r="84" spans="1:11" ht="18" customHeight="1" x14ac:dyDescent="0.2">
      <c r="A84" s="4">
        <v>74</v>
      </c>
      <c r="B84" s="23" t="s">
        <v>268</v>
      </c>
      <c r="C84" s="5" t="s">
        <v>132</v>
      </c>
      <c r="D84" s="5" t="s">
        <v>269</v>
      </c>
      <c r="E84" s="5" t="s">
        <v>326</v>
      </c>
      <c r="F84" s="4">
        <v>1</v>
      </c>
      <c r="G84" s="6" t="s">
        <v>86</v>
      </c>
      <c r="H84" s="5">
        <f t="shared" si="4"/>
        <v>100</v>
      </c>
      <c r="I84" s="7">
        <v>0.29599999999999999</v>
      </c>
      <c r="J84" s="7">
        <f t="shared" si="5"/>
        <v>0.29599999999999999</v>
      </c>
      <c r="K84" s="7">
        <f t="shared" si="3"/>
        <v>0.29599999999999999</v>
      </c>
    </row>
    <row r="85" spans="1:11" ht="18" customHeight="1" x14ac:dyDescent="0.2">
      <c r="A85" s="4">
        <v>75</v>
      </c>
      <c r="B85" s="23" t="s">
        <v>270</v>
      </c>
      <c r="C85" s="5" t="s">
        <v>114</v>
      </c>
      <c r="D85" s="5" t="s">
        <v>271</v>
      </c>
      <c r="E85" s="5" t="s">
        <v>326</v>
      </c>
      <c r="F85" s="4">
        <v>4</v>
      </c>
      <c r="G85" s="6" t="s">
        <v>87</v>
      </c>
      <c r="H85" s="5">
        <f t="shared" si="4"/>
        <v>400</v>
      </c>
      <c r="I85" s="7">
        <v>3.0000000000000001E-3</v>
      </c>
      <c r="J85" s="7">
        <f t="shared" si="5"/>
        <v>1.2E-2</v>
      </c>
      <c r="K85" s="7">
        <f t="shared" si="3"/>
        <v>2.5000000000000001E-2</v>
      </c>
    </row>
    <row r="86" spans="1:11" ht="18" customHeight="1" x14ac:dyDescent="0.2">
      <c r="A86" s="4">
        <v>76</v>
      </c>
      <c r="B86" s="23" t="s">
        <v>272</v>
      </c>
      <c r="C86" s="5" t="s">
        <v>114</v>
      </c>
      <c r="D86" s="5" t="s">
        <v>273</v>
      </c>
      <c r="E86" s="5" t="s">
        <v>326</v>
      </c>
      <c r="F86" s="4">
        <v>1</v>
      </c>
      <c r="G86" s="6" t="s">
        <v>88</v>
      </c>
      <c r="H86" s="5">
        <f t="shared" si="4"/>
        <v>100</v>
      </c>
      <c r="I86" s="7">
        <v>7.6999999999999999E-2</v>
      </c>
      <c r="J86" s="7">
        <f t="shared" si="5"/>
        <v>7.6999999999999999E-2</v>
      </c>
      <c r="K86" s="7">
        <f t="shared" si="3"/>
        <v>7.6999999999999999E-2</v>
      </c>
    </row>
    <row r="87" spans="1:11" ht="18" customHeight="1" x14ac:dyDescent="0.2">
      <c r="A87" s="4">
        <v>77</v>
      </c>
      <c r="B87" s="23" t="s">
        <v>274</v>
      </c>
      <c r="C87" s="5" t="s">
        <v>114</v>
      </c>
      <c r="D87" s="5" t="s">
        <v>275</v>
      </c>
      <c r="E87" s="5" t="s">
        <v>326</v>
      </c>
      <c r="F87" s="4">
        <v>2</v>
      </c>
      <c r="G87" s="6" t="s">
        <v>89</v>
      </c>
      <c r="H87" s="5">
        <f t="shared" si="4"/>
        <v>200</v>
      </c>
      <c r="I87" s="7">
        <v>6.0000000000000001E-3</v>
      </c>
      <c r="J87" s="7">
        <f t="shared" si="5"/>
        <v>1.2E-2</v>
      </c>
      <c r="K87" s="7">
        <f t="shared" si="3"/>
        <v>2.5000000000000001E-2</v>
      </c>
    </row>
    <row r="88" spans="1:11" ht="18" customHeight="1" x14ac:dyDescent="0.2">
      <c r="A88" s="4">
        <v>78</v>
      </c>
      <c r="B88" s="5" t="s">
        <v>276</v>
      </c>
      <c r="C88" s="5" t="s">
        <v>129</v>
      </c>
      <c r="D88" s="5" t="s">
        <v>277</v>
      </c>
      <c r="E88" s="5" t="s">
        <v>326</v>
      </c>
      <c r="F88" s="4">
        <v>1</v>
      </c>
      <c r="G88" s="6" t="s">
        <v>90</v>
      </c>
      <c r="H88" s="5">
        <f t="shared" si="4"/>
        <v>100</v>
      </c>
      <c r="I88" s="7">
        <v>9.2999999999999999E-2</v>
      </c>
      <c r="J88" s="7">
        <f t="shared" si="5"/>
        <v>9.2999999999999999E-2</v>
      </c>
      <c r="K88" s="7">
        <f t="shared" si="3"/>
        <v>9.2999999999999999E-2</v>
      </c>
    </row>
    <row r="89" spans="1:11" ht="18" customHeight="1" x14ac:dyDescent="0.2">
      <c r="A89" s="4">
        <v>79</v>
      </c>
      <c r="B89" s="5" t="s">
        <v>278</v>
      </c>
      <c r="C89" s="5" t="s">
        <v>114</v>
      </c>
      <c r="D89" s="5" t="s">
        <v>279</v>
      </c>
      <c r="E89" s="5" t="s">
        <v>326</v>
      </c>
      <c r="F89" s="4">
        <v>2</v>
      </c>
      <c r="G89" s="6" t="s">
        <v>91</v>
      </c>
      <c r="H89" s="5">
        <f t="shared" si="4"/>
        <v>200</v>
      </c>
      <c r="I89" s="7">
        <v>9.1999999999999998E-2</v>
      </c>
      <c r="J89" s="7">
        <f t="shared" si="5"/>
        <v>0.184</v>
      </c>
      <c r="K89" s="7">
        <f t="shared" si="3"/>
        <v>0.184</v>
      </c>
    </row>
    <row r="90" spans="1:11" ht="18" customHeight="1" x14ac:dyDescent="0.2">
      <c r="A90" s="4">
        <v>80</v>
      </c>
      <c r="B90" s="5" t="s">
        <v>280</v>
      </c>
      <c r="C90" s="5" t="s">
        <v>132</v>
      </c>
      <c r="D90" s="5" t="s">
        <v>281</v>
      </c>
      <c r="E90" s="5" t="s">
        <v>326</v>
      </c>
      <c r="F90" s="4">
        <v>2</v>
      </c>
      <c r="G90" s="6" t="s">
        <v>92</v>
      </c>
      <c r="H90" s="5">
        <f t="shared" si="4"/>
        <v>200</v>
      </c>
      <c r="I90" s="7">
        <v>1.03</v>
      </c>
      <c r="J90" s="7">
        <f t="shared" si="5"/>
        <v>2.06</v>
      </c>
      <c r="K90" s="7">
        <f t="shared" si="3"/>
        <v>2.06</v>
      </c>
    </row>
    <row r="91" spans="1:11" ht="18" customHeight="1" x14ac:dyDescent="0.2">
      <c r="A91" s="4">
        <v>81</v>
      </c>
      <c r="B91" s="23" t="s">
        <v>282</v>
      </c>
      <c r="C91" s="5" t="s">
        <v>283</v>
      </c>
      <c r="D91" s="5" t="s">
        <v>284</v>
      </c>
      <c r="E91" s="5" t="s">
        <v>326</v>
      </c>
      <c r="F91" s="4">
        <v>1</v>
      </c>
      <c r="G91" s="6" t="s">
        <v>93</v>
      </c>
      <c r="H91" s="5">
        <f t="shared" si="4"/>
        <v>100</v>
      </c>
      <c r="I91" s="7">
        <v>0.28000000000000003</v>
      </c>
      <c r="J91" s="7">
        <f t="shared" ref="J91:J100" si="8">I91*$F91</f>
        <v>0.28000000000000003</v>
      </c>
      <c r="K91" s="7">
        <f t="shared" ref="K91:K100" si="9">IF(J91&gt;0,IF(J91*$H$15&lt;2.5,2.5/$H$15,J91),0)</f>
        <v>0.28000000000000003</v>
      </c>
    </row>
    <row r="92" spans="1:11" ht="18" customHeight="1" x14ac:dyDescent="0.2">
      <c r="A92" s="4">
        <v>82</v>
      </c>
      <c r="B92" s="5" t="s">
        <v>285</v>
      </c>
      <c r="C92" s="5" t="s">
        <v>286</v>
      </c>
      <c r="D92" s="5" t="s">
        <v>287</v>
      </c>
      <c r="E92" s="5" t="s">
        <v>326</v>
      </c>
      <c r="F92" s="4">
        <v>1</v>
      </c>
      <c r="G92" s="6" t="s">
        <v>94</v>
      </c>
      <c r="H92" s="5">
        <f t="shared" si="4"/>
        <v>100</v>
      </c>
      <c r="I92" s="7">
        <v>1.22</v>
      </c>
      <c r="J92" s="7">
        <f t="shared" si="8"/>
        <v>1.22</v>
      </c>
      <c r="K92" s="7">
        <f t="shared" si="9"/>
        <v>1.22</v>
      </c>
    </row>
    <row r="93" spans="1:11" ht="18" customHeight="1" x14ac:dyDescent="0.2">
      <c r="A93" s="4">
        <v>83</v>
      </c>
      <c r="B93" s="5" t="s">
        <v>288</v>
      </c>
      <c r="C93" s="5" t="s">
        <v>129</v>
      </c>
      <c r="D93" s="5" t="s">
        <v>289</v>
      </c>
      <c r="E93" s="5" t="s">
        <v>326</v>
      </c>
      <c r="F93" s="4">
        <v>4</v>
      </c>
      <c r="G93" s="6" t="s">
        <v>95</v>
      </c>
      <c r="H93" s="5">
        <f t="shared" si="4"/>
        <v>400</v>
      </c>
      <c r="I93" s="7">
        <v>0.66</v>
      </c>
      <c r="J93" s="7">
        <f t="shared" si="8"/>
        <v>2.64</v>
      </c>
      <c r="K93" s="7">
        <f t="shared" si="9"/>
        <v>2.64</v>
      </c>
    </row>
    <row r="94" spans="1:11" ht="18" customHeight="1" x14ac:dyDescent="0.2">
      <c r="A94" s="4">
        <v>84</v>
      </c>
      <c r="B94" s="5" t="s">
        <v>290</v>
      </c>
      <c r="C94" s="5" t="s">
        <v>291</v>
      </c>
      <c r="D94" s="5" t="s">
        <v>292</v>
      </c>
      <c r="E94" s="5" t="s">
        <v>326</v>
      </c>
      <c r="F94" s="4">
        <v>2</v>
      </c>
      <c r="G94" s="6" t="s">
        <v>96</v>
      </c>
      <c r="H94" s="5">
        <f t="shared" si="4"/>
        <v>200</v>
      </c>
      <c r="I94" s="7">
        <v>0.84299999999999997</v>
      </c>
      <c r="J94" s="7">
        <f t="shared" si="8"/>
        <v>1.6859999999999999</v>
      </c>
      <c r="K94" s="7">
        <f t="shared" si="9"/>
        <v>1.6859999999999999</v>
      </c>
    </row>
    <row r="95" spans="1:11" ht="18" customHeight="1" x14ac:dyDescent="0.2">
      <c r="A95" s="4">
        <v>85</v>
      </c>
      <c r="B95" s="5" t="s">
        <v>293</v>
      </c>
      <c r="C95" s="5" t="s">
        <v>294</v>
      </c>
      <c r="D95" s="5" t="s">
        <v>295</v>
      </c>
      <c r="E95" s="5" t="s">
        <v>326</v>
      </c>
      <c r="F95" s="4">
        <v>1</v>
      </c>
      <c r="G95" s="6" t="s">
        <v>97</v>
      </c>
      <c r="H95" s="5">
        <f t="shared" si="4"/>
        <v>100</v>
      </c>
      <c r="I95" s="7">
        <v>0.84299999999999997</v>
      </c>
      <c r="J95" s="7">
        <f t="shared" si="8"/>
        <v>0.84299999999999997</v>
      </c>
      <c r="K95" s="7">
        <f t="shared" si="9"/>
        <v>0.84299999999999997</v>
      </c>
    </row>
    <row r="96" spans="1:11" ht="18" customHeight="1" x14ac:dyDescent="0.2">
      <c r="A96" s="4">
        <v>86</v>
      </c>
      <c r="B96" s="5" t="s">
        <v>296</v>
      </c>
      <c r="C96" s="5" t="s">
        <v>185</v>
      </c>
      <c r="D96" s="5" t="s">
        <v>297</v>
      </c>
      <c r="E96" s="5" t="s">
        <v>326</v>
      </c>
      <c r="F96" s="4">
        <v>1</v>
      </c>
      <c r="G96" s="6" t="s">
        <v>98</v>
      </c>
      <c r="H96" s="5">
        <f t="shared" si="4"/>
        <v>100</v>
      </c>
      <c r="I96" s="7">
        <v>2.2799999999999998</v>
      </c>
      <c r="J96" s="7">
        <f t="shared" si="8"/>
        <v>2.2799999999999998</v>
      </c>
      <c r="K96" s="7">
        <f t="shared" si="9"/>
        <v>2.2799999999999998</v>
      </c>
    </row>
    <row r="97" spans="1:11" ht="18" customHeight="1" x14ac:dyDescent="0.2">
      <c r="A97" s="4">
        <v>87</v>
      </c>
      <c r="B97" s="5" t="s">
        <v>298</v>
      </c>
      <c r="C97" s="5" t="s">
        <v>129</v>
      </c>
      <c r="D97" s="5" t="s">
        <v>299</v>
      </c>
      <c r="E97" s="5" t="s">
        <v>326</v>
      </c>
      <c r="F97" s="4">
        <v>2</v>
      </c>
      <c r="G97" s="6" t="s">
        <v>99</v>
      </c>
      <c r="H97" s="5">
        <f t="shared" si="4"/>
        <v>200</v>
      </c>
      <c r="I97" s="7">
        <v>0.224</v>
      </c>
      <c r="J97" s="7">
        <f t="shared" si="8"/>
        <v>0.44800000000000001</v>
      </c>
      <c r="K97" s="7">
        <f t="shared" si="9"/>
        <v>0.44800000000000001</v>
      </c>
    </row>
    <row r="98" spans="1:11" ht="18" customHeight="1" x14ac:dyDescent="0.2">
      <c r="A98" s="4">
        <v>88</v>
      </c>
      <c r="B98" s="5" t="s">
        <v>300</v>
      </c>
      <c r="C98" s="5" t="s">
        <v>185</v>
      </c>
      <c r="D98" s="5" t="s">
        <v>301</v>
      </c>
      <c r="E98" s="5" t="s">
        <v>326</v>
      </c>
      <c r="F98" s="4">
        <v>1</v>
      </c>
      <c r="G98" s="6" t="s">
        <v>100</v>
      </c>
      <c r="H98" s="5">
        <f t="shared" si="4"/>
        <v>100</v>
      </c>
      <c r="I98" s="7">
        <v>2.4500000000000002</v>
      </c>
      <c r="J98" s="7">
        <f t="shared" si="8"/>
        <v>2.4500000000000002</v>
      </c>
      <c r="K98" s="7">
        <f t="shared" si="9"/>
        <v>2.4500000000000002</v>
      </c>
    </row>
    <row r="99" spans="1:11" ht="18" customHeight="1" x14ac:dyDescent="0.2">
      <c r="A99" s="4">
        <v>89</v>
      </c>
      <c r="B99" s="5" t="s">
        <v>302</v>
      </c>
      <c r="C99" s="5" t="s">
        <v>303</v>
      </c>
      <c r="D99" s="5">
        <v>1755752</v>
      </c>
      <c r="E99" s="5" t="s">
        <v>327</v>
      </c>
      <c r="F99" s="4">
        <v>1</v>
      </c>
      <c r="G99" s="6" t="s">
        <v>101</v>
      </c>
      <c r="H99" s="5">
        <f t="shared" si="4"/>
        <v>100</v>
      </c>
      <c r="I99" s="7">
        <v>1.0900000000000001</v>
      </c>
      <c r="J99" s="7">
        <f t="shared" si="8"/>
        <v>1.0900000000000001</v>
      </c>
      <c r="K99" s="7">
        <f t="shared" si="9"/>
        <v>1.0900000000000001</v>
      </c>
    </row>
    <row r="100" spans="1:11" ht="18" customHeight="1" x14ac:dyDescent="0.2">
      <c r="A100" s="4">
        <v>90</v>
      </c>
      <c r="B100" s="5" t="s">
        <v>304</v>
      </c>
      <c r="C100" s="5" t="s">
        <v>245</v>
      </c>
      <c r="D100" s="5" t="s">
        <v>305</v>
      </c>
      <c r="E100" s="5" t="s">
        <v>327</v>
      </c>
      <c r="F100" s="4">
        <v>2</v>
      </c>
      <c r="G100" s="6" t="s">
        <v>102</v>
      </c>
      <c r="H100" s="5">
        <f t="shared" si="4"/>
        <v>200</v>
      </c>
      <c r="I100" s="7">
        <v>9.1999999999999998E-2</v>
      </c>
      <c r="J100" s="7">
        <f t="shared" si="8"/>
        <v>0.184</v>
      </c>
      <c r="K100" s="7">
        <f t="shared" si="9"/>
        <v>0.184</v>
      </c>
    </row>
    <row r="101" spans="1:11" ht="18" customHeight="1" x14ac:dyDescent="0.2">
      <c r="A101" s="4">
        <v>91</v>
      </c>
      <c r="B101" s="23" t="s">
        <v>306</v>
      </c>
      <c r="C101" s="5" t="s">
        <v>185</v>
      </c>
      <c r="D101" s="5" t="s">
        <v>307</v>
      </c>
      <c r="E101" s="5" t="s">
        <v>326</v>
      </c>
      <c r="F101" s="4">
        <v>1</v>
      </c>
      <c r="G101" s="6" t="s">
        <v>103</v>
      </c>
      <c r="H101" s="5">
        <f t="shared" si="4"/>
        <v>100</v>
      </c>
      <c r="I101" s="7">
        <v>1.69</v>
      </c>
      <c r="J101" s="7">
        <f t="shared" si="5"/>
        <v>1.69</v>
      </c>
      <c r="K101" s="7">
        <f t="shared" si="3"/>
        <v>1.69</v>
      </c>
    </row>
    <row r="102" spans="1:11" ht="18" customHeight="1" x14ac:dyDescent="0.2">
      <c r="A102" s="4">
        <v>92</v>
      </c>
      <c r="B102" s="5" t="s">
        <v>308</v>
      </c>
      <c r="C102" s="5" t="s">
        <v>114</v>
      </c>
      <c r="D102" s="5" t="s">
        <v>309</v>
      </c>
      <c r="E102" s="5" t="s">
        <v>326</v>
      </c>
      <c r="F102" s="4">
        <v>1</v>
      </c>
      <c r="G102" s="6" t="s">
        <v>104</v>
      </c>
      <c r="H102" s="5">
        <f t="shared" si="4"/>
        <v>100</v>
      </c>
      <c r="I102" s="7">
        <v>8.0000000000000002E-3</v>
      </c>
      <c r="J102" s="7">
        <f t="shared" si="5"/>
        <v>8.0000000000000002E-3</v>
      </c>
      <c r="K102" s="7">
        <f t="shared" si="3"/>
        <v>2.5000000000000001E-2</v>
      </c>
    </row>
    <row r="103" spans="1:11" ht="18" customHeight="1" x14ac:dyDescent="0.2">
      <c r="A103" s="4">
        <v>93</v>
      </c>
      <c r="B103" s="5" t="s">
        <v>310</v>
      </c>
      <c r="C103" s="5" t="s">
        <v>185</v>
      </c>
      <c r="D103" s="5" t="s">
        <v>311</v>
      </c>
      <c r="E103" s="5" t="s">
        <v>326</v>
      </c>
      <c r="F103" s="4">
        <v>1</v>
      </c>
      <c r="G103" s="6" t="s">
        <v>105</v>
      </c>
      <c r="H103" s="5">
        <f t="shared" si="4"/>
        <v>100</v>
      </c>
      <c r="I103" s="7">
        <v>0.83</v>
      </c>
      <c r="J103" s="7">
        <f t="shared" si="5"/>
        <v>0.83</v>
      </c>
      <c r="K103" s="7">
        <f t="shared" si="3"/>
        <v>0.83</v>
      </c>
    </row>
    <row r="104" spans="1:11" ht="18" customHeight="1" x14ac:dyDescent="0.2">
      <c r="A104" s="4">
        <v>94</v>
      </c>
      <c r="B104" s="5" t="s">
        <v>312</v>
      </c>
      <c r="C104" s="5" t="s">
        <v>313</v>
      </c>
      <c r="D104" s="5" t="s">
        <v>314</v>
      </c>
      <c r="E104" s="5" t="s">
        <v>326</v>
      </c>
      <c r="F104" s="4">
        <v>1</v>
      </c>
      <c r="G104" s="6" t="s">
        <v>106</v>
      </c>
      <c r="H104" s="5">
        <f t="shared" si="4"/>
        <v>100</v>
      </c>
      <c r="I104" s="7"/>
      <c r="J104" s="7">
        <f t="shared" si="5"/>
        <v>0</v>
      </c>
      <c r="K104" s="7">
        <f t="shared" si="3"/>
        <v>0</v>
      </c>
    </row>
    <row r="105" spans="1:11" ht="18" customHeight="1" x14ac:dyDescent="0.2">
      <c r="A105" s="4">
        <v>95</v>
      </c>
      <c r="B105" s="5" t="s">
        <v>315</v>
      </c>
      <c r="C105" s="5" t="s">
        <v>316</v>
      </c>
      <c r="D105" s="5" t="s">
        <v>317</v>
      </c>
      <c r="E105" s="5" t="s">
        <v>326</v>
      </c>
      <c r="F105" s="4">
        <v>1</v>
      </c>
      <c r="G105" s="6" t="s">
        <v>107</v>
      </c>
      <c r="H105" s="5">
        <f t="shared" si="4"/>
        <v>100</v>
      </c>
      <c r="I105" s="7"/>
      <c r="J105" s="7">
        <f t="shared" si="5"/>
        <v>0</v>
      </c>
      <c r="K105" s="7">
        <f t="shared" si="3"/>
        <v>0</v>
      </c>
    </row>
    <row r="106" spans="1:11" ht="18" customHeight="1" x14ac:dyDescent="0.2">
      <c r="A106" s="4">
        <v>96</v>
      </c>
      <c r="B106" s="5" t="s">
        <v>318</v>
      </c>
      <c r="C106" s="5" t="s">
        <v>316</v>
      </c>
      <c r="D106" s="5">
        <v>50003797</v>
      </c>
      <c r="E106" s="5" t="s">
        <v>327</v>
      </c>
      <c r="F106" s="4">
        <v>1</v>
      </c>
      <c r="G106" s="6" t="s">
        <v>108</v>
      </c>
      <c r="H106" s="5">
        <f t="shared" si="4"/>
        <v>100</v>
      </c>
      <c r="I106" s="7"/>
      <c r="J106" s="7">
        <f t="shared" ref="J106:J110" si="10">I106*$F106</f>
        <v>0</v>
      </c>
      <c r="K106" s="7">
        <f t="shared" si="3"/>
        <v>0</v>
      </c>
    </row>
    <row r="107" spans="1:11" ht="18" customHeight="1" x14ac:dyDescent="0.2">
      <c r="A107" s="4">
        <v>97</v>
      </c>
      <c r="B107" s="5" t="s">
        <v>319</v>
      </c>
      <c r="C107" s="5" t="s">
        <v>316</v>
      </c>
      <c r="D107" s="5">
        <v>50001670</v>
      </c>
      <c r="E107" s="5" t="s">
        <v>327</v>
      </c>
      <c r="F107" s="4">
        <v>1</v>
      </c>
      <c r="G107" s="6" t="s">
        <v>109</v>
      </c>
      <c r="H107" s="5">
        <f t="shared" si="4"/>
        <v>100</v>
      </c>
      <c r="I107" s="7"/>
      <c r="J107" s="7">
        <f t="shared" si="10"/>
        <v>0</v>
      </c>
      <c r="K107" s="7">
        <f t="shared" ref="K107:K110" si="11">IF(J107&gt;0,IF(J107*$H$15&lt;2.5,2.5/$H$15,J107),0)</f>
        <v>0</v>
      </c>
    </row>
    <row r="108" spans="1:11" ht="18" customHeight="1" x14ac:dyDescent="0.2">
      <c r="A108" s="4">
        <v>98</v>
      </c>
      <c r="B108" s="5" t="s">
        <v>320</v>
      </c>
      <c r="C108" s="5" t="s">
        <v>197</v>
      </c>
      <c r="D108" s="5" t="s">
        <v>321</v>
      </c>
      <c r="E108" s="5" t="s">
        <v>326</v>
      </c>
      <c r="F108" s="4">
        <v>1</v>
      </c>
      <c r="G108" s="6" t="s">
        <v>110</v>
      </c>
      <c r="H108" s="5">
        <f t="shared" si="4"/>
        <v>100</v>
      </c>
      <c r="I108" s="7">
        <v>1.2999999999999999E-2</v>
      </c>
      <c r="J108" s="7">
        <f t="shared" si="10"/>
        <v>1.2999999999999999E-2</v>
      </c>
      <c r="K108" s="7">
        <f t="shared" si="11"/>
        <v>2.5000000000000001E-2</v>
      </c>
    </row>
    <row r="109" spans="1:11" ht="18" customHeight="1" x14ac:dyDescent="0.2">
      <c r="A109" s="4">
        <v>99</v>
      </c>
      <c r="B109" s="5" t="s">
        <v>322</v>
      </c>
      <c r="C109" s="5" t="s">
        <v>117</v>
      </c>
      <c r="D109" s="5" t="s">
        <v>323</v>
      </c>
      <c r="E109" s="5" t="s">
        <v>326</v>
      </c>
      <c r="F109" s="4">
        <v>1</v>
      </c>
      <c r="G109" s="6" t="s">
        <v>111</v>
      </c>
      <c r="H109" s="5">
        <f t="shared" si="4"/>
        <v>100</v>
      </c>
      <c r="I109" s="7">
        <v>7.0000000000000001E-3</v>
      </c>
      <c r="J109" s="7">
        <f t="shared" si="10"/>
        <v>7.0000000000000001E-3</v>
      </c>
      <c r="K109" s="7">
        <f t="shared" si="11"/>
        <v>2.5000000000000001E-2</v>
      </c>
    </row>
    <row r="110" spans="1:11" ht="18" customHeight="1" x14ac:dyDescent="0.2">
      <c r="A110" s="4">
        <v>100</v>
      </c>
      <c r="B110" s="5" t="s">
        <v>324</v>
      </c>
      <c r="C110" s="5" t="s">
        <v>126</v>
      </c>
      <c r="D110" s="5" t="s">
        <v>325</v>
      </c>
      <c r="E110" s="5" t="s">
        <v>326</v>
      </c>
      <c r="F110" s="4">
        <v>1</v>
      </c>
      <c r="G110" s="6" t="s">
        <v>112</v>
      </c>
      <c r="H110" s="5">
        <f t="shared" si="4"/>
        <v>100</v>
      </c>
      <c r="I110" s="7">
        <v>6.8000000000000005E-2</v>
      </c>
      <c r="J110" s="7">
        <f t="shared" si="10"/>
        <v>6.8000000000000005E-2</v>
      </c>
      <c r="K110" s="7">
        <f t="shared" si="11"/>
        <v>6.8000000000000005E-2</v>
      </c>
    </row>
    <row r="111" spans="1:11" ht="18" customHeight="1" x14ac:dyDescent="0.2">
      <c r="J111" s="2"/>
      <c r="K111" s="2"/>
    </row>
    <row r="112" spans="1:11" ht="18" customHeight="1" x14ac:dyDescent="0.25">
      <c r="J112" s="8" t="s">
        <v>7</v>
      </c>
      <c r="K112" s="8" t="s">
        <v>9</v>
      </c>
    </row>
    <row r="113" spans="4:11" ht="18" customHeight="1" x14ac:dyDescent="0.25">
      <c r="D113" s="9" t="s">
        <v>12</v>
      </c>
      <c r="E113" s="9"/>
      <c r="F113" s="1">
        <f>SUM(F16:F112)</f>
        <v>204</v>
      </c>
      <c r="I113" s="7" t="str">
        <f>CONCATENATE("EA ",H15)</f>
        <v>EA 100</v>
      </c>
      <c r="J113" s="10">
        <f>SUM(J16:J111)</f>
        <v>46.169199999999989</v>
      </c>
      <c r="K113" s="10">
        <f>SUM(K16:K111)</f>
        <v>46.424999999999997</v>
      </c>
    </row>
    <row r="114" spans="4:11" ht="18" customHeight="1" x14ac:dyDescent="0.25">
      <c r="D114" s="9" t="s">
        <v>10</v>
      </c>
      <c r="E114" s="9"/>
      <c r="F114" s="1">
        <v>0</v>
      </c>
      <c r="G114" s="1" t="s">
        <v>13</v>
      </c>
      <c r="I114" s="7" t="str">
        <f>CONCATENATE("EA ",H15,"+")</f>
        <v>EA 100+</v>
      </c>
      <c r="J114" s="10">
        <f>IF(H15&lt;25,1.1,IF(H15&lt;50,1.08,IF(H15&lt;100,1.06,IF(H15&lt;250,1.05,IF(H15&lt;500,1.04,IF(H15&lt;1000,1.03,IF(H15&lt;2500,1.03,IF(H15&lt;5000,1.02,IF(H15&lt;10000,1.015,1.01)))))))))</f>
        <v>1.05</v>
      </c>
      <c r="K114" s="10">
        <f>K113*J114</f>
        <v>48.746249999999996</v>
      </c>
    </row>
    <row r="115" spans="4:11" ht="18" customHeight="1" x14ac:dyDescent="0.2">
      <c r="D115" s="9" t="s">
        <v>15</v>
      </c>
      <c r="E115" s="9"/>
      <c r="J115" s="9" t="s">
        <v>14</v>
      </c>
    </row>
    <row r="117" spans="4:11" ht="18" customHeight="1" x14ac:dyDescent="0.2">
      <c r="D117" s="1" t="s">
        <v>328</v>
      </c>
      <c r="E117" s="1">
        <f>COUNTIF(E16:E110,E110)</f>
        <v>89</v>
      </c>
    </row>
    <row r="118" spans="4:11" ht="18" customHeight="1" x14ac:dyDescent="0.2">
      <c r="D118" s="1" t="s">
        <v>329</v>
      </c>
      <c r="E118" s="1">
        <f>COUNTIF(E16:E110,E107)</f>
        <v>6</v>
      </c>
    </row>
  </sheetData>
  <conditionalFormatting sqref="D1:D1048576">
    <cfRule type="duplicateValues" dxfId="0" priority="1"/>
  </conditionalFormatting>
  <pageMargins left="0.25" right="0.25" top="0.75" bottom="0.75" header="0.3" footer="0.3"/>
  <pageSetup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Catherine Arnold</cp:lastModifiedBy>
  <cp:lastPrinted>2015-06-09T16:50:53Z</cp:lastPrinted>
  <dcterms:created xsi:type="dcterms:W3CDTF">2014-02-28T14:28:37Z</dcterms:created>
  <dcterms:modified xsi:type="dcterms:W3CDTF">2025-07-25T19:15:01Z</dcterms:modified>
</cp:coreProperties>
</file>