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045" windowHeight="9810"/>
  </bookViews>
  <sheets>
    <sheet name="Sheet1" sheetId="1" r:id="rId1"/>
  </sheets>
  <definedNames>
    <definedName name="_xlnm.Print_Area" localSheetId="0">Sheet1!$A$1:$J$41</definedName>
  </definedNames>
  <calcPr calcId="145621"/>
</workbook>
</file>

<file path=xl/calcChain.xml><?xml version="1.0" encoding="utf-8"?>
<calcChain xmlns="http://schemas.openxmlformats.org/spreadsheetml/2006/main">
  <c r="H37" i="1" l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9" i="1"/>
  <c r="H8" i="1"/>
  <c r="H7" i="1"/>
  <c r="H6" i="1"/>
  <c r="H5" i="1"/>
  <c r="H4" i="1"/>
  <c r="H3" i="1"/>
  <c r="H2" i="1"/>
  <c r="H38" i="1" s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9" i="1"/>
  <c r="G8" i="1"/>
  <c r="G7" i="1"/>
  <c r="G6" i="1"/>
  <c r="G5" i="1"/>
  <c r="G4" i="1"/>
  <c r="G3" i="1"/>
  <c r="G2" i="1"/>
  <c r="G38" i="1" l="1"/>
  <c r="F38" i="1"/>
  <c r="E38" i="1"/>
  <c r="I22" i="1" l="1"/>
  <c r="J22" i="1" s="1"/>
  <c r="I28" i="1"/>
  <c r="J28" i="1" s="1"/>
  <c r="I26" i="1"/>
  <c r="J26" i="1" s="1"/>
  <c r="I25" i="1"/>
  <c r="J25" i="1" s="1"/>
  <c r="I24" i="1"/>
  <c r="J24" i="1" s="1"/>
  <c r="I23" i="1"/>
  <c r="J23" i="1" s="1"/>
  <c r="I20" i="1"/>
  <c r="J20" i="1" s="1"/>
  <c r="I12" i="1"/>
  <c r="J12" i="1" s="1"/>
  <c r="I35" i="1" l="1"/>
  <c r="J35" i="1" s="1"/>
  <c r="I36" i="1" l="1"/>
  <c r="J36" i="1" s="1"/>
  <c r="I33" i="1" l="1"/>
  <c r="J33" i="1" s="1"/>
  <c r="I32" i="1" l="1"/>
  <c r="J32" i="1" s="1"/>
  <c r="I34" i="1" l="1"/>
  <c r="J34" i="1" s="1"/>
  <c r="I37" i="1" l="1"/>
  <c r="J37" i="1" s="1"/>
  <c r="I29" i="1" l="1"/>
  <c r="I18" i="1"/>
  <c r="I17" i="1"/>
  <c r="I16" i="1"/>
  <c r="I15" i="1"/>
  <c r="I14" i="1"/>
  <c r="I13" i="1"/>
  <c r="I3" i="1"/>
  <c r="I2" i="1"/>
  <c r="I31" i="1" l="1"/>
  <c r="I30" i="1" l="1"/>
  <c r="J30" i="1" s="1"/>
  <c r="J31" i="1"/>
  <c r="I27" i="1" l="1"/>
  <c r="I9" i="1"/>
  <c r="I8" i="1"/>
  <c r="I7" i="1"/>
  <c r="I6" i="1"/>
  <c r="I5" i="1"/>
  <c r="I4" i="1"/>
  <c r="J2" i="1" l="1"/>
  <c r="J5" i="1"/>
  <c r="J4" i="1"/>
  <c r="J6" i="1"/>
  <c r="J8" i="1"/>
  <c r="I11" i="1"/>
  <c r="J11" i="1" s="1"/>
  <c r="J13" i="1"/>
  <c r="J18" i="1"/>
  <c r="I19" i="1"/>
  <c r="J19" i="1" s="1"/>
  <c r="I21" i="1"/>
  <c r="J21" i="1" s="1"/>
  <c r="J7" i="1"/>
  <c r="J9" i="1"/>
  <c r="J14" i="1"/>
  <c r="J3" i="1"/>
  <c r="J15" i="1"/>
  <c r="J16" i="1"/>
  <c r="J17" i="1"/>
  <c r="I38" i="1" l="1"/>
  <c r="J29" i="1"/>
  <c r="J27" i="1"/>
  <c r="J38" i="1" l="1"/>
</calcChain>
</file>

<file path=xl/sharedStrings.xml><?xml version="1.0" encoding="utf-8"?>
<sst xmlns="http://schemas.openxmlformats.org/spreadsheetml/2006/main" count="88" uniqueCount="87">
  <si>
    <t>Sterchi Lofts</t>
  </si>
  <si>
    <t>Emporium</t>
  </si>
  <si>
    <t>17 Market Square Upper</t>
  </si>
  <si>
    <t>17 Market Square Lower</t>
  </si>
  <si>
    <t>Hampton Inn</t>
  </si>
  <si>
    <t>16,18,20,22 Market Square</t>
  </si>
  <si>
    <t>Hilton Garden Inn</t>
  </si>
  <si>
    <t>36 Market Square</t>
  </si>
  <si>
    <t>Tailor Lofts</t>
  </si>
  <si>
    <t>White Lily</t>
  </si>
  <si>
    <t>Evolve</t>
  </si>
  <si>
    <t>Depot Development</t>
  </si>
  <si>
    <t>Jackson Terminal</t>
  </si>
  <si>
    <t>The Tennessean</t>
  </si>
  <si>
    <t>The Standard</t>
  </si>
  <si>
    <t>Term</t>
  </si>
  <si>
    <t>End Date</t>
  </si>
  <si>
    <t>TOTAL</t>
  </si>
  <si>
    <t>City taxes</t>
  </si>
  <si>
    <t>County taxes</t>
  </si>
  <si>
    <t>Guyot Properties (Balter Brewing)</t>
  </si>
  <si>
    <t xml:space="preserve">Residential Assessment </t>
  </si>
  <si>
    <t>Commercial Assessment</t>
  </si>
  <si>
    <t>Frozen pre-project  City &amp; County Taxes (PILOT)</t>
  </si>
  <si>
    <t>Post-project estimated City &amp; County  Taxes</t>
  </si>
  <si>
    <t>Projected increase in City &amp; County Taxes</t>
  </si>
  <si>
    <t>Tennessee Armature</t>
  </si>
  <si>
    <t xml:space="preserve">One Centre Square </t>
  </si>
  <si>
    <t>Medical Arts Building</t>
  </si>
  <si>
    <t>Post-project  appraised value</t>
  </si>
  <si>
    <t>Farragut Hotel</t>
  </si>
  <si>
    <t>The Cumberland</t>
  </si>
  <si>
    <t>Efficient Electric</t>
  </si>
  <si>
    <t>Keener Lofts</t>
  </si>
  <si>
    <t>Stockyard Lofts</t>
  </si>
  <si>
    <t>Tyson/Jennings Development</t>
  </si>
  <si>
    <t>Embassy Suites</t>
  </si>
  <si>
    <t>Fort Hill Tier 3 Data Center</t>
  </si>
  <si>
    <t>Minvilla Manor</t>
  </si>
  <si>
    <t>The Daniel</t>
  </si>
  <si>
    <t>Arbor Place Apartments</t>
  </si>
  <si>
    <t>Patricia Nash</t>
  </si>
  <si>
    <t>Stonewall Lofts</t>
  </si>
  <si>
    <t>Southland Square</t>
  </si>
  <si>
    <t>Holston Oak Apartments</t>
  </si>
  <si>
    <t>Brookvale</t>
  </si>
  <si>
    <t>City of Knoxville PILOT Projects</t>
  </si>
  <si>
    <t>* The project is still in the approval process, i.e. 3rd party review, City Council approval, and City IDB approval.</t>
  </si>
  <si>
    <t xml:space="preserve">Notes: </t>
  </si>
  <si>
    <t>The PILOT term for projects in italics has ended.</t>
  </si>
  <si>
    <t>Post-project estimated County  Taxes</t>
  </si>
  <si>
    <t>Post-project estimated        City Taxes</t>
  </si>
  <si>
    <t>Address</t>
  </si>
  <si>
    <t>116 S. Gay St.</t>
  </si>
  <si>
    <t>100 S. Gay St.</t>
  </si>
  <si>
    <t>17 Market Sq.</t>
  </si>
  <si>
    <t>605 S. Gay St.</t>
  </si>
  <si>
    <t>618 Main St.</t>
  </si>
  <si>
    <t>1706 Cumberland Ave.</t>
  </si>
  <si>
    <t>36 Market Sq.</t>
  </si>
  <si>
    <t>16,18,20,22 Market Sq.</t>
  </si>
  <si>
    <t>447 N. Broadway</t>
  </si>
  <si>
    <t>103 S. Gay St.</t>
  </si>
  <si>
    <t>603 Main St.</t>
  </si>
  <si>
    <t>430 S. Gay St.</t>
  </si>
  <si>
    <t>222 N. Central St.</t>
  </si>
  <si>
    <t>2006 Cumberland Ave.</t>
  </si>
  <si>
    <t>303 N. Central St.</t>
  </si>
  <si>
    <t>100 S. Broadway</t>
  </si>
  <si>
    <t>118 W. Jackson Ave.</t>
  </si>
  <si>
    <t>205 W. Jackson Ave.</t>
  </si>
  <si>
    <t>1817 Riverside Dr.</t>
  </si>
  <si>
    <t>2727 Arbor Pl.</t>
  </si>
  <si>
    <t>1132 N. Sixth Ave.</t>
  </si>
  <si>
    <t>5022 Chapman Hwy.</t>
  </si>
  <si>
    <t>3423 Sevier Ave.</t>
  </si>
  <si>
    <t>0 Henley St.</t>
  </si>
  <si>
    <t>705 S. Seventeenth St.</t>
  </si>
  <si>
    <t>530 S. Gay St.</t>
  </si>
  <si>
    <t>1830 Cumberland Ave.</t>
  </si>
  <si>
    <t>1150 McCalla Ave.</t>
  </si>
  <si>
    <t>701 Worlds Fair Park Dr.</t>
  </si>
  <si>
    <t>115 Willow Ave.</t>
  </si>
  <si>
    <t>200 Jennings Ave.</t>
  </si>
  <si>
    <t>550 Fort Summit Way</t>
  </si>
  <si>
    <t>505 S. Gay St.</t>
  </si>
  <si>
    <t>6016 Brookvale Ln.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</si>
</sst>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4" borderId="0" xfId="0" applyFill="1"/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0" fontId="3" fillId="3" borderId="2" xfId="0" applyFont="1" applyFill="1" applyBorder="1" applyAlignment="1"/>
    <xf numFmtId="0" fontId="0" fillId="3" borderId="3" xfId="0" applyFill="1" applyBorder="1" applyAlignment="1"/>
    <xf numFmtId="0" fontId="0" fillId="3" borderId="4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tabSelected="1" workbookViewId="0">
      <pane ySplit="1" topLeftCell="A2" activePane="bottomLeft" state="frozen"/>
      <selection pane="bottomLeft" activeCell="C20" sqref="C20"/>
    </sheetView>
  </sheetViews>
  <sheetFormatPr defaultRowHeight="15" x14ac:dyDescent="0.25"/>
  <cols>
    <col min="1" max="1" width="31.28515625" customWidth="1"/>
    <col min="2" max="2" width="9.140625" style="3"/>
    <col min="3" max="3" width="10.42578125" style="3" customWidth="1"/>
    <col min="4" max="4" width="25.140625" style="3" bestFit="1" customWidth="1"/>
    <col min="5" max="5" width="18.7109375" style="3" customWidth="1"/>
    <col min="6" max="6" width="16.140625" style="3" bestFit="1" customWidth="1"/>
    <col min="7" max="8" width="16.140625" style="3" customWidth="1"/>
    <col min="9" max="10" width="18.7109375" style="3" customWidth="1"/>
  </cols>
  <sheetData>
    <row r="1" spans="1:10" ht="45" x14ac:dyDescent="0.25">
      <c r="A1" s="8" t="s">
        <v>46</v>
      </c>
      <c r="B1" s="9" t="s">
        <v>15</v>
      </c>
      <c r="C1" s="9" t="s">
        <v>16</v>
      </c>
      <c r="D1" s="9" t="s">
        <v>52</v>
      </c>
      <c r="E1" s="10" t="s">
        <v>23</v>
      </c>
      <c r="F1" s="10" t="s">
        <v>29</v>
      </c>
      <c r="G1" s="10" t="s">
        <v>51</v>
      </c>
      <c r="H1" s="10" t="s">
        <v>50</v>
      </c>
      <c r="I1" s="10" t="s">
        <v>24</v>
      </c>
      <c r="J1" s="10" t="s">
        <v>25</v>
      </c>
    </row>
    <row r="2" spans="1:10" x14ac:dyDescent="0.25">
      <c r="A2" s="19" t="s">
        <v>0</v>
      </c>
      <c r="B2" s="20">
        <v>10</v>
      </c>
      <c r="C2" s="20">
        <v>2013</v>
      </c>
      <c r="D2" s="20" t="s">
        <v>53</v>
      </c>
      <c r="E2" s="21">
        <v>14856</v>
      </c>
      <c r="F2" s="21">
        <v>6491200</v>
      </c>
      <c r="G2" s="21">
        <f>((F2*$B$44)*$B$45)</f>
        <v>63972.074240000002</v>
      </c>
      <c r="H2" s="21">
        <f>((F2*$B$44)*$B$46)</f>
        <v>55045.376000000004</v>
      </c>
      <c r="I2" s="21">
        <f>((F2*$B$44)*$B$45)+((F2*$B$44)*$B$46)</f>
        <v>119017.45024000001</v>
      </c>
      <c r="J2" s="21">
        <f t="shared" ref="J2:J9" si="0">I2-E2</f>
        <v>104161.45024000001</v>
      </c>
    </row>
    <row r="3" spans="1:10" x14ac:dyDescent="0.25">
      <c r="A3" s="19" t="s">
        <v>1</v>
      </c>
      <c r="B3" s="20">
        <v>11</v>
      </c>
      <c r="C3" s="20">
        <v>2014</v>
      </c>
      <c r="D3" s="20" t="s">
        <v>54</v>
      </c>
      <c r="E3" s="21">
        <v>6490</v>
      </c>
      <c r="F3" s="21">
        <v>5118100</v>
      </c>
      <c r="G3" s="21">
        <f>((F3*$B$44)*$B$45)</f>
        <v>50439.899120000002</v>
      </c>
      <c r="H3" s="21">
        <f>((F3*$B$44)*$B$46)</f>
        <v>43401.487999999998</v>
      </c>
      <c r="I3" s="21">
        <f>((F3*$B$44)*$B$45)+((F3*$B$44)*$B$46)</f>
        <v>93841.387119999999</v>
      </c>
      <c r="J3" s="21">
        <f t="shared" si="0"/>
        <v>87351.387119999999</v>
      </c>
    </row>
    <row r="4" spans="1:10" s="18" customFormat="1" x14ac:dyDescent="0.25">
      <c r="A4" s="19" t="s">
        <v>2</v>
      </c>
      <c r="B4" s="20">
        <v>10</v>
      </c>
      <c r="C4" s="20">
        <v>2014</v>
      </c>
      <c r="D4" s="20" t="s">
        <v>55</v>
      </c>
      <c r="E4" s="21">
        <v>10650</v>
      </c>
      <c r="F4" s="21">
        <v>2639900</v>
      </c>
      <c r="G4" s="21">
        <f>((F4*$B$44)*$B$45)</f>
        <v>26016.742480000001</v>
      </c>
      <c r="H4" s="21">
        <f>((F4*$B$44)*$B$46)</f>
        <v>22386.351999999999</v>
      </c>
      <c r="I4" s="21">
        <f>((F4*$B$44)*$B$45)+((F4*$B$44)*$B$46)</f>
        <v>48403.09448</v>
      </c>
      <c r="J4" s="21">
        <f t="shared" si="0"/>
        <v>37753.09448</v>
      </c>
    </row>
    <row r="5" spans="1:10" s="18" customFormat="1" x14ac:dyDescent="0.25">
      <c r="A5" s="19" t="s">
        <v>3</v>
      </c>
      <c r="B5" s="20">
        <v>10</v>
      </c>
      <c r="C5" s="20">
        <v>2014</v>
      </c>
      <c r="D5" s="20" t="s">
        <v>55</v>
      </c>
      <c r="E5" s="21">
        <v>10650</v>
      </c>
      <c r="F5" s="21">
        <v>2277400</v>
      </c>
      <c r="G5" s="21">
        <f>((F5*$B$44)*$B$45)</f>
        <v>22444.232479999999</v>
      </c>
      <c r="H5" s="21">
        <f>((F5*$B$44)*$B$46)</f>
        <v>19312.351999999999</v>
      </c>
      <c r="I5" s="21">
        <f>((F5*$B$44)*$B$45)+((F5*$B$44)*$B$46)</f>
        <v>41756.584479999998</v>
      </c>
      <c r="J5" s="21">
        <f t="shared" si="0"/>
        <v>31106.584479999998</v>
      </c>
    </row>
    <row r="6" spans="1:10" x14ac:dyDescent="0.25">
      <c r="A6" s="19" t="s">
        <v>27</v>
      </c>
      <c r="B6" s="20">
        <v>11</v>
      </c>
      <c r="C6" s="20">
        <v>2014</v>
      </c>
      <c r="D6" s="20" t="s">
        <v>56</v>
      </c>
      <c r="E6" s="21">
        <v>176633</v>
      </c>
      <c r="F6" s="21">
        <v>12671300</v>
      </c>
      <c r="G6" s="21">
        <f>((F6*$B$44)*$B$45)</f>
        <v>124878.19576</v>
      </c>
      <c r="H6" s="21">
        <f>((F6*$B$44)*$B$46)</f>
        <v>107452.624</v>
      </c>
      <c r="I6" s="21">
        <f>((F6*$B$44)*$B$45)+((F6*$B$44)*$B$46)</f>
        <v>232330.81975999998</v>
      </c>
      <c r="J6" s="21">
        <f t="shared" si="0"/>
        <v>55697.819759999984</v>
      </c>
    </row>
    <row r="7" spans="1:10" x14ac:dyDescent="0.25">
      <c r="A7" s="19" t="s">
        <v>4</v>
      </c>
      <c r="B7" s="20">
        <v>9</v>
      </c>
      <c r="C7" s="20">
        <v>2015</v>
      </c>
      <c r="D7" s="20" t="s">
        <v>57</v>
      </c>
      <c r="E7" s="21">
        <v>14880</v>
      </c>
      <c r="F7" s="21">
        <v>8034200</v>
      </c>
      <c r="G7" s="21">
        <f>((F7*$B$44)*$B$45)</f>
        <v>79178.647840000005</v>
      </c>
      <c r="H7" s="21">
        <f>((F7*$B$44)*$B$46)</f>
        <v>68130.016000000003</v>
      </c>
      <c r="I7" s="21">
        <f>((F7*$B$44)*$B$45)+((F7*$B$44)*$B$46)</f>
        <v>147308.66383999999</v>
      </c>
      <c r="J7" s="21">
        <f t="shared" si="0"/>
        <v>132428.66383999999</v>
      </c>
    </row>
    <row r="8" spans="1:10" x14ac:dyDescent="0.25">
      <c r="A8" s="19" t="s">
        <v>5</v>
      </c>
      <c r="B8" s="20">
        <v>10</v>
      </c>
      <c r="C8" s="20">
        <v>2015</v>
      </c>
      <c r="D8" s="20" t="s">
        <v>60</v>
      </c>
      <c r="E8" s="21">
        <v>11728</v>
      </c>
      <c r="F8" s="21">
        <v>3061300</v>
      </c>
      <c r="G8" s="21">
        <f>((F8*$B$44)*$B$45)</f>
        <v>30169.723760000001</v>
      </c>
      <c r="H8" s="21">
        <f>((F8*$B$44)*$B$46)</f>
        <v>25959.824000000001</v>
      </c>
      <c r="I8" s="21">
        <f>((F8*$B$44)*$B$45)+((F8*$B$44)*$B$46)</f>
        <v>56129.547760000001</v>
      </c>
      <c r="J8" s="21">
        <f t="shared" si="0"/>
        <v>44401.547760000001</v>
      </c>
    </row>
    <row r="9" spans="1:10" x14ac:dyDescent="0.25">
      <c r="A9" s="19" t="s">
        <v>6</v>
      </c>
      <c r="B9" s="20">
        <v>5</v>
      </c>
      <c r="C9" s="20">
        <v>2017</v>
      </c>
      <c r="D9" s="20" t="s">
        <v>58</v>
      </c>
      <c r="E9" s="21">
        <v>40542</v>
      </c>
      <c r="F9" s="21">
        <v>7510600</v>
      </c>
      <c r="G9" s="21">
        <f>((F9*$B$44)*$B$45)</f>
        <v>74018.465119999993</v>
      </c>
      <c r="H9" s="21">
        <f>((F9*$B$44)*$B$46)</f>
        <v>63689.887999999999</v>
      </c>
      <c r="I9" s="21">
        <f>((F9*$B$44)*$B$45)+((F9*$B$44)*$B$46)</f>
        <v>137708.35311999999</v>
      </c>
      <c r="J9" s="21">
        <f t="shared" si="0"/>
        <v>97166.353119999985</v>
      </c>
    </row>
    <row r="10" spans="1:10" ht="5.0999999999999996" customHeight="1" x14ac:dyDescent="0.25">
      <c r="A10" s="22"/>
      <c r="B10" s="23"/>
      <c r="C10" s="23"/>
      <c r="D10" s="23"/>
      <c r="E10" s="23"/>
      <c r="F10" s="23"/>
      <c r="G10" s="23"/>
      <c r="H10" s="23"/>
      <c r="I10" s="23"/>
      <c r="J10" s="24"/>
    </row>
    <row r="11" spans="1:10" x14ac:dyDescent="0.25">
      <c r="A11" s="1" t="s">
        <v>7</v>
      </c>
      <c r="B11" s="4">
        <v>10</v>
      </c>
      <c r="C11" s="4">
        <v>2021</v>
      </c>
      <c r="D11" s="4" t="s">
        <v>59</v>
      </c>
      <c r="E11" s="2">
        <v>5772</v>
      </c>
      <c r="F11" s="2">
        <v>1569900</v>
      </c>
      <c r="G11" s="21">
        <f>((F11*$B$44)*$B$45)</f>
        <v>15471.67848</v>
      </c>
      <c r="H11" s="21">
        <f>((F11*$B$44)*$B$46)</f>
        <v>13312.752</v>
      </c>
      <c r="I11" s="2">
        <f>((F11*$B$44)*$B$45)+((F11*$B$44)*$B$46)</f>
        <v>28784.430480000003</v>
      </c>
      <c r="J11" s="2">
        <f t="shared" ref="J11:J37" si="1">I11-E11</f>
        <v>23012.430480000003</v>
      </c>
    </row>
    <row r="12" spans="1:10" x14ac:dyDescent="0.25">
      <c r="A12" s="1" t="s">
        <v>38</v>
      </c>
      <c r="B12" s="4">
        <v>20</v>
      </c>
      <c r="C12" s="4">
        <v>2029</v>
      </c>
      <c r="D12" s="4" t="s">
        <v>61</v>
      </c>
      <c r="E12" s="2">
        <v>1584</v>
      </c>
      <c r="F12" s="2">
        <v>3064300</v>
      </c>
      <c r="G12" s="21">
        <f>((F12*$B$44)*$B$45)</f>
        <v>30199.289359999999</v>
      </c>
      <c r="H12" s="21">
        <f>((F12*$B$44)*$B$46)</f>
        <v>25985.263999999999</v>
      </c>
      <c r="I12" s="2">
        <f>((F12*$B$44)*$B$45)+((F12*$B$44)*$B$46)</f>
        <v>56184.553359999998</v>
      </c>
      <c r="J12" s="2">
        <f t="shared" si="1"/>
        <v>54600.553359999998</v>
      </c>
    </row>
    <row r="13" spans="1:10" s="18" customFormat="1" x14ac:dyDescent="0.25">
      <c r="A13" s="15" t="s">
        <v>26</v>
      </c>
      <c r="B13" s="16">
        <v>15</v>
      </c>
      <c r="C13" s="16">
        <v>2025</v>
      </c>
      <c r="D13" s="16" t="s">
        <v>62</v>
      </c>
      <c r="E13" s="17">
        <v>17441</v>
      </c>
      <c r="F13" s="17">
        <v>5052100</v>
      </c>
      <c r="G13" s="21">
        <f>((F13*$B$44)*$B$45)</f>
        <v>49789.45592</v>
      </c>
      <c r="H13" s="21">
        <f>((F13*$B$44)*$B$46)</f>
        <v>42841.807999999997</v>
      </c>
      <c r="I13" s="17">
        <f>((F13*$B$44)*$B$45)+((F13*$B$44)*$B$46)</f>
        <v>92631.263919999998</v>
      </c>
      <c r="J13" s="17">
        <f t="shared" si="1"/>
        <v>75190.263919999998</v>
      </c>
    </row>
    <row r="14" spans="1:10" x14ac:dyDescent="0.25">
      <c r="A14" s="1" t="s">
        <v>28</v>
      </c>
      <c r="B14" s="4">
        <v>10</v>
      </c>
      <c r="C14" s="4">
        <v>2025</v>
      </c>
      <c r="D14" s="4" t="s">
        <v>63</v>
      </c>
      <c r="E14" s="2">
        <v>43523</v>
      </c>
      <c r="F14" s="5">
        <v>9302800</v>
      </c>
      <c r="G14" s="21">
        <f>((F14*$B$44)*$B$45)</f>
        <v>91680.954559999998</v>
      </c>
      <c r="H14" s="21">
        <f>((F14*$B$44)*$B$46)</f>
        <v>78887.744000000006</v>
      </c>
      <c r="I14" s="2">
        <f>((F14*$B$44)*$B$45)+((F14*$B$44)*$B$46)</f>
        <v>170568.69855999999</v>
      </c>
      <c r="J14" s="2">
        <f t="shared" si="1"/>
        <v>127045.69855999999</v>
      </c>
    </row>
    <row r="15" spans="1:10" x14ac:dyDescent="0.25">
      <c r="A15" s="1" t="s">
        <v>8</v>
      </c>
      <c r="B15" s="4">
        <v>15</v>
      </c>
      <c r="C15" s="4">
        <v>2029</v>
      </c>
      <c r="D15" s="4" t="s">
        <v>64</v>
      </c>
      <c r="E15" s="2">
        <v>6151</v>
      </c>
      <c r="F15" s="2">
        <v>1791000</v>
      </c>
      <c r="G15" s="21">
        <f>((F15*$B$44)*$B$45)</f>
        <v>17650.663199999999</v>
      </c>
      <c r="H15" s="21">
        <f>((F15*$B$44)*$B$46)</f>
        <v>15187.68</v>
      </c>
      <c r="I15" s="2">
        <f>((F15*$B$44)*$B$45)+((F15*$B$44)*$B$46)</f>
        <v>32838.343200000003</v>
      </c>
      <c r="J15" s="2">
        <f t="shared" si="1"/>
        <v>26687.343200000003</v>
      </c>
    </row>
    <row r="16" spans="1:10" x14ac:dyDescent="0.25">
      <c r="A16" s="1" t="s">
        <v>9</v>
      </c>
      <c r="B16" s="4">
        <v>15</v>
      </c>
      <c r="C16" s="4">
        <v>2029</v>
      </c>
      <c r="D16" s="4" t="s">
        <v>65</v>
      </c>
      <c r="E16" s="2">
        <v>2345</v>
      </c>
      <c r="F16" s="5">
        <v>4326100</v>
      </c>
      <c r="G16" s="21">
        <f>((F16*$B$44)*$B$45)</f>
        <v>42634.580719999998</v>
      </c>
      <c r="H16" s="21">
        <f>((F16*$B$44)*$B$46)</f>
        <v>36685.328000000001</v>
      </c>
      <c r="I16" s="2">
        <f>((F16*$B$44)*$B$45)+((F16*$B$44)*$B$46)</f>
        <v>79319.908720000007</v>
      </c>
      <c r="J16" s="2">
        <f t="shared" si="1"/>
        <v>76974.908720000007</v>
      </c>
    </row>
    <row r="17" spans="1:10" x14ac:dyDescent="0.25">
      <c r="A17" s="1" t="s">
        <v>10</v>
      </c>
      <c r="B17" s="4">
        <v>5</v>
      </c>
      <c r="C17" s="4">
        <v>2019</v>
      </c>
      <c r="D17" s="4" t="s">
        <v>66</v>
      </c>
      <c r="E17" s="2">
        <v>49399</v>
      </c>
      <c r="F17" s="2">
        <v>11916200</v>
      </c>
      <c r="G17" s="21">
        <f>((F17*$B$44)*$B$45)</f>
        <v>117436.53423999999</v>
      </c>
      <c r="H17" s="21">
        <f>((F17*$B$44)*$B$46)</f>
        <v>101049.376</v>
      </c>
      <c r="I17" s="2">
        <f>((F17*$B$44)*$B$45)+((F17*$B$44)*$B$46)</f>
        <v>218485.91024</v>
      </c>
      <c r="J17" s="2">
        <f t="shared" si="1"/>
        <v>169086.91024</v>
      </c>
    </row>
    <row r="18" spans="1:10" s="18" customFormat="1" x14ac:dyDescent="0.25">
      <c r="A18" s="15" t="s">
        <v>11</v>
      </c>
      <c r="B18" s="16">
        <v>12</v>
      </c>
      <c r="C18" s="16">
        <v>2026</v>
      </c>
      <c r="D18" s="16" t="s">
        <v>67</v>
      </c>
      <c r="E18" s="17">
        <v>9219</v>
      </c>
      <c r="F18" s="17">
        <v>3892500</v>
      </c>
      <c r="G18" s="21">
        <f>((F18*$B$44)*$B$45)</f>
        <v>38361.366000000002</v>
      </c>
      <c r="H18" s="21">
        <f>((F18*$B$44)*$B$46)</f>
        <v>33008.400000000001</v>
      </c>
      <c r="I18" s="17">
        <f>((F18*$B$44)*$B$45)+((F18*$B$44)*$B$46)</f>
        <v>71369.766000000003</v>
      </c>
      <c r="J18" s="17">
        <f t="shared" si="1"/>
        <v>62150.766000000003</v>
      </c>
    </row>
    <row r="19" spans="1:10" x14ac:dyDescent="0.25">
      <c r="A19" s="1" t="s">
        <v>20</v>
      </c>
      <c r="B19" s="4">
        <v>12</v>
      </c>
      <c r="C19" s="4">
        <v>2027</v>
      </c>
      <c r="D19" s="4" t="s">
        <v>68</v>
      </c>
      <c r="E19" s="2">
        <v>8411</v>
      </c>
      <c r="F19" s="2">
        <v>1162700</v>
      </c>
      <c r="G19" s="21">
        <f>((F19*$B$44)*$B$45)</f>
        <v>11458.64104</v>
      </c>
      <c r="H19" s="21">
        <f>((F19*$B$44)*$B$46)</f>
        <v>9859.6959999999999</v>
      </c>
      <c r="I19" s="2">
        <f>((F19*$B$44)*$B$45)+((F19*$B$44)*$B$46)</f>
        <v>21318.337039999999</v>
      </c>
      <c r="J19" s="2">
        <f t="shared" si="1"/>
        <v>12907.337039999999</v>
      </c>
    </row>
    <row r="20" spans="1:10" x14ac:dyDescent="0.25">
      <c r="A20" s="1" t="s">
        <v>39</v>
      </c>
      <c r="B20" s="4">
        <v>12</v>
      </c>
      <c r="C20" s="4">
        <v>2027</v>
      </c>
      <c r="D20" s="4" t="s">
        <v>69</v>
      </c>
      <c r="E20" s="2">
        <v>10224</v>
      </c>
      <c r="F20" s="2">
        <v>9731800</v>
      </c>
      <c r="G20" s="21">
        <f>((F20*$B$44)*$B$45)</f>
        <v>95908.835359999997</v>
      </c>
      <c r="H20" s="21">
        <f>((F20*$B$44)*$B$46)</f>
        <v>82525.664000000004</v>
      </c>
      <c r="I20" s="2">
        <f>((F20*$B$44)*$B$45)+((F20*$B$44)*$B$46)</f>
        <v>178434.49936000002</v>
      </c>
      <c r="J20" s="2">
        <f t="shared" si="1"/>
        <v>168210.49936000002</v>
      </c>
    </row>
    <row r="21" spans="1:10" x14ac:dyDescent="0.25">
      <c r="A21" s="1" t="s">
        <v>12</v>
      </c>
      <c r="B21" s="4">
        <v>12</v>
      </c>
      <c r="C21" s="4">
        <v>2027</v>
      </c>
      <c r="D21" s="4" t="s">
        <v>70</v>
      </c>
      <c r="E21" s="2">
        <v>9017</v>
      </c>
      <c r="F21" s="2">
        <v>2320600</v>
      </c>
      <c r="G21" s="21">
        <f>((F21*$B$44)*$B$45)</f>
        <v>22869.97712</v>
      </c>
      <c r="H21" s="21">
        <f>((F21*$B$44)*$B$46)</f>
        <v>19678.687999999998</v>
      </c>
      <c r="I21" s="2">
        <f>((F21*$B$44)*$B$45)+((F21*$B$44)*$B$46)</f>
        <v>42548.665119999998</v>
      </c>
      <c r="J21" s="2">
        <f t="shared" si="1"/>
        <v>33531.665119999998</v>
      </c>
    </row>
    <row r="22" spans="1:10" x14ac:dyDescent="0.25">
      <c r="A22" s="1" t="s">
        <v>44</v>
      </c>
      <c r="B22" s="4">
        <v>16</v>
      </c>
      <c r="C22" s="4">
        <v>2032</v>
      </c>
      <c r="D22" s="4" t="s">
        <v>71</v>
      </c>
      <c r="E22" s="2">
        <v>65094</v>
      </c>
      <c r="F22" s="2">
        <v>12791200</v>
      </c>
      <c r="G22" s="21">
        <f>((F22*$B$44)*$B$45)</f>
        <v>126059.83424</v>
      </c>
      <c r="H22" s="21">
        <f>((F22*$B$44)*$B$46)</f>
        <v>108469.376</v>
      </c>
      <c r="I22" s="2">
        <f>((F22*$B$44)*$B$45)+((F22*$B$44)*$B$46)</f>
        <v>234529.21023999999</v>
      </c>
      <c r="J22" s="2">
        <f t="shared" si="1"/>
        <v>169435.21023999999</v>
      </c>
    </row>
    <row r="23" spans="1:10" x14ac:dyDescent="0.25">
      <c r="A23" s="1" t="s">
        <v>40</v>
      </c>
      <c r="B23" s="4">
        <v>15</v>
      </c>
      <c r="C23" s="4">
        <v>2030</v>
      </c>
      <c r="D23" s="4" t="s">
        <v>72</v>
      </c>
      <c r="E23" s="2">
        <v>72782</v>
      </c>
      <c r="F23" s="2">
        <v>16937100</v>
      </c>
      <c r="G23" s="21">
        <f>((F23*$B$44)*$B$45)</f>
        <v>166918.50792</v>
      </c>
      <c r="H23" s="21">
        <f>((F23*$B$44)*$B$46)</f>
        <v>143626.60800000001</v>
      </c>
      <c r="I23" s="2">
        <f>((F23*$B$44)*$B$45)+((F23*$B$44)*$B$46)</f>
        <v>310545.11592000001</v>
      </c>
      <c r="J23" s="2">
        <f t="shared" si="1"/>
        <v>237763.11592000001</v>
      </c>
    </row>
    <row r="24" spans="1:10" x14ac:dyDescent="0.25">
      <c r="A24" s="1" t="s">
        <v>41</v>
      </c>
      <c r="B24" s="4">
        <v>12</v>
      </c>
      <c r="C24" s="4">
        <v>2027</v>
      </c>
      <c r="D24" s="4" t="s">
        <v>73</v>
      </c>
      <c r="E24" s="2">
        <v>2024</v>
      </c>
      <c r="F24" s="2">
        <v>135800</v>
      </c>
      <c r="G24" s="21">
        <f>((F24*$B$44)*$B$45)</f>
        <v>1338.3361600000001</v>
      </c>
      <c r="H24" s="21">
        <f>((F24*$B$44)*$B$46)</f>
        <v>1151.5840000000001</v>
      </c>
      <c r="I24" s="2">
        <f>((F24*$B$44)*$B$45)+((F24*$B$44)*$B$46)</f>
        <v>2489.9201600000001</v>
      </c>
      <c r="J24" s="2">
        <f t="shared" si="1"/>
        <v>465.92016000000012</v>
      </c>
    </row>
    <row r="25" spans="1:10" x14ac:dyDescent="0.25">
      <c r="A25" s="1" t="s">
        <v>42</v>
      </c>
      <c r="B25" s="4">
        <v>15</v>
      </c>
      <c r="C25" s="4">
        <v>2030</v>
      </c>
      <c r="D25" s="4" t="s">
        <v>74</v>
      </c>
      <c r="E25" s="2">
        <v>20234</v>
      </c>
      <c r="F25" s="2">
        <v>3099400</v>
      </c>
      <c r="G25" s="21">
        <f>((F25*$B$44)*$B$45)</f>
        <v>30545.206880000002</v>
      </c>
      <c r="H25" s="21">
        <f>((F25*$B$44)*$B$46)</f>
        <v>26282.912</v>
      </c>
      <c r="I25" s="2">
        <f>((F25*$B$44)*$B$45)+((F25*$B$44)*$B$46)</f>
        <v>56828.118880000002</v>
      </c>
      <c r="J25" s="2">
        <f t="shared" si="1"/>
        <v>36594.118880000002</v>
      </c>
    </row>
    <row r="26" spans="1:10" x14ac:dyDescent="0.25">
      <c r="A26" s="1" t="s">
        <v>43</v>
      </c>
      <c r="B26" s="4">
        <v>15</v>
      </c>
      <c r="C26" s="4">
        <v>2030</v>
      </c>
      <c r="D26" s="4" t="s">
        <v>75</v>
      </c>
      <c r="E26" s="2">
        <v>45096</v>
      </c>
      <c r="F26" s="2">
        <v>5962400</v>
      </c>
      <c r="G26" s="21">
        <f>((F26*$B$44)*$B$45)</f>
        <v>58760.644480000003</v>
      </c>
      <c r="H26" s="21">
        <f>((F26*$B$44)*$B$46)</f>
        <v>50561.152000000002</v>
      </c>
      <c r="I26" s="2">
        <f>((F26*$B$44)*$B$45)+((F26*$B$44)*$B$46)</f>
        <v>109321.79648</v>
      </c>
      <c r="J26" s="2">
        <f t="shared" si="1"/>
        <v>64225.796480000005</v>
      </c>
    </row>
    <row r="27" spans="1:10" x14ac:dyDescent="0.25">
      <c r="A27" s="1" t="s">
        <v>13</v>
      </c>
      <c r="B27" s="4">
        <v>12</v>
      </c>
      <c r="C27" s="4">
        <v>2027</v>
      </c>
      <c r="D27" s="4" t="s">
        <v>76</v>
      </c>
      <c r="E27" s="2">
        <v>29343</v>
      </c>
      <c r="F27" s="2">
        <v>9512700</v>
      </c>
      <c r="G27" s="21">
        <f>((F27*$B$44)*$B$45)</f>
        <v>93749.561040000001</v>
      </c>
      <c r="H27" s="21">
        <f>((F27*$B$44)*$B$46)</f>
        <v>80667.695999999996</v>
      </c>
      <c r="I27" s="2">
        <f>((F27*$B$44)*$B$45)+((F27*$B$44)*$B$46)</f>
        <v>174417.25704</v>
      </c>
      <c r="J27" s="2">
        <f t="shared" si="1"/>
        <v>145074.25704</v>
      </c>
    </row>
    <row r="28" spans="1:10" x14ac:dyDescent="0.25">
      <c r="A28" s="1" t="s">
        <v>45</v>
      </c>
      <c r="B28" s="4">
        <v>5</v>
      </c>
      <c r="C28" s="4">
        <v>2021</v>
      </c>
      <c r="D28" s="4" t="s">
        <v>86</v>
      </c>
      <c r="E28" s="2">
        <v>42000</v>
      </c>
      <c r="F28" s="2">
        <v>7279700</v>
      </c>
      <c r="G28" s="21">
        <f>((F28*$B$44)*$B$45)</f>
        <v>71742.899439999994</v>
      </c>
      <c r="H28" s="21">
        <f>((F28*$B$44)*$B$46)</f>
        <v>61731.856</v>
      </c>
      <c r="I28" s="2">
        <f>((F28*$B$44)*$B$45)+((F28*$B$44)*$B$46)</f>
        <v>133474.75543999998</v>
      </c>
      <c r="J28" s="2">
        <f t="shared" si="1"/>
        <v>91474.755439999979</v>
      </c>
    </row>
    <row r="29" spans="1:10" x14ac:dyDescent="0.25">
      <c r="A29" s="1" t="s">
        <v>14</v>
      </c>
      <c r="B29" s="4">
        <v>7</v>
      </c>
      <c r="C29" s="4">
        <v>2021</v>
      </c>
      <c r="D29" s="4" t="s">
        <v>77</v>
      </c>
      <c r="E29" s="2">
        <v>32374</v>
      </c>
      <c r="F29" s="2">
        <v>39601631</v>
      </c>
      <c r="G29" s="21">
        <f>((F29*$B$44)*$B$45)</f>
        <v>390281.9938312</v>
      </c>
      <c r="H29" s="21">
        <f>((F29*$B$44)*$B$46)</f>
        <v>335821.83088000002</v>
      </c>
      <c r="I29" s="2">
        <f>((F29*$B$44)*$B$45)+((F29*$B$44)*$B$46)</f>
        <v>726103.82471120008</v>
      </c>
      <c r="J29" s="2">
        <f t="shared" si="1"/>
        <v>693729.82471120008</v>
      </c>
    </row>
    <row r="30" spans="1:10" x14ac:dyDescent="0.25">
      <c r="A30" s="1" t="s">
        <v>30</v>
      </c>
      <c r="B30" s="4">
        <v>25</v>
      </c>
      <c r="C30" s="4">
        <v>2041</v>
      </c>
      <c r="D30" s="4" t="s">
        <v>78</v>
      </c>
      <c r="E30" s="2">
        <v>72189</v>
      </c>
      <c r="F30" s="2">
        <v>13248400</v>
      </c>
      <c r="G30" s="21">
        <f>((F30*$B$44)*$B$45)</f>
        <v>130565.63168000001</v>
      </c>
      <c r="H30" s="21">
        <f>((F30*$B$44)*$B$46)</f>
        <v>112346.432</v>
      </c>
      <c r="I30" s="2">
        <f>((F30*$B$44)*$B$45)+((F30*$B$44)*$B$46)</f>
        <v>242912.06368000002</v>
      </c>
      <c r="J30" s="2">
        <f t="shared" si="1"/>
        <v>170723.06368000002</v>
      </c>
    </row>
    <row r="31" spans="1:10" x14ac:dyDescent="0.25">
      <c r="A31" s="1" t="s">
        <v>31</v>
      </c>
      <c r="B31" s="4">
        <v>15</v>
      </c>
      <c r="C31" s="4">
        <v>2031</v>
      </c>
      <c r="D31" s="4" t="s">
        <v>79</v>
      </c>
      <c r="E31" s="2">
        <v>75496</v>
      </c>
      <c r="F31" s="2">
        <v>17836400</v>
      </c>
      <c r="G31" s="21">
        <f>((F31*$B$44)*$B$45)</f>
        <v>175781.28928</v>
      </c>
      <c r="H31" s="21">
        <f>((F31*$B$44)*$B$46)</f>
        <v>151252.67199999999</v>
      </c>
      <c r="I31" s="2">
        <f>((F31*$B$44)*$B$45)+((F31*$B$44)*$B$46)</f>
        <v>327033.96127999999</v>
      </c>
      <c r="J31" s="2">
        <f t="shared" si="1"/>
        <v>251537.96127999999</v>
      </c>
    </row>
    <row r="32" spans="1:10" x14ac:dyDescent="0.25">
      <c r="A32" s="1" t="s">
        <v>32</v>
      </c>
      <c r="B32" s="4">
        <v>18</v>
      </c>
      <c r="C32" s="4">
        <v>2035</v>
      </c>
      <c r="D32" s="4" t="s">
        <v>80</v>
      </c>
      <c r="E32" s="2">
        <v>3943</v>
      </c>
      <c r="F32" s="2">
        <v>2373000</v>
      </c>
      <c r="G32" s="21">
        <f>((F32*$B$44)*$B$45)</f>
        <v>23386.389599999999</v>
      </c>
      <c r="H32" s="21">
        <f>((F32*$B$44)*$B$46)</f>
        <v>20123.04</v>
      </c>
      <c r="I32" s="2">
        <f>((F32*$B$44)*$B$45)+((F32*$B$44)*$B$46)</f>
        <v>43509.429600000003</v>
      </c>
      <c r="J32" s="2">
        <f t="shared" si="1"/>
        <v>39566.429600000003</v>
      </c>
    </row>
    <row r="33" spans="1:10" x14ac:dyDescent="0.25">
      <c r="A33" s="1" t="s">
        <v>33</v>
      </c>
      <c r="B33" s="4">
        <v>12</v>
      </c>
      <c r="C33" s="4">
        <v>2029</v>
      </c>
      <c r="D33" s="4" t="s">
        <v>81</v>
      </c>
      <c r="E33" s="2">
        <v>7900</v>
      </c>
      <c r="F33" s="2">
        <v>2000000</v>
      </c>
      <c r="G33" s="21">
        <f>((F33*$B$44)*$B$45)</f>
        <v>19710.400000000001</v>
      </c>
      <c r="H33" s="21">
        <f>((F33*$B$44)*$B$46)</f>
        <v>16960</v>
      </c>
      <c r="I33" s="2">
        <f>((F33*$B$44)*$B$45)+((F33*$B$44)*$B$46)</f>
        <v>36670.400000000001</v>
      </c>
      <c r="J33" s="2">
        <f t="shared" si="1"/>
        <v>28770.400000000001</v>
      </c>
    </row>
    <row r="34" spans="1:10" x14ac:dyDescent="0.25">
      <c r="A34" s="1" t="s">
        <v>34</v>
      </c>
      <c r="B34" s="4">
        <v>12</v>
      </c>
      <c r="C34" s="4">
        <v>2029</v>
      </c>
      <c r="D34" s="4" t="s">
        <v>82</v>
      </c>
      <c r="E34" s="2">
        <v>37600</v>
      </c>
      <c r="F34" s="2">
        <v>28404820</v>
      </c>
      <c r="G34" s="21">
        <f>((F34*$B$44)*$B$45)</f>
        <v>279935.18206399999</v>
      </c>
      <c r="H34" s="21">
        <f>((F34*$B$44)*$B$46)</f>
        <v>240872.87359999999</v>
      </c>
      <c r="I34" s="2">
        <f>((F34*$B$44)*$B$45)+((F34*$B$44)*$B$46)</f>
        <v>520808.05566399998</v>
      </c>
      <c r="J34" s="2">
        <f t="shared" si="1"/>
        <v>483208.05566399998</v>
      </c>
    </row>
    <row r="35" spans="1:10" x14ac:dyDescent="0.25">
      <c r="A35" s="1" t="s">
        <v>35</v>
      </c>
      <c r="B35" s="4">
        <v>13</v>
      </c>
      <c r="C35" s="4">
        <v>2030</v>
      </c>
      <c r="D35" s="4" t="s">
        <v>83</v>
      </c>
      <c r="E35" s="2">
        <v>1307</v>
      </c>
      <c r="F35" s="2">
        <v>4760000</v>
      </c>
      <c r="G35" s="21">
        <f>((F35*$B$44)*$B$45)</f>
        <v>46910.752</v>
      </c>
      <c r="H35" s="21">
        <f>((F35*$B$44)*$B$46)</f>
        <v>40364.800000000003</v>
      </c>
      <c r="I35" s="2">
        <f>((F35*$B$44)*$B$45)+((F35*$B$44)*$B$46)</f>
        <v>87275.551999999996</v>
      </c>
      <c r="J35" s="2">
        <f t="shared" si="1"/>
        <v>85968.551999999996</v>
      </c>
    </row>
    <row r="36" spans="1:10" x14ac:dyDescent="0.25">
      <c r="A36" s="1" t="s">
        <v>36</v>
      </c>
      <c r="B36" s="4">
        <v>15</v>
      </c>
      <c r="C36" s="4">
        <v>2033</v>
      </c>
      <c r="D36" s="3" t="s">
        <v>85</v>
      </c>
      <c r="E36" s="2">
        <v>131117</v>
      </c>
      <c r="F36" s="2">
        <v>27500000</v>
      </c>
      <c r="G36" s="21">
        <f>((F36*$B$44)*$B$45)</f>
        <v>271018</v>
      </c>
      <c r="H36" s="21">
        <f>((F36*$B$44)*$B$46)</f>
        <v>233200</v>
      </c>
      <c r="I36" s="2">
        <f>((F36*$B$44)*$B$45)+((F36*$B$44)*$B$46)</f>
        <v>504218</v>
      </c>
      <c r="J36" s="2">
        <f t="shared" si="1"/>
        <v>373101</v>
      </c>
    </row>
    <row r="37" spans="1:10" x14ac:dyDescent="0.25">
      <c r="A37" s="1" t="s">
        <v>37</v>
      </c>
      <c r="B37" s="4">
        <v>5</v>
      </c>
      <c r="C37" s="4">
        <v>2022</v>
      </c>
      <c r="D37" s="4" t="s">
        <v>84</v>
      </c>
      <c r="E37" s="2">
        <v>24300</v>
      </c>
      <c r="F37" s="2">
        <v>24000000</v>
      </c>
      <c r="G37" s="21">
        <f>((F37*$B$44)*$B$45)</f>
        <v>236524.79999999999</v>
      </c>
      <c r="H37" s="21">
        <f>((F37*$B$44)*$B$46)</f>
        <v>203520</v>
      </c>
      <c r="I37" s="2">
        <f>((F37*$B$44)*$B$45)+((F37*$B$44)*$B$46)</f>
        <v>440044.79999999999</v>
      </c>
      <c r="J37" s="2">
        <f t="shared" si="1"/>
        <v>415744.8</v>
      </c>
    </row>
    <row r="38" spans="1:10" x14ac:dyDescent="0.25">
      <c r="A38" s="12" t="s">
        <v>17</v>
      </c>
      <c r="B38" s="13"/>
      <c r="C38" s="13"/>
      <c r="D38" s="13"/>
      <c r="E38" s="14">
        <f>SUM(E2:E37)</f>
        <v>1112314</v>
      </c>
      <c r="F38" s="14">
        <f>SUM(F2:F37)</f>
        <v>317376551</v>
      </c>
      <c r="G38" s="14">
        <f>SUM(G2:G37)</f>
        <v>3127809.3854151997</v>
      </c>
      <c r="H38" s="14">
        <f>SUM(H2:H37)</f>
        <v>2691353.1524799997</v>
      </c>
      <c r="I38" s="14">
        <f>SUM(I2:I37)</f>
        <v>5819162.5378952008</v>
      </c>
      <c r="J38" s="14">
        <f>SUM(J2:J37)</f>
        <v>4706848.5378951998</v>
      </c>
    </row>
    <row r="39" spans="1:10" x14ac:dyDescent="0.25">
      <c r="A39" s="11" t="s">
        <v>48</v>
      </c>
    </row>
    <row r="40" spans="1:10" x14ac:dyDescent="0.25">
      <c r="A40" s="11" t="s">
        <v>49</v>
      </c>
    </row>
    <row r="41" spans="1:10" x14ac:dyDescent="0.25">
      <c r="A41" s="11" t="s">
        <v>47</v>
      </c>
    </row>
    <row r="42" spans="1:10" hidden="1" x14ac:dyDescent="0.25"/>
    <row r="43" spans="1:10" hidden="1" x14ac:dyDescent="0.25">
      <c r="A43" t="s">
        <v>21</v>
      </c>
      <c r="B43" s="6">
        <v>0.25</v>
      </c>
    </row>
    <row r="44" spans="1:10" hidden="1" x14ac:dyDescent="0.25">
      <c r="A44" t="s">
        <v>22</v>
      </c>
      <c r="B44" s="6">
        <v>0.4</v>
      </c>
    </row>
    <row r="45" spans="1:10" hidden="1" x14ac:dyDescent="0.25">
      <c r="A45" t="s">
        <v>18</v>
      </c>
      <c r="B45" s="7">
        <v>2.4638E-2</v>
      </c>
    </row>
    <row r="46" spans="1:10" hidden="1" x14ac:dyDescent="0.25">
      <c r="A46" t="s">
        <v>19</v>
      </c>
      <c r="B46" s="7">
        <v>2.12E-2</v>
      </c>
    </row>
  </sheetData>
  <mergeCells count="1">
    <mergeCell ref="A10:J10"/>
  </mergeCells>
  <pageMargins left="0.7" right="0.7" top="0.75" bottom="0.75" header="0.3" footer="0.3"/>
  <pageSetup scale="6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2018-12-06T21:23:13Z</cp:lastPrinted>
  <dcterms:created xsi:type="dcterms:W3CDTF">2016-04-29T21:39:52Z</dcterms:created>
  <dcterms:modified xsi:type="dcterms:W3CDTF">2019-01-28T14:17:02Z</dcterms:modified>
</cp:coreProperties>
</file>