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midterm - Copy (2)\prb4_orderNTable\"/>
    </mc:Choice>
  </mc:AlternateContent>
  <xr:revisionPtr revIDLastSave="0" documentId="13_ncr:1_{C818E84E-3F7A-4926-BD7E-67ACDF99F88B}" xr6:coauthVersionLast="47" xr6:coauthVersionMax="47" xr10:uidLastSave="{00000000-0000-0000-0000-000000000000}"/>
  <bookViews>
    <workbookView minimized="1" xWindow="2730" yWindow="2730" windowWidth="21600" windowHeight="12600" firstSheet="1" activeTab="1" xr2:uid="{A3E25D94-02FD-408A-AEC9-20E39878919C}"/>
  </bookViews>
  <sheets>
    <sheet name="orderN_3" sheetId="4" r:id="rId1"/>
    <sheet name="Sheet2" sheetId="5" r:id="rId2"/>
    <sheet name="orderN_2" sheetId="2" r:id="rId3"/>
    <sheet name="orderN_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6" i="4"/>
  <c r="D1" i="4"/>
  <c r="D4" i="4" s="1"/>
  <c r="D16" i="4" s="1"/>
  <c r="H39" i="4"/>
  <c r="H38" i="4"/>
  <c r="H37" i="4"/>
  <c r="H36" i="4"/>
  <c r="N27" i="4"/>
  <c r="L26" i="4"/>
  <c r="J26" i="4"/>
  <c r="N26" i="4" s="1"/>
  <c r="N25" i="4"/>
  <c r="H24" i="4"/>
  <c r="D20" i="4"/>
  <c r="E20" i="4" s="1"/>
  <c r="D18" i="4"/>
  <c r="D19" i="4" s="1"/>
  <c r="E3" i="4"/>
  <c r="F3" i="4" s="1"/>
  <c r="E16" i="2"/>
  <c r="D16" i="2"/>
  <c r="D15" i="2"/>
  <c r="D14" i="2"/>
  <c r="C15" i="3"/>
  <c r="B15" i="3"/>
  <c r="B16" i="3"/>
  <c r="N21" i="2"/>
  <c r="N22" i="2"/>
  <c r="L22" i="2"/>
  <c r="J22" i="2"/>
  <c r="N23" i="2"/>
  <c r="H32" i="2"/>
  <c r="H33" i="2"/>
  <c r="H34" i="2"/>
  <c r="H35" i="2"/>
  <c r="D1" i="2"/>
  <c r="D8" i="2" s="1"/>
  <c r="D37" i="3"/>
  <c r="D36" i="3"/>
  <c r="D35" i="3"/>
  <c r="D34" i="3"/>
  <c r="L29" i="3"/>
  <c r="N29" i="3" s="1"/>
  <c r="J29" i="3"/>
  <c r="N28" i="3"/>
  <c r="L27" i="3"/>
  <c r="H26" i="3"/>
  <c r="J27" i="3" s="1"/>
  <c r="N27" i="3" s="1"/>
  <c r="M22" i="3"/>
  <c r="J20" i="3"/>
  <c r="G20" i="3"/>
  <c r="D8" i="3"/>
  <c r="E6" i="3"/>
  <c r="D3" i="3"/>
  <c r="D12" i="3" s="1"/>
  <c r="E2" i="3"/>
  <c r="E3" i="3" s="1"/>
  <c r="E12" i="3" s="1"/>
  <c r="D9" i="4" l="1"/>
  <c r="D15" i="4"/>
  <c r="D6" i="3"/>
  <c r="D11" i="3"/>
  <c r="D10" i="3"/>
  <c r="M21" i="3"/>
  <c r="F4" i="4"/>
  <c r="G3" i="4"/>
  <c r="D13" i="4"/>
  <c r="E4" i="4"/>
  <c r="D10" i="4"/>
  <c r="D8" i="4"/>
  <c r="D7" i="4"/>
  <c r="E8" i="3"/>
  <c r="E10" i="3"/>
  <c r="E11" i="3"/>
  <c r="E7" i="3"/>
  <c r="F2" i="3"/>
  <c r="D7" i="3"/>
  <c r="D4" i="2"/>
  <c r="E3" i="2"/>
  <c r="F15" i="4" l="1"/>
  <c r="F9" i="4"/>
  <c r="E15" i="4"/>
  <c r="E9" i="4"/>
  <c r="I3" i="4"/>
  <c r="H3" i="4"/>
  <c r="F10" i="4"/>
  <c r="F13" i="4"/>
  <c r="F16" i="4"/>
  <c r="F7" i="4"/>
  <c r="F8" i="4"/>
  <c r="E8" i="4"/>
  <c r="E10" i="4"/>
  <c r="E13" i="4"/>
  <c r="E16" i="4"/>
  <c r="E7" i="4"/>
  <c r="G4" i="4"/>
  <c r="D12" i="2"/>
  <c r="D7" i="2"/>
  <c r="D6" i="2"/>
  <c r="D10" i="2"/>
  <c r="G2" i="3"/>
  <c r="F3" i="3"/>
  <c r="E4" i="2"/>
  <c r="F3" i="2"/>
  <c r="F4" i="2" s="1"/>
  <c r="G15" i="4" l="1"/>
  <c r="G9" i="4"/>
  <c r="H10" i="4"/>
  <c r="H4" i="4"/>
  <c r="G13" i="4"/>
  <c r="G16" i="4"/>
  <c r="G7" i="4"/>
  <c r="G8" i="4"/>
  <c r="G10" i="4"/>
  <c r="J3" i="4"/>
  <c r="J4" i="4" s="1"/>
  <c r="I4" i="4"/>
  <c r="F7" i="2"/>
  <c r="F12" i="2"/>
  <c r="F10" i="2"/>
  <c r="F6" i="2"/>
  <c r="E6" i="2"/>
  <c r="E12" i="2"/>
  <c r="E10" i="2"/>
  <c r="E7" i="2"/>
  <c r="F10" i="3"/>
  <c r="F11" i="3"/>
  <c r="F12" i="3"/>
  <c r="F7" i="3"/>
  <c r="F8" i="3"/>
  <c r="H2" i="3"/>
  <c r="G3" i="3"/>
  <c r="I2" i="3"/>
  <c r="E8" i="2"/>
  <c r="F8" i="2"/>
  <c r="G3" i="2"/>
  <c r="H15" i="4" l="1"/>
  <c r="H9" i="4"/>
  <c r="I15" i="4"/>
  <c r="I9" i="4"/>
  <c r="J15" i="4"/>
  <c r="J9" i="4"/>
  <c r="H16" i="4"/>
  <c r="H7" i="4"/>
  <c r="H8" i="4"/>
  <c r="H13" i="4"/>
  <c r="J10" i="4"/>
  <c r="J13" i="4"/>
  <c r="J16" i="4"/>
  <c r="J7" i="4"/>
  <c r="J8" i="4"/>
  <c r="I8" i="4"/>
  <c r="I10" i="4"/>
  <c r="I13" i="4"/>
  <c r="I16" i="4"/>
  <c r="I7" i="4"/>
  <c r="I3" i="3"/>
  <c r="J2" i="3"/>
  <c r="J3" i="3" s="1"/>
  <c r="G11" i="3"/>
  <c r="G12" i="3"/>
  <c r="G7" i="3"/>
  <c r="G8" i="3"/>
  <c r="G10" i="3"/>
  <c r="H8" i="3"/>
  <c r="H3" i="3"/>
  <c r="H20" i="2"/>
  <c r="I3" i="2"/>
  <c r="J3" i="2" s="1"/>
  <c r="G4" i="2"/>
  <c r="H3" i="2"/>
  <c r="H4" i="2" s="1"/>
  <c r="H12" i="2" l="1"/>
  <c r="H10" i="2"/>
  <c r="H6" i="2"/>
  <c r="H7" i="2"/>
  <c r="G7" i="2"/>
  <c r="G6" i="2"/>
  <c r="G12" i="2"/>
  <c r="G10" i="2"/>
  <c r="J10" i="3"/>
  <c r="J11" i="3"/>
  <c r="J12" i="3"/>
  <c r="J7" i="3"/>
  <c r="J8" i="3"/>
  <c r="H12" i="3"/>
  <c r="H7" i="3"/>
  <c r="H10" i="3"/>
  <c r="H11" i="3"/>
  <c r="I8" i="3"/>
  <c r="I10" i="3"/>
  <c r="I11" i="3"/>
  <c r="I12" i="3"/>
  <c r="I7" i="3"/>
  <c r="G8" i="2"/>
  <c r="H8" i="2"/>
  <c r="I4" i="2"/>
  <c r="I7" i="2" l="1"/>
  <c r="I6" i="2"/>
  <c r="I12" i="2"/>
  <c r="I10" i="2"/>
  <c r="I8" i="2"/>
  <c r="J4" i="2"/>
  <c r="J12" i="2" l="1"/>
  <c r="J7" i="2"/>
  <c r="J10" i="2"/>
  <c r="J6" i="2"/>
  <c r="J8" i="2"/>
</calcChain>
</file>

<file path=xl/sharedStrings.xml><?xml version="1.0" encoding="utf-8"?>
<sst xmlns="http://schemas.openxmlformats.org/spreadsheetml/2006/main" count="378" uniqueCount="152">
  <si>
    <t>1 second</t>
  </si>
  <si>
    <t>1 minute</t>
  </si>
  <si>
    <t>1 hour</t>
  </si>
  <si>
    <t>n</t>
  </si>
  <si>
    <t>n!</t>
  </si>
  <si>
    <t>1 month</t>
  </si>
  <si>
    <t>1 century</t>
  </si>
  <si>
    <r>
      <rPr>
        <b/>
        <sz val="16"/>
        <color theme="1"/>
        <rFont val="Calibri"/>
        <family val="2"/>
      </rPr>
      <t>√</t>
    </r>
    <r>
      <rPr>
        <b/>
        <sz val="16"/>
        <color theme="1"/>
        <rFont val="Calibri"/>
        <family val="2"/>
        <scheme val="minor"/>
      </rPr>
      <t>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</si>
  <si>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</si>
  <si>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</si>
  <si>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</si>
  <si>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1    year</t>
  </si>
  <si>
    <t>f(n)</t>
  </si>
  <si>
    <t xml:space="preserve"> [13,14)</t>
  </si>
  <si>
    <t>[3,4)</t>
  </si>
  <si>
    <t>binary search</t>
  </si>
  <si>
    <t>linear search</t>
  </si>
  <si>
    <t xml:space="preserve"> =</t>
  </si>
  <si>
    <t>[5,6)</t>
  </si>
  <si>
    <t>[9,10)</t>
  </si>
  <si>
    <t xml:space="preserve">9! = </t>
  </si>
  <si>
    <t>10! =</t>
  </si>
  <si>
    <t xml:space="preserve">8! = </t>
  </si>
  <si>
    <t xml:space="preserve">7! = </t>
  </si>
  <si>
    <t xml:space="preserve">4! = </t>
  </si>
  <si>
    <t xml:space="preserve">3! = </t>
  </si>
  <si>
    <t xml:space="preserve">5! = </t>
  </si>
  <si>
    <t xml:space="preserve">6! = </t>
  </si>
  <si>
    <t xml:space="preserve">11! = </t>
  </si>
  <si>
    <t xml:space="preserve">12! = </t>
  </si>
  <si>
    <t>[7,8)</t>
  </si>
  <si>
    <t>[10,11)</t>
  </si>
  <si>
    <t>[11,12)</t>
  </si>
  <si>
    <t xml:space="preserve">13! = </t>
  </si>
  <si>
    <t xml:space="preserve">14! = </t>
  </si>
  <si>
    <t>1 day</t>
  </si>
  <si>
    <t xml:space="preserve">n! = </t>
  </si>
  <si>
    <t xml:space="preserve">n = </t>
  </si>
  <si>
    <t xml:space="preserve">nt (s) = </t>
  </si>
  <si>
    <t xml:space="preserve">t (s) = </t>
  </si>
  <si>
    <t xml:space="preserve">ex1.  10*LOG(10,2) = </t>
  </si>
  <si>
    <t>inverse of logn</t>
  </si>
  <si>
    <r>
      <t xml:space="preserve">inverse of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</si>
  <si>
    <r>
      <t>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</si>
  <si>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f</t>
    </r>
    <r>
      <rPr>
        <vertAlign val="superscript"/>
        <sz val="16"/>
        <color theme="1"/>
        <rFont val="Calibri"/>
        <family val="2"/>
        <scheme val="minor"/>
      </rPr>
      <t>-1</t>
    </r>
    <r>
      <rPr>
        <sz val="16"/>
        <color theme="1"/>
        <rFont val="Calibri"/>
        <family val="2"/>
        <scheme val="minor"/>
      </rPr>
      <t>(n)</t>
    </r>
  </si>
  <si>
    <t>log base 2</t>
  </si>
  <si>
    <t xml:space="preserve"> = </t>
  </si>
  <si>
    <t xml:space="preserve"> =  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</si>
  <si>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</si>
  <si>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M </t>
    </r>
  </si>
  <si>
    <t xml:space="preserve"> +</t>
  </si>
  <si>
    <t>Log Addition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</si>
  <si>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MN</t>
    </r>
  </si>
  <si>
    <t>Log Power Rule</t>
  </si>
  <si>
    <r>
      <t>Log</t>
    </r>
    <r>
      <rPr>
        <vertAlign val="sub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>M</t>
    </r>
    <r>
      <rPr>
        <vertAlign val="superscript"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 xml:space="preserve"> = 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M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</si>
  <si>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 x</t>
    </r>
  </si>
  <si>
    <t>log calculator</t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</si>
  <si>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>(log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n) =  </t>
    </r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</si>
  <si>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 xml:space="preserve">(nlogn) = </t>
    </r>
  </si>
  <si>
    <t>2^n</t>
  </si>
  <si>
    <t>Testing formulas</t>
  </si>
  <si>
    <t>Helper Sites</t>
  </si>
  <si>
    <r>
      <t>x = 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</si>
  <si>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t>n! calculator</t>
  </si>
  <si>
    <t>intro 2 logs</t>
  </si>
  <si>
    <t xml:space="preserve"> --&gt;</t>
  </si>
  <si>
    <t>M</t>
  </si>
  <si>
    <t>N</t>
  </si>
  <si>
    <t>MN</t>
  </si>
  <si>
    <r>
      <t>nlog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</si>
  <si>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(MN) = </t>
    </r>
  </si>
  <si>
    <t>=</t>
  </si>
  <si>
    <t xml:space="preserve"> LOG(C18^,2)*c18</t>
  </si>
  <si>
    <t xml:space="preserve">most </t>
  </si>
  <si>
    <t># of computations</t>
  </si>
  <si>
    <t>least</t>
  </si>
  <si>
    <r>
      <t>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</si>
  <si>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perscript"/>
        <sz val="16"/>
        <color theme="1"/>
        <rFont val="Calibri"/>
        <family val="2"/>
        <scheme val="minor"/>
      </rPr>
      <t>p</t>
    </r>
  </si>
  <si>
    <t>2^3.2e10</t>
  </si>
  <si>
    <t>2^3.2e8</t>
  </si>
  <si>
    <t>2^8.6e5</t>
  </si>
  <si>
    <t>2^3.6e4</t>
  </si>
  <si>
    <t>2^2.6E07</t>
  </si>
  <si>
    <t xml:space="preserve">ex2.   LOG(10^10,2) = </t>
  </si>
  <si>
    <t>*use desmos y=xlog2(x)</t>
  </si>
  <si>
    <t>BigO(g(n))</t>
  </si>
  <si>
    <t>N ln N</t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</si>
  <si>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</si>
  <si>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ln 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</si>
  <si>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1/3</t>
    </r>
  </si>
  <si>
    <r>
      <t>N</t>
    </r>
    <r>
      <rPr>
        <b/>
        <vertAlign val="superscript"/>
        <sz val="16"/>
        <color theme="1"/>
        <rFont val="Calibri"/>
        <family val="2"/>
      </rPr>
      <t>1/2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</si>
  <si>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</si>
  <si>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N!</t>
  </si>
  <si>
    <t>inverse of logN</t>
  </si>
  <si>
    <t>↕</t>
  </si>
  <si>
    <t xml:space="preserve">N = </t>
  </si>
  <si>
    <t>t (s) =</t>
  </si>
  <si>
    <t>time</t>
  </si>
  <si>
    <t>Nt (s) =</t>
  </si>
  <si>
    <r>
      <t>(1x10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*e</t>
    </r>
    <r>
      <rPr>
        <vertAlign val="superscript"/>
        <sz val="16"/>
        <color theme="1"/>
        <rFont val="Calibri"/>
        <family val="2"/>
        <scheme val="minor"/>
      </rPr>
      <t>1000</t>
    </r>
  </si>
  <si>
    <r>
      <t>6x10</t>
    </r>
    <r>
      <rPr>
        <vertAlign val="superscript"/>
        <sz val="16"/>
        <color theme="1"/>
        <rFont val="Calibri"/>
        <family val="2"/>
        <scheme val="minor"/>
      </rPr>
      <t>8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6e4</t>
    </r>
  </si>
  <si>
    <r>
      <t>3.6x10</t>
    </r>
    <r>
      <rPr>
        <vertAlign val="superscript"/>
        <sz val="16"/>
        <color theme="1"/>
        <rFont val="Calibri"/>
        <family val="2"/>
        <scheme val="minor"/>
      </rPr>
      <t>12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3.6e6</t>
    </r>
  </si>
  <si>
    <r>
      <t>8.6x10</t>
    </r>
    <r>
      <rPr>
        <vertAlign val="superscript"/>
        <sz val="16"/>
        <color theme="1"/>
        <rFont val="Calibri"/>
        <family val="2"/>
        <scheme val="minor"/>
      </rPr>
      <t>14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8.6e7</t>
    </r>
  </si>
  <si>
    <r>
      <t>2.6x10</t>
    </r>
    <r>
      <rPr>
        <vertAlign val="superscript"/>
        <sz val="16"/>
        <color theme="1"/>
        <rFont val="Calibri"/>
        <family val="2"/>
        <scheme val="minor"/>
      </rPr>
      <t>18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2.6e9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</si>
  <si>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20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3.2e10</t>
    </r>
  </si>
  <si>
    <r>
      <t>3.2x10</t>
    </r>
    <r>
      <rPr>
        <vertAlign val="super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 xml:space="preserve"> * e</t>
    </r>
    <r>
      <rPr>
        <vertAlign val="superscript"/>
        <sz val="16"/>
        <color theme="1"/>
        <rFont val="Calibri"/>
        <family val="2"/>
        <scheme val="minor"/>
      </rPr>
      <t>3.2e12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</si>
  <si>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</si>
  <si>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n</t>
    </r>
  </si>
  <si>
    <t>ln n</t>
  </si>
  <si>
    <t>ln 2</t>
  </si>
  <si>
    <t>Notes</t>
  </si>
  <si>
    <t xml:space="preserve">15! = </t>
  </si>
  <si>
    <t xml:space="preserve">0! = </t>
  </si>
  <si>
    <t xml:space="preserve">1! = </t>
  </si>
  <si>
    <t xml:space="preserve">2! = </t>
  </si>
  <si>
    <r>
      <t>n</t>
    </r>
    <r>
      <rPr>
        <vertAlign val="superscript"/>
        <sz val="16"/>
        <color theme="1"/>
        <rFont val="Calibri"/>
        <family val="2"/>
        <scheme val="minor"/>
      </rPr>
      <t>1/2</t>
    </r>
    <r>
      <rPr>
        <sz val="16"/>
        <color theme="1"/>
        <rFont val="Calibri"/>
        <family val="2"/>
        <scheme val="minor"/>
      </rPr>
      <t xml:space="preserve"> == </t>
    </r>
    <r>
      <rPr>
        <sz val="16"/>
        <color theme="1"/>
        <rFont val="Calibri"/>
        <family val="2"/>
      </rPr>
      <t>√</t>
    </r>
    <r>
      <rPr>
        <sz val="17.45"/>
        <color theme="1"/>
        <rFont val="Calibri"/>
        <family val="2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</si>
  <si>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</si>
  <si>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e</t>
    </r>
    <r>
      <rPr>
        <vertAlign val="superscript"/>
        <sz val="16"/>
        <color theme="1"/>
        <rFont val="Calibri"/>
        <family val="2"/>
        <scheme val="minor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</si>
  <si>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1/3</t>
    </r>
    <r>
      <rPr>
        <sz val="16"/>
        <color theme="1"/>
        <rFont val="Calibri"/>
        <family val="2"/>
        <scheme val="minor"/>
      </rPr>
      <t xml:space="preserve"> ==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  <r>
      <rPr>
        <sz val="17.45"/>
        <color theme="1"/>
        <rFont val="Calibri"/>
        <family val="2"/>
      </rPr>
      <t>n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</si>
  <si>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</si>
  <si>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t>none</t>
  </si>
  <si>
    <t>find the limit of n!</t>
  </si>
  <si>
    <t>Product</t>
  </si>
  <si>
    <t>M*N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</si>
  <si>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2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</si>
  <si>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M(500) =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*5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) = 2log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2 + 3log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5 </t>
    </r>
  </si>
  <si>
    <t>merge sort</t>
  </si>
  <si>
    <t>mark,bubble,insertion sort</t>
  </si>
  <si>
    <r>
      <t>inverse of 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</si>
  <si>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inverse of 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</si>
  <si>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P log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</si>
  <si>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>n</t>
    </r>
    <r>
      <rPr>
        <vertAlign val="superscript"/>
        <sz val="16"/>
        <color theme="1"/>
        <rFont val="Calibri"/>
        <family val="2"/>
        <scheme val="minor"/>
      </rPr>
      <t>p</t>
    </r>
  </si>
  <si>
    <t>n*ln n = 1000 = N*ln N = ? = 191</t>
  </si>
  <si>
    <t>exp</t>
  </si>
  <si>
    <t>&lt; 1.51e9</t>
  </si>
  <si>
    <t>bubble sort</t>
  </si>
  <si>
    <t>mark sort</t>
  </si>
  <si>
    <t>insertion sort</t>
  </si>
  <si>
    <r>
      <t>inverse of N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</si>
  <si>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inverse of 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</si>
  <si>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 xml:space="preserve">inverse of </t>
    </r>
    <r>
      <rPr>
        <b/>
        <vertAlign val="superscript"/>
        <sz val="16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</rPr>
      <t>√</t>
    </r>
  </si>
  <si>
    <t>x</t>
  </si>
  <si>
    <t>→</t>
  </si>
  <si>
    <t>←</t>
  </si>
  <si>
    <t>─</t>
  </si>
  <si>
    <t>merge, heap sort</t>
  </si>
  <si>
    <t>heap sort</t>
  </si>
  <si>
    <t>Auxiliary Space O(N)</t>
  </si>
  <si>
    <t>std::sort()</t>
  </si>
  <si>
    <t>quick sort</t>
  </si>
  <si>
    <t>Avg O(NlogN)</t>
  </si>
  <si>
    <t>https://www.geeksforgeeks.org/sort-algorithms-the-c-standard-template-library-stl/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</si>
</sst>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"/>
    <numFmt numFmtId="167" formatCode="0.000E+00"/>
    <numFmt numFmtId="168" formatCode="0E+00"/>
  </numFmts>
  <fonts count="2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</font>
    <font>
      <vertAlign val="superscript"/>
      <sz val="16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6"/>
      <color theme="1"/>
      <name val="Calibri"/>
      <family val="2"/>
    </font>
    <font>
      <sz val="17.45"/>
      <color theme="1"/>
      <name val="Calibri"/>
      <family val="2"/>
    </font>
    <font>
      <sz val="28"/>
      <color theme="1"/>
      <name val="Calibri"/>
      <family val="2"/>
    </font>
    <font>
      <b/>
      <sz val="36"/>
      <color theme="1"/>
      <name val="Calibri"/>
      <family val="2"/>
    </font>
    <font>
      <u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3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7" fillId="0" borderId="5" xfId="0" applyNumberFormat="1" applyFont="1" applyBorder="1" applyAlignment="1">
      <alignment horizontal="left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1" fillId="5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1" fillId="9" borderId="8" xfId="0" applyFont="1" applyFill="1" applyBorder="1" applyAlignment="1">
      <alignment horizontal="center" vertical="center"/>
    </xf>
    <xf numFmtId="167" fontId="1" fillId="5" borderId="8" xfId="0" applyNumberFormat="1" applyFont="1" applyFill="1" applyBorder="1" applyAlignment="1">
      <alignment horizontal="left" vertical="center"/>
    </xf>
    <xf numFmtId="11" fontId="1" fillId="4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8" fillId="7" borderId="2" xfId="0" applyFont="1" applyFill="1" applyBorder="1" applyAlignment="1">
      <alignment horizontal="right" vertical="center"/>
    </xf>
    <xf numFmtId="166" fontId="7" fillId="5" borderId="8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right" vertical="center"/>
    </xf>
    <xf numFmtId="164" fontId="9" fillId="11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8" fontId="1" fillId="6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" fontId="1" fillId="10" borderId="1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168" fontId="9" fillId="11" borderId="1" xfId="0" applyNumberFormat="1" applyFont="1" applyFill="1" applyBorder="1" applyAlignment="1">
      <alignment horizontal="center" vertical="center"/>
    </xf>
    <xf numFmtId="168" fontId="1" fillId="6" borderId="5" xfId="0" applyNumberFormat="1" applyFont="1" applyFill="1" applyBorder="1" applyAlignment="1">
      <alignment horizontal="center" vertical="center"/>
    </xf>
    <xf numFmtId="168" fontId="1" fillId="10" borderId="1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2" fontId="21" fillId="0" borderId="4" xfId="0" applyNumberFormat="1" applyFont="1" applyBorder="1" applyAlignment="1">
      <alignment horizontal="center" vertical="center"/>
    </xf>
    <xf numFmtId="12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1" fontId="7" fillId="0" borderId="13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11" fontId="7" fillId="0" borderId="14" xfId="0" applyNumberFormat="1" applyFont="1" applyBorder="1" applyAlignment="1">
      <alignment horizontal="center" vertical="center"/>
    </xf>
    <xf numFmtId="11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/>
    <xf numFmtId="2" fontId="1" fillId="0" borderId="16" xfId="0" applyNumberFormat="1" applyFont="1" applyBorder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1" fontId="9" fillId="11" borderId="1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9" fillId="0" borderId="14" xfId="0" applyFont="1" applyBorder="1" applyAlignment="1">
      <alignment vertical="center"/>
    </xf>
    <xf numFmtId="0" fontId="2" fillId="11" borderId="11" xfId="0" applyFont="1" applyFill="1" applyBorder="1" applyAlignment="1">
      <alignment horizontal="right" vertical="center"/>
    </xf>
    <xf numFmtId="1" fontId="9" fillId="11" borderId="4" xfId="0" applyNumberFormat="1" applyFont="1" applyFill="1" applyBorder="1" applyAlignment="1">
      <alignment horizontal="center" vertical="center"/>
    </xf>
    <xf numFmtId="168" fontId="9" fillId="11" borderId="4" xfId="0" applyNumberFormat="1" applyFont="1" applyFill="1" applyBorder="1" applyAlignment="1">
      <alignment horizontal="center" vertical="center"/>
    </xf>
    <xf numFmtId="164" fontId="9" fillId="11" borderId="4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vertical="center" wrapText="1"/>
    </xf>
    <xf numFmtId="0" fontId="2" fillId="10" borderId="18" xfId="0" applyFont="1" applyFill="1" applyBorder="1" applyAlignment="1">
      <alignment vertical="center" wrapText="1"/>
    </xf>
    <xf numFmtId="11" fontId="8" fillId="0" borderId="1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11" fontId="1" fillId="12" borderId="5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1" fontId="1" fillId="12" borderId="1" xfId="0" applyNumberFormat="1" applyFont="1" applyFill="1" applyBorder="1" applyAlignment="1">
      <alignment horizontal="center" vertical="center"/>
    </xf>
    <xf numFmtId="166" fontId="1" fillId="12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xpii.com/t/intro-to-adding-and-subtracting-logs-same-base-443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xpii.com/t/intro-to-adding-and-subtracting-logs-same-base-443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expii.com/t/intro-to-adding-and-subtracting-logs-same-base-4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2784-E36D-4978-8AE4-F2A7ED061D4F}">
  <dimension ref="A1:N48"/>
  <sheetViews>
    <sheetView topLeftCell="A4" zoomScale="139" zoomScaleNormal="130" workbookViewId="0">
      <selection activeCell="A13" sqref="A13"/>
    </sheetView>
  </sheetViews>
  <sheetFormatPr defaultRowHeight="21" x14ac:dyDescent="0.25"/>
  <cols>
    <col min="1" max="1" width="30" style="2" bestFit="1" customWidth="1"/>
    <col min="2" max="2" width="16.5" style="2" customWidth="1"/>
    <col min="3" max="3" width="12.75" style="1" customWidth="1"/>
    <col min="4" max="4" width="16.875" style="2" bestFit="1" customWidth="1"/>
    <col min="5" max="5" width="18.75" style="2" customWidth="1"/>
    <col min="6" max="6" width="19.25" style="2" customWidth="1"/>
    <col min="7" max="8" width="20.125" style="2" customWidth="1"/>
    <col min="9" max="9" width="22.625" style="2" customWidth="1"/>
    <col min="10" max="10" width="20.5" style="2" customWidth="1"/>
    <col min="11" max="11" width="16.125" style="2" bestFit="1" customWidth="1"/>
    <col min="12" max="12" width="6.37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25">
      <c r="C1" s="59" t="s">
        <v>95</v>
      </c>
      <c r="D1" s="25">
        <f>1000</f>
        <v>1000</v>
      </c>
      <c r="E1" s="52"/>
    </row>
    <row r="2" spans="1:14" x14ac:dyDescent="0.25">
      <c r="C2" s="74" t="s">
        <v>97</v>
      </c>
      <c r="D2" s="75" t="s">
        <v>0</v>
      </c>
      <c r="E2" s="75" t="s">
        <v>1</v>
      </c>
      <c r="F2" s="75" t="s">
        <v>2</v>
      </c>
      <c r="G2" s="75" t="s">
        <v>35</v>
      </c>
      <c r="H2" s="75" t="s">
        <v>5</v>
      </c>
      <c r="I2" s="75" t="s">
        <v>11</v>
      </c>
      <c r="J2" s="75" t="s">
        <v>6</v>
      </c>
    </row>
    <row r="3" spans="1:14" s="32" customFormat="1" ht="15.75" customHeight="1" x14ac:dyDescent="0.25">
      <c r="C3" s="76" t="s">
        <v>96</v>
      </c>
      <c r="D3" s="77">
        <v>1</v>
      </c>
      <c r="E3" s="77">
        <f>60*D3</f>
        <v>60</v>
      </c>
      <c r="F3" s="77">
        <f>E3*60</f>
        <v>3600</v>
      </c>
      <c r="G3" s="77">
        <f>F3*24</f>
        <v>86400</v>
      </c>
      <c r="H3" s="77">
        <f>G3*30</f>
        <v>2592000</v>
      </c>
      <c r="I3" s="78">
        <f>G3*365</f>
        <v>31536000</v>
      </c>
      <c r="J3" s="78">
        <f>I3*100</f>
        <v>3153600000</v>
      </c>
      <c r="L3" s="45"/>
      <c r="N3" s="46"/>
    </row>
    <row r="4" spans="1:14" ht="23.25" x14ac:dyDescent="0.25">
      <c r="C4" s="141" t="s">
        <v>98</v>
      </c>
      <c r="D4" s="142">
        <f>$D$1*D3</f>
        <v>1000</v>
      </c>
      <c r="E4" s="143">
        <f t="shared" ref="E4:J4" si="0">$D$1*E3</f>
        <v>60000</v>
      </c>
      <c r="F4" s="144">
        <f t="shared" si="0"/>
        <v>3600000</v>
      </c>
      <c r="G4" s="144">
        <f t="shared" si="0"/>
        <v>86400000</v>
      </c>
      <c r="H4" s="144">
        <f t="shared" si="0"/>
        <v>2592000000</v>
      </c>
      <c r="I4" s="144">
        <f t="shared" si="0"/>
        <v>31536000000</v>
      </c>
      <c r="J4" s="144">
        <f t="shared" si="0"/>
        <v>3153600000000</v>
      </c>
    </row>
    <row r="5" spans="1:14" s="145" customFormat="1" ht="42.75" thickBot="1" x14ac:dyDescent="0.3">
      <c r="A5" s="150"/>
      <c r="B5" s="152" t="s">
        <v>74</v>
      </c>
      <c r="C5" s="146" t="s">
        <v>85</v>
      </c>
      <c r="D5" s="147"/>
      <c r="E5" s="147"/>
      <c r="F5" s="147"/>
      <c r="G5" s="147"/>
      <c r="H5" s="148"/>
      <c r="I5" s="147"/>
      <c r="J5" s="147"/>
      <c r="N5" s="149"/>
    </row>
    <row r="6" spans="1:14" ht="21.75" thickTop="1" x14ac:dyDescent="0.25">
      <c r="A6" s="151" t="s">
        <v>15</v>
      </c>
      <c r="B6" s="153" t="s">
        <v>73</v>
      </c>
      <c r="C6" s="155" t="s">
        <v>43</v>
      </c>
      <c r="D6" s="156">
        <f>2^D3</f>
        <v>2</v>
      </c>
      <c r="E6" s="156">
        <f>(2^600)</f>
        <v>4.149515568880993E+180</v>
      </c>
      <c r="F6" s="156" t="s">
        <v>81</v>
      </c>
      <c r="G6" s="156" t="s">
        <v>80</v>
      </c>
      <c r="H6" s="156" t="s">
        <v>82</v>
      </c>
      <c r="I6" s="156" t="s">
        <v>79</v>
      </c>
      <c r="J6" s="156" t="s">
        <v>78</v>
      </c>
    </row>
    <row r="7" spans="1:14" ht="28.5" customHeight="1" x14ac:dyDescent="0.25">
      <c r="A7" s="70" t="s">
        <v>129</v>
      </c>
      <c r="B7" s="54"/>
      <c r="C7" s="81" t="s">
        <v>89</v>
      </c>
      <c r="D7" s="95">
        <f t="shared" ref="D7:J7" si="1">D4^3</f>
        <v>1000000000</v>
      </c>
      <c r="E7" s="95">
        <f t="shared" si="1"/>
        <v>216000000000000</v>
      </c>
      <c r="F7" s="95">
        <f t="shared" si="1"/>
        <v>4.6656E+19</v>
      </c>
      <c r="G7" s="95">
        <f t="shared" si="1"/>
        <v>6.44972544E+23</v>
      </c>
      <c r="H7" s="95">
        <f t="shared" si="1"/>
        <v>1.7414258687999999E+28</v>
      </c>
      <c r="I7" s="95">
        <f t="shared" si="1"/>
        <v>3.1363160518656002E+31</v>
      </c>
      <c r="J7" s="95">
        <f t="shared" si="1"/>
        <v>3.1363160518656002E+37</v>
      </c>
    </row>
    <row r="8" spans="1:14" ht="27.75" customHeight="1" x14ac:dyDescent="0.25">
      <c r="A8" s="70" t="s">
        <v>128</v>
      </c>
      <c r="B8" s="54"/>
      <c r="C8" s="86" t="s">
        <v>90</v>
      </c>
      <c r="D8" s="96">
        <f>D4^2</f>
        <v>1000000</v>
      </c>
      <c r="E8" s="96">
        <f>E4^2</f>
        <v>3600000000</v>
      </c>
      <c r="F8" s="96">
        <f>F4^2</f>
        <v>12960000000000</v>
      </c>
      <c r="G8" s="96">
        <f>G4^2</f>
        <v>7464960000000000</v>
      </c>
      <c r="H8" s="96">
        <f t="shared" ref="H8:J8" si="2">H4^2</f>
        <v>6.718464E+18</v>
      </c>
      <c r="I8" s="96">
        <f t="shared" si="2"/>
        <v>9.94519296E+20</v>
      </c>
      <c r="J8" s="96">
        <f t="shared" si="2"/>
        <v>9.9451929600000004E+24</v>
      </c>
    </row>
    <row r="9" spans="1:14" x14ac:dyDescent="0.25">
      <c r="A9" s="70"/>
      <c r="B9" s="54"/>
      <c r="C9" s="157" t="s">
        <v>7</v>
      </c>
      <c r="D9" s="158">
        <f>D4^2</f>
        <v>1000000</v>
      </c>
      <c r="E9" s="159">
        <f>E4^2</f>
        <v>3600000000</v>
      </c>
      <c r="F9" s="160">
        <f t="shared" ref="F9:J9" si="3">F4^2</f>
        <v>12960000000000</v>
      </c>
      <c r="G9" s="160">
        <f t="shared" si="3"/>
        <v>7464960000000000</v>
      </c>
      <c r="H9" s="160">
        <f t="shared" si="3"/>
        <v>6.718464E+18</v>
      </c>
      <c r="I9" s="160">
        <f t="shared" si="3"/>
        <v>9.94519296E+20</v>
      </c>
      <c r="J9" s="160">
        <f t="shared" si="3"/>
        <v>9.9451929600000004E+24</v>
      </c>
    </row>
    <row r="10" spans="1:14" ht="29.25" customHeight="1" x14ac:dyDescent="0.25">
      <c r="A10" s="70" t="s">
        <v>16</v>
      </c>
      <c r="B10" s="140"/>
      <c r="C10" s="82" t="s">
        <v>67</v>
      </c>
      <c r="D10" s="162">
        <f>D3*$D$1</f>
        <v>1000</v>
      </c>
      <c r="E10" s="83">
        <f>E4</f>
        <v>60000</v>
      </c>
      <c r="F10" s="84">
        <f>F4</f>
        <v>3600000</v>
      </c>
      <c r="G10" s="84">
        <f>G4</f>
        <v>86400000</v>
      </c>
      <c r="H10" s="84">
        <f t="shared" ref="H10" si="4">H3*$D$1</f>
        <v>2592000000</v>
      </c>
      <c r="I10" s="84">
        <f>I4</f>
        <v>31536000000</v>
      </c>
      <c r="J10" s="84">
        <f>J4</f>
        <v>3153600000000</v>
      </c>
    </row>
    <row r="11" spans="1:14" ht="30.75" customHeight="1" x14ac:dyDescent="0.25">
      <c r="A11" s="70" t="s">
        <v>126</v>
      </c>
      <c r="B11" s="154" t="s">
        <v>94</v>
      </c>
      <c r="C11" s="73" t="s">
        <v>86</v>
      </c>
      <c r="D11" s="118">
        <v>190</v>
      </c>
      <c r="E11" s="118">
        <v>7205</v>
      </c>
      <c r="F11" s="118">
        <v>286498</v>
      </c>
      <c r="G11" s="119">
        <v>5540000</v>
      </c>
      <c r="H11" s="119">
        <v>139000000</v>
      </c>
      <c r="I11" s="119">
        <v>1510000000</v>
      </c>
      <c r="J11" s="119" t="s">
        <v>134</v>
      </c>
    </row>
    <row r="12" spans="1:14" ht="24" x14ac:dyDescent="0.25">
      <c r="A12" s="70" t="s">
        <v>145</v>
      </c>
      <c r="B12" s="54"/>
      <c r="C12" s="157" t="s">
        <v>69</v>
      </c>
      <c r="D12" s="161">
        <v>4.5</v>
      </c>
      <c r="E12" s="161">
        <v>91.5</v>
      </c>
      <c r="F12" s="161">
        <v>3103.5</v>
      </c>
      <c r="G12" s="161">
        <v>54877.5</v>
      </c>
      <c r="H12" s="161">
        <v>1278099.5</v>
      </c>
      <c r="I12" s="161">
        <v>13320099.5</v>
      </c>
      <c r="J12" s="161">
        <v>1052000099.5</v>
      </c>
    </row>
    <row r="13" spans="1:14" ht="28.5" customHeight="1" x14ac:dyDescent="0.25">
      <c r="A13" s="70" t="s">
        <v>127</v>
      </c>
      <c r="B13" s="140"/>
      <c r="C13" s="82" t="s">
        <v>87</v>
      </c>
      <c r="D13" s="85">
        <f>D4^(1/2)</f>
        <v>31.622776601683793</v>
      </c>
      <c r="E13" s="85">
        <f t="shared" ref="E13:J13" si="5">E4^(1/2)</f>
        <v>244.94897427831782</v>
      </c>
      <c r="F13" s="85">
        <f t="shared" si="5"/>
        <v>1897.3665961010277</v>
      </c>
      <c r="G13" s="85">
        <f t="shared" si="5"/>
        <v>9295.1600308978013</v>
      </c>
      <c r="H13" s="85">
        <f t="shared" si="5"/>
        <v>50911.688245431418</v>
      </c>
      <c r="I13" s="85">
        <f t="shared" si="5"/>
        <v>177583.7830433849</v>
      </c>
      <c r="J13" s="85">
        <f t="shared" si="5"/>
        <v>1775837.830433849</v>
      </c>
    </row>
    <row r="14" spans="1:14" ht="30.75" customHeight="1" x14ac:dyDescent="0.25">
      <c r="A14" s="70"/>
      <c r="B14" s="140"/>
      <c r="C14" s="73" t="s">
        <v>88</v>
      </c>
      <c r="D14" s="87" t="s">
        <v>99</v>
      </c>
      <c r="E14" s="87" t="s">
        <v>100</v>
      </c>
      <c r="F14" s="87" t="s">
        <v>101</v>
      </c>
      <c r="G14" s="87" t="s">
        <v>102</v>
      </c>
      <c r="H14" s="87" t="s">
        <v>103</v>
      </c>
      <c r="I14" s="87" t="s">
        <v>104</v>
      </c>
      <c r="J14" s="87" t="s">
        <v>105</v>
      </c>
    </row>
    <row r="15" spans="1:14" ht="23.25" x14ac:dyDescent="0.25">
      <c r="A15" s="70" t="s">
        <v>42</v>
      </c>
      <c r="B15" s="54"/>
      <c r="C15" s="157" t="s">
        <v>9</v>
      </c>
      <c r="D15" s="161">
        <f>D4^(1/3)</f>
        <v>9.9999999999999982</v>
      </c>
      <c r="E15" s="161">
        <f t="shared" ref="E15:J15" si="6">E4^(1/3)</f>
        <v>39.148676411688641</v>
      </c>
      <c r="F15" s="161">
        <f t="shared" si="6"/>
        <v>153.26188647871049</v>
      </c>
      <c r="G15" s="161">
        <f t="shared" si="6"/>
        <v>442.08377983684647</v>
      </c>
      <c r="H15" s="161">
        <f t="shared" si="6"/>
        <v>1373.6570910639975</v>
      </c>
      <c r="I15" s="161">
        <f t="shared" si="6"/>
        <v>3159.382456902862</v>
      </c>
      <c r="J15" s="161">
        <f t="shared" si="6"/>
        <v>14664.554333072434</v>
      </c>
    </row>
    <row r="16" spans="1:14" ht="32.25" customHeight="1" x14ac:dyDescent="0.25">
      <c r="A16" s="70" t="s">
        <v>93</v>
      </c>
      <c r="B16" s="140"/>
      <c r="C16" s="82" t="s">
        <v>91</v>
      </c>
      <c r="D16" s="85">
        <f>LN(D4)/LN(2)</f>
        <v>9.965784284662087</v>
      </c>
      <c r="E16" s="85">
        <f t="shared" ref="E16:I16" si="7">LN(E4)/LN(2)</f>
        <v>15.872674880270607</v>
      </c>
      <c r="F16" s="85">
        <f t="shared" si="7"/>
        <v>21.779565475879124</v>
      </c>
      <c r="G16" s="85">
        <f t="shared" si="7"/>
        <v>26.364527976600282</v>
      </c>
      <c r="H16" s="85">
        <f t="shared" si="7"/>
        <v>31.271418572208798</v>
      </c>
      <c r="I16" s="85">
        <f t="shared" si="7"/>
        <v>34.87628063036766</v>
      </c>
      <c r="J16" s="85">
        <f>LN(J4)/LN(2)</f>
        <v>41.520136820142383</v>
      </c>
    </row>
    <row r="17" spans="1:14" ht="29.25" customHeight="1" x14ac:dyDescent="0.25">
      <c r="A17" s="70"/>
      <c r="B17" s="71" t="s">
        <v>75</v>
      </c>
      <c r="C17" s="73" t="s">
        <v>92</v>
      </c>
      <c r="D17" s="88" t="s">
        <v>14</v>
      </c>
      <c r="E17" s="89" t="s">
        <v>18</v>
      </c>
      <c r="F17" s="89" t="s">
        <v>30</v>
      </c>
      <c r="G17" s="89" t="s">
        <v>19</v>
      </c>
      <c r="H17" s="89" t="s">
        <v>31</v>
      </c>
      <c r="I17" s="89" t="s">
        <v>32</v>
      </c>
      <c r="J17" s="90" t="s">
        <v>13</v>
      </c>
    </row>
    <row r="18" spans="1:14" x14ac:dyDescent="0.25">
      <c r="C18" s="1" t="s">
        <v>108</v>
      </c>
      <c r="D18" s="116">
        <f>EXP(3)</f>
        <v>20.085536923187668</v>
      </c>
    </row>
    <row r="19" spans="1:14" x14ac:dyDescent="0.25">
      <c r="C19" s="1" t="s">
        <v>133</v>
      </c>
      <c r="D19" s="2">
        <f>LN(D18)</f>
        <v>3</v>
      </c>
    </row>
    <row r="20" spans="1:14" x14ac:dyDescent="0.25">
      <c r="A20" s="2" t="s">
        <v>132</v>
      </c>
      <c r="C20" s="1" t="s">
        <v>108</v>
      </c>
      <c r="D20" s="2">
        <f>LN(3)</f>
        <v>1.0986122886681098</v>
      </c>
      <c r="E20" s="2">
        <f>EXP(D20)</f>
        <v>3.0000000000000004</v>
      </c>
      <c r="H20" s="47"/>
    </row>
    <row r="21" spans="1:14" x14ac:dyDescent="0.25">
      <c r="C21" s="1" t="s">
        <v>60</v>
      </c>
      <c r="D21" s="1"/>
      <c r="E21" s="1"/>
      <c r="F21" s="1"/>
      <c r="G21" s="1"/>
      <c r="H21" s="1"/>
      <c r="I21" s="1"/>
      <c r="J21" s="1"/>
      <c r="K21" s="1"/>
      <c r="N21" s="1"/>
    </row>
    <row r="22" spans="1:14" x14ac:dyDescent="0.25">
      <c r="G22" s="112" t="s">
        <v>122</v>
      </c>
    </row>
    <row r="23" spans="1:14" ht="24" thickBot="1" x14ac:dyDescent="0.3">
      <c r="A23" s="55" t="s">
        <v>61</v>
      </c>
      <c r="B23" s="1"/>
      <c r="C23" s="53" t="s">
        <v>12</v>
      </c>
      <c r="D23" s="53" t="s">
        <v>44</v>
      </c>
      <c r="E23" s="53" t="s">
        <v>110</v>
      </c>
      <c r="G23" s="113" t="s">
        <v>123</v>
      </c>
      <c r="H23" s="60" t="s">
        <v>66</v>
      </c>
      <c r="I23" s="58" t="s">
        <v>67</v>
      </c>
      <c r="J23" s="123" t="s">
        <v>51</v>
      </c>
      <c r="K23" s="124"/>
      <c r="L23" s="124"/>
      <c r="M23" s="124"/>
      <c r="N23" s="125"/>
    </row>
    <row r="24" spans="1:14" ht="24.75" thickTop="1" x14ac:dyDescent="0.25">
      <c r="A24" s="57" t="s">
        <v>64</v>
      </c>
      <c r="B24" s="54"/>
      <c r="C24" s="97" t="s">
        <v>107</v>
      </c>
      <c r="D24" s="97" t="s">
        <v>106</v>
      </c>
      <c r="E24" s="71"/>
      <c r="G24" s="111">
        <v>1000</v>
      </c>
      <c r="H24" s="12">
        <f>G24/2</f>
        <v>500</v>
      </c>
      <c r="I24" s="12">
        <v>2</v>
      </c>
      <c r="J24" s="36" t="s">
        <v>49</v>
      </c>
      <c r="K24" s="37" t="s">
        <v>50</v>
      </c>
      <c r="L24" s="38" t="s">
        <v>48</v>
      </c>
      <c r="M24" s="37" t="s">
        <v>46</v>
      </c>
      <c r="N24" s="39" t="s">
        <v>52</v>
      </c>
    </row>
    <row r="25" spans="1:14" ht="23.25" customHeight="1" x14ac:dyDescent="0.25">
      <c r="A25" s="56" t="s">
        <v>45</v>
      </c>
      <c r="B25" s="1"/>
      <c r="C25" s="128" t="s">
        <v>107</v>
      </c>
      <c r="D25" s="98" t="s">
        <v>108</v>
      </c>
      <c r="E25" s="128"/>
      <c r="H25" s="120" t="s">
        <v>125</v>
      </c>
      <c r="I25" s="121"/>
      <c r="J25" s="122"/>
      <c r="K25" s="37" t="s">
        <v>50</v>
      </c>
      <c r="L25" s="38" t="s">
        <v>124</v>
      </c>
      <c r="M25" s="37" t="s">
        <v>47</v>
      </c>
      <c r="N25" s="64">
        <f>3*LOG(5,2)+2*LOG(2,2)+LOG(2,2)</f>
        <v>9.965784284662087</v>
      </c>
    </row>
    <row r="26" spans="1:14" x14ac:dyDescent="0.25">
      <c r="A26" s="56" t="s">
        <v>56</v>
      </c>
      <c r="B26" s="1"/>
      <c r="C26" s="129"/>
      <c r="D26" s="99" t="s">
        <v>109</v>
      </c>
      <c r="E26" s="129"/>
      <c r="J26" s="115">
        <f>LOG((G24/2),2)</f>
        <v>8.965784284662087</v>
      </c>
      <c r="K26" s="37" t="s">
        <v>50</v>
      </c>
      <c r="L26" s="41">
        <f>LOG(I24,2)</f>
        <v>1</v>
      </c>
      <c r="M26" s="37" t="s">
        <v>47</v>
      </c>
      <c r="N26" s="64">
        <f>J26+L26</f>
        <v>9.965784284662087</v>
      </c>
    </row>
    <row r="27" spans="1:14" ht="42" x14ac:dyDescent="0.25">
      <c r="A27" s="108" t="s">
        <v>63</v>
      </c>
      <c r="B27" s="107" t="s">
        <v>53</v>
      </c>
      <c r="C27" s="12" t="s">
        <v>76</v>
      </c>
      <c r="D27" s="12" t="s">
        <v>77</v>
      </c>
      <c r="E27" s="100" t="s">
        <v>84</v>
      </c>
      <c r="G27" s="47"/>
      <c r="J27" s="120" t="s">
        <v>70</v>
      </c>
      <c r="K27" s="121"/>
      <c r="L27" s="121"/>
      <c r="M27" s="121"/>
      <c r="N27" s="64">
        <f>LOG(G24,2)</f>
        <v>9.965784284662087</v>
      </c>
    </row>
    <row r="28" spans="1:14" ht="23.25" x14ac:dyDescent="0.25">
      <c r="C28" s="12" t="s">
        <v>115</v>
      </c>
      <c r="D28" s="12" t="s">
        <v>116</v>
      </c>
      <c r="E28" s="12"/>
    </row>
    <row r="29" spans="1:14" ht="23.25" x14ac:dyDescent="0.25">
      <c r="C29" s="12" t="s">
        <v>118</v>
      </c>
      <c r="D29" s="12" t="s">
        <v>119</v>
      </c>
      <c r="E29" s="12"/>
      <c r="J29" s="47"/>
      <c r="K29" s="47"/>
      <c r="L29" s="47"/>
      <c r="M29" s="47"/>
      <c r="N29" s="47"/>
    </row>
    <row r="30" spans="1:14" ht="23.25" x14ac:dyDescent="0.35">
      <c r="C30" s="109" t="s">
        <v>108</v>
      </c>
      <c r="D30" s="12" t="s">
        <v>117</v>
      </c>
      <c r="E30" s="12"/>
      <c r="J30" s="114"/>
      <c r="K30" s="114"/>
      <c r="L30" s="114"/>
      <c r="M30" s="114"/>
      <c r="N30" s="114"/>
    </row>
    <row r="31" spans="1:14" x14ac:dyDescent="0.25">
      <c r="C31" s="109" t="s">
        <v>4</v>
      </c>
      <c r="D31" s="12" t="s">
        <v>120</v>
      </c>
      <c r="E31" s="110" t="s">
        <v>121</v>
      </c>
      <c r="J31" s="66"/>
    </row>
    <row r="32" spans="1:14" ht="21.75" thickBot="1" x14ac:dyDescent="0.3">
      <c r="G32" s="101" t="s">
        <v>36</v>
      </c>
      <c r="H32" s="102"/>
    </row>
    <row r="33" spans="7:8" ht="21.75" thickTop="1" x14ac:dyDescent="0.25">
      <c r="G33" s="54" t="s">
        <v>112</v>
      </c>
      <c r="H33" s="103">
        <v>1</v>
      </c>
    </row>
    <row r="34" spans="7:8" x14ac:dyDescent="0.25">
      <c r="G34" s="54" t="s">
        <v>113</v>
      </c>
      <c r="H34" s="103">
        <v>1</v>
      </c>
    </row>
    <row r="35" spans="7:8" x14ac:dyDescent="0.25">
      <c r="G35" s="54" t="s">
        <v>114</v>
      </c>
      <c r="H35" s="103">
        <v>2</v>
      </c>
    </row>
    <row r="36" spans="7:8" x14ac:dyDescent="0.25">
      <c r="G36" s="54" t="s">
        <v>25</v>
      </c>
      <c r="H36" s="103">
        <f>FACT(3)</f>
        <v>6</v>
      </c>
    </row>
    <row r="37" spans="7:8" x14ac:dyDescent="0.25">
      <c r="G37" s="54" t="s">
        <v>24</v>
      </c>
      <c r="H37" s="103">
        <f>FACT(4)</f>
        <v>24</v>
      </c>
    </row>
    <row r="38" spans="7:8" x14ac:dyDescent="0.25">
      <c r="G38" s="54" t="s">
        <v>26</v>
      </c>
      <c r="H38" s="103">
        <f>FACT(5)</f>
        <v>120</v>
      </c>
    </row>
    <row r="39" spans="7:8" x14ac:dyDescent="0.25">
      <c r="G39" s="54" t="s">
        <v>27</v>
      </c>
      <c r="H39" s="103">
        <f>FACT(6)</f>
        <v>720</v>
      </c>
    </row>
    <row r="40" spans="7:8" x14ac:dyDescent="0.25">
      <c r="G40" s="54" t="s">
        <v>23</v>
      </c>
      <c r="H40" s="104">
        <v>5040</v>
      </c>
    </row>
    <row r="41" spans="7:8" x14ac:dyDescent="0.25">
      <c r="G41" s="54" t="s">
        <v>22</v>
      </c>
      <c r="H41" s="105">
        <v>40320</v>
      </c>
    </row>
    <row r="42" spans="7:8" x14ac:dyDescent="0.25">
      <c r="G42" s="54" t="s">
        <v>20</v>
      </c>
      <c r="H42" s="105">
        <v>362880</v>
      </c>
    </row>
    <row r="43" spans="7:8" x14ac:dyDescent="0.25">
      <c r="G43" s="54" t="s">
        <v>21</v>
      </c>
      <c r="H43" s="105">
        <v>3628800</v>
      </c>
    </row>
    <row r="44" spans="7:8" x14ac:dyDescent="0.25">
      <c r="G44" s="54" t="s">
        <v>28</v>
      </c>
      <c r="H44" s="105">
        <v>39916800</v>
      </c>
    </row>
    <row r="45" spans="7:8" x14ac:dyDescent="0.25">
      <c r="G45" s="54" t="s">
        <v>29</v>
      </c>
      <c r="H45" s="105">
        <v>479001600</v>
      </c>
    </row>
    <row r="46" spans="7:8" x14ac:dyDescent="0.25">
      <c r="G46" s="54" t="s">
        <v>33</v>
      </c>
      <c r="H46" s="105">
        <v>6227020800</v>
      </c>
    </row>
    <row r="47" spans="7:8" x14ac:dyDescent="0.25">
      <c r="G47" s="71" t="s">
        <v>34</v>
      </c>
      <c r="H47" s="106">
        <v>87178291200</v>
      </c>
    </row>
    <row r="48" spans="7:8" x14ac:dyDescent="0.25">
      <c r="G48" s="71" t="s">
        <v>111</v>
      </c>
      <c r="H48" s="106">
        <v>1307674368000</v>
      </c>
    </row>
  </sheetData>
  <mergeCells count="5">
    <mergeCell ref="J23:N23"/>
    <mergeCell ref="C25:C26"/>
    <mergeCell ref="E25:E26"/>
    <mergeCell ref="H25:J25"/>
    <mergeCell ref="J27:M27"/>
  </mergeCells>
  <hyperlinks>
    <hyperlink ref="A25" r:id="rId1" xr:uid="{C3DAABD3-C232-4DB8-BEB7-7481AD39482F}"/>
    <hyperlink ref="A26" r:id="rId2" xr:uid="{D366BFB1-675B-474A-ABA0-F19337958C49}"/>
    <hyperlink ref="A27" r:id="rId3" xr:uid="{5EC2A468-2954-4B1C-9C53-D94CAB0651EB}"/>
    <hyperlink ref="A24" r:id="rId4" xr:uid="{85894CB3-B834-4E95-BE3C-76BC3419C3B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1178-B8F6-4425-A777-39AE4BA6BE09}">
  <dimension ref="B1:Q15"/>
  <sheetViews>
    <sheetView tabSelected="1" workbookViewId="0">
      <selection activeCell="F26" sqref="F26"/>
    </sheetView>
  </sheetViews>
  <sheetFormatPr defaultRowHeight="15.75" x14ac:dyDescent="0.25"/>
  <cols>
    <col min="1" max="1" width="9" style="32"/>
    <col min="2" max="2" width="30" style="107" bestFit="1" customWidth="1"/>
    <col min="3" max="14" width="9" style="32"/>
    <col min="15" max="15" width="8" style="32" customWidth="1"/>
    <col min="16" max="16" width="21.25" style="32" customWidth="1"/>
    <col min="17" max="16384" width="9" style="32"/>
  </cols>
  <sheetData>
    <row r="1" spans="2:17" s="164" customFormat="1" ht="47.25" thickTop="1" x14ac:dyDescent="0.25">
      <c r="C1" s="168" t="s">
        <v>75</v>
      </c>
      <c r="D1" s="165" t="s">
        <v>143</v>
      </c>
      <c r="E1" s="167" t="s">
        <v>144</v>
      </c>
      <c r="F1" s="167" t="s">
        <v>144</v>
      </c>
      <c r="G1" s="167" t="s">
        <v>144</v>
      </c>
      <c r="H1" s="167" t="s">
        <v>144</v>
      </c>
      <c r="I1" s="167" t="s">
        <v>144</v>
      </c>
      <c r="J1" s="167" t="s">
        <v>144</v>
      </c>
      <c r="K1" s="167" t="s">
        <v>144</v>
      </c>
      <c r="L1" s="167" t="s">
        <v>144</v>
      </c>
      <c r="M1" s="164" t="s">
        <v>142</v>
      </c>
      <c r="N1" s="166" t="s">
        <v>73</v>
      </c>
      <c r="P1" s="164" t="s">
        <v>110</v>
      </c>
    </row>
    <row r="2" spans="2:17" s="163" customFormat="1" ht="47.25" x14ac:dyDescent="0.25">
      <c r="B2" s="169"/>
      <c r="C2" s="170" t="s">
        <v>92</v>
      </c>
      <c r="D2" s="171" t="s">
        <v>91</v>
      </c>
      <c r="E2" s="172" t="s">
        <v>9</v>
      </c>
      <c r="F2" s="170" t="s">
        <v>88</v>
      </c>
      <c r="G2" s="171" t="s">
        <v>87</v>
      </c>
      <c r="H2" s="172" t="s">
        <v>69</v>
      </c>
      <c r="I2" s="170" t="s">
        <v>86</v>
      </c>
      <c r="J2" s="171" t="s">
        <v>67</v>
      </c>
      <c r="K2" s="172" t="s">
        <v>7</v>
      </c>
      <c r="L2" s="173" t="s">
        <v>90</v>
      </c>
      <c r="M2" s="171" t="s">
        <v>89</v>
      </c>
      <c r="N2" s="172" t="s">
        <v>43</v>
      </c>
      <c r="O2" s="175" t="s">
        <v>147</v>
      </c>
      <c r="P2" s="169"/>
    </row>
    <row r="3" spans="2:17" ht="21" x14ac:dyDescent="0.25">
      <c r="B3" s="109" t="s">
        <v>15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2:17" ht="23.25" x14ac:dyDescent="0.25">
      <c r="B4" s="109" t="s">
        <v>138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2:17" ht="23.25" x14ac:dyDescent="0.25">
      <c r="B5" s="109" t="s">
        <v>139</v>
      </c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2:17" ht="21" x14ac:dyDescent="0.25">
      <c r="B6" s="109" t="s">
        <v>16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</row>
    <row r="7" spans="2:17" ht="21" x14ac:dyDescent="0.25">
      <c r="B7" s="109" t="s">
        <v>148</v>
      </c>
      <c r="C7" s="174"/>
      <c r="D7" s="174"/>
      <c r="E7" s="174"/>
      <c r="F7" s="174"/>
      <c r="G7" s="174"/>
      <c r="H7" s="174" t="s">
        <v>141</v>
      </c>
      <c r="I7" s="174"/>
      <c r="J7" s="174"/>
      <c r="K7" s="174"/>
      <c r="L7" s="174"/>
      <c r="M7" s="174"/>
      <c r="N7" s="174"/>
      <c r="O7" s="174">
        <v>1</v>
      </c>
      <c r="P7" s="174"/>
    </row>
    <row r="8" spans="2:17" ht="21" x14ac:dyDescent="0.25">
      <c r="B8" s="109" t="s">
        <v>146</v>
      </c>
      <c r="C8" s="174"/>
      <c r="D8" s="174"/>
      <c r="E8" s="174"/>
      <c r="F8" s="174"/>
      <c r="G8" s="174"/>
      <c r="H8" s="174" t="s">
        <v>141</v>
      </c>
      <c r="I8" s="174"/>
      <c r="J8" s="174"/>
      <c r="K8" s="174"/>
      <c r="L8" s="174"/>
      <c r="M8" s="174"/>
      <c r="N8" s="174"/>
      <c r="O8" s="174">
        <v>1</v>
      </c>
      <c r="P8" s="174"/>
    </row>
    <row r="9" spans="2:17" ht="21" x14ac:dyDescent="0.25">
      <c r="B9" s="109" t="s">
        <v>126</v>
      </c>
      <c r="C9" s="174"/>
      <c r="D9" s="174"/>
      <c r="E9" s="174"/>
      <c r="F9" s="174"/>
      <c r="G9" s="174"/>
      <c r="H9" s="174" t="s">
        <v>141</v>
      </c>
      <c r="I9" s="174" t="s">
        <v>141</v>
      </c>
      <c r="J9" s="174"/>
      <c r="K9" s="174"/>
      <c r="L9" s="174"/>
      <c r="M9" s="174"/>
      <c r="N9" s="174"/>
      <c r="O9" s="174"/>
      <c r="P9" s="174"/>
    </row>
    <row r="10" spans="2:17" ht="21" x14ac:dyDescent="0.25">
      <c r="B10" s="176" t="s">
        <v>149</v>
      </c>
      <c r="C10" s="174"/>
      <c r="D10" s="174"/>
      <c r="E10" s="174"/>
      <c r="F10" s="174"/>
      <c r="G10" s="177" t="s">
        <v>141</v>
      </c>
      <c r="H10" s="174"/>
      <c r="I10" s="174"/>
      <c r="J10" s="174"/>
      <c r="K10" s="174"/>
      <c r="L10" s="174"/>
      <c r="M10" s="174"/>
      <c r="N10" s="174"/>
      <c r="O10" s="174">
        <v>1</v>
      </c>
      <c r="P10" s="177" t="s">
        <v>150</v>
      </c>
      <c r="Q10" s="178" t="s">
        <v>151</v>
      </c>
    </row>
    <row r="11" spans="2:17" ht="21" x14ac:dyDescent="0.25">
      <c r="B11" s="109" t="s">
        <v>137</v>
      </c>
      <c r="C11" s="174"/>
      <c r="D11" s="174"/>
      <c r="E11" s="174"/>
      <c r="F11" s="174"/>
      <c r="G11" s="174" t="s">
        <v>141</v>
      </c>
      <c r="H11" s="174"/>
      <c r="I11" s="174"/>
      <c r="J11" s="174"/>
      <c r="K11" s="174"/>
      <c r="L11" s="174"/>
      <c r="M11" s="174"/>
      <c r="N11" s="174"/>
      <c r="O11" s="174">
        <v>1</v>
      </c>
      <c r="P11" s="174"/>
    </row>
    <row r="12" spans="2:17" ht="21" x14ac:dyDescent="0.25">
      <c r="B12" s="109" t="s">
        <v>135</v>
      </c>
      <c r="C12" s="174"/>
      <c r="D12" s="174"/>
      <c r="E12" s="174"/>
      <c r="F12" s="174"/>
      <c r="G12" s="174" t="s">
        <v>141</v>
      </c>
      <c r="H12" s="174"/>
      <c r="I12" s="174"/>
      <c r="J12" s="174"/>
      <c r="K12" s="174"/>
      <c r="L12" s="174"/>
      <c r="M12" s="174"/>
      <c r="N12" s="174"/>
      <c r="O12" s="174"/>
      <c r="P12" s="174"/>
    </row>
    <row r="13" spans="2:17" ht="21" x14ac:dyDescent="0.25">
      <c r="B13" s="109" t="s">
        <v>136</v>
      </c>
      <c r="C13" s="174"/>
      <c r="D13" s="174"/>
      <c r="E13" s="174"/>
      <c r="F13" s="174"/>
      <c r="G13" s="174" t="s">
        <v>141</v>
      </c>
      <c r="H13" s="174"/>
      <c r="I13" s="174"/>
      <c r="J13" s="174"/>
      <c r="K13" s="174"/>
      <c r="L13" s="174"/>
      <c r="M13" s="174"/>
      <c r="N13" s="174"/>
      <c r="O13" s="174"/>
      <c r="P13" s="174"/>
    </row>
    <row r="14" spans="2:17" ht="23.25" x14ac:dyDescent="0.25">
      <c r="B14" s="109" t="s">
        <v>140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</row>
    <row r="15" spans="2:17" ht="21" x14ac:dyDescent="0.25">
      <c r="B15" s="109" t="s">
        <v>93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C68-F639-4D59-9A8B-E668B0D8CC80}">
  <dimension ref="A1:N44"/>
  <sheetViews>
    <sheetView topLeftCell="B1" zoomScale="139" zoomScaleNormal="130" workbookViewId="0">
      <selection activeCell="E10" sqref="E10"/>
    </sheetView>
  </sheetViews>
  <sheetFormatPr defaultRowHeight="21" x14ac:dyDescent="0.25"/>
  <cols>
    <col min="1" max="1" width="30" style="2" bestFit="1" customWidth="1"/>
    <col min="2" max="2" width="16.5" style="2" customWidth="1"/>
    <col min="3" max="3" width="12.75" style="1" customWidth="1"/>
    <col min="4" max="4" width="16.875" style="2" bestFit="1" customWidth="1"/>
    <col min="5" max="5" width="18.75" style="2" customWidth="1"/>
    <col min="6" max="6" width="19.25" style="2" customWidth="1"/>
    <col min="7" max="8" width="20.125" style="2" customWidth="1"/>
    <col min="9" max="9" width="22.625" style="2" customWidth="1"/>
    <col min="10" max="10" width="20.5" style="2" customWidth="1"/>
    <col min="11" max="11" width="16.125" style="2" bestFit="1" customWidth="1"/>
    <col min="12" max="12" width="6.37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25">
      <c r="C1" s="59" t="s">
        <v>95</v>
      </c>
      <c r="D1" s="25">
        <f>1000</f>
        <v>1000</v>
      </c>
      <c r="E1" s="52"/>
    </row>
    <row r="2" spans="1:14" x14ac:dyDescent="0.25">
      <c r="C2" s="74" t="s">
        <v>97</v>
      </c>
      <c r="D2" s="75" t="s">
        <v>0</v>
      </c>
      <c r="E2" s="75" t="s">
        <v>1</v>
      </c>
      <c r="F2" s="75" t="s">
        <v>2</v>
      </c>
      <c r="G2" s="75" t="s">
        <v>35</v>
      </c>
      <c r="H2" s="75" t="s">
        <v>5</v>
      </c>
      <c r="I2" s="75" t="s">
        <v>11</v>
      </c>
      <c r="J2" s="75" t="s">
        <v>6</v>
      </c>
    </row>
    <row r="3" spans="1:14" s="32" customFormat="1" ht="15.75" customHeight="1" x14ac:dyDescent="0.25">
      <c r="C3" s="76" t="s">
        <v>96</v>
      </c>
      <c r="D3" s="77">
        <v>1</v>
      </c>
      <c r="E3" s="77">
        <f>60*D3</f>
        <v>60</v>
      </c>
      <c r="F3" s="77">
        <f>E3*60</f>
        <v>3600</v>
      </c>
      <c r="G3" s="77">
        <f>F3*24</f>
        <v>86400</v>
      </c>
      <c r="H3" s="77">
        <f>G3*30</f>
        <v>2592000</v>
      </c>
      <c r="I3" s="78">
        <f>G3*365</f>
        <v>31536000</v>
      </c>
      <c r="J3" s="78">
        <f>I3*100</f>
        <v>3153600000</v>
      </c>
      <c r="L3" s="45"/>
      <c r="N3" s="46"/>
    </row>
    <row r="4" spans="1:14" ht="23.25" x14ac:dyDescent="0.25">
      <c r="C4" s="79" t="s">
        <v>98</v>
      </c>
      <c r="D4" s="117">
        <f>$D$1*D3</f>
        <v>1000</v>
      </c>
      <c r="E4" s="94">
        <f t="shared" ref="E4:J4" si="0">$D$1*E3</f>
        <v>60000</v>
      </c>
      <c r="F4" s="80">
        <f t="shared" si="0"/>
        <v>3600000</v>
      </c>
      <c r="G4" s="80">
        <f t="shared" si="0"/>
        <v>86400000</v>
      </c>
      <c r="H4" s="80">
        <f t="shared" si="0"/>
        <v>2592000000</v>
      </c>
      <c r="I4" s="80">
        <f t="shared" si="0"/>
        <v>31536000000</v>
      </c>
      <c r="J4" s="80">
        <f t="shared" si="0"/>
        <v>3153600000000</v>
      </c>
    </row>
    <row r="5" spans="1:14" s="3" customFormat="1" ht="42" x14ac:dyDescent="0.25">
      <c r="B5" s="3" t="s">
        <v>74</v>
      </c>
      <c r="C5" s="91" t="s">
        <v>85</v>
      </c>
      <c r="D5" s="92"/>
      <c r="E5" s="92"/>
      <c r="F5" s="92"/>
      <c r="G5" s="92"/>
      <c r="H5" s="93"/>
      <c r="I5" s="92"/>
      <c r="J5" s="92"/>
      <c r="N5" s="17"/>
    </row>
    <row r="6" spans="1:14" ht="28.5" customHeight="1" x14ac:dyDescent="0.25">
      <c r="A6" s="70" t="s">
        <v>129</v>
      </c>
      <c r="B6" s="72" t="s">
        <v>73</v>
      </c>
      <c r="C6" s="81" t="s">
        <v>89</v>
      </c>
      <c r="D6" s="95">
        <f t="shared" ref="D6:J6" si="1">D4^3</f>
        <v>1000000000</v>
      </c>
      <c r="E6" s="95">
        <f t="shared" si="1"/>
        <v>216000000000000</v>
      </c>
      <c r="F6" s="95">
        <f t="shared" si="1"/>
        <v>4.6656E+19</v>
      </c>
      <c r="G6" s="95">
        <f t="shared" si="1"/>
        <v>6.44972544E+23</v>
      </c>
      <c r="H6" s="95">
        <f t="shared" si="1"/>
        <v>1.7414258687999999E+28</v>
      </c>
      <c r="I6" s="95">
        <f t="shared" si="1"/>
        <v>3.1363160518656002E+31</v>
      </c>
      <c r="J6" s="95">
        <f t="shared" si="1"/>
        <v>3.1363160518656002E+37</v>
      </c>
    </row>
    <row r="7" spans="1:14" ht="27.75" customHeight="1" x14ac:dyDescent="0.25">
      <c r="A7" s="70" t="s">
        <v>128</v>
      </c>
      <c r="B7" s="126" t="s">
        <v>94</v>
      </c>
      <c r="C7" s="86" t="s">
        <v>90</v>
      </c>
      <c r="D7" s="96">
        <f>D4^2</f>
        <v>1000000</v>
      </c>
      <c r="E7" s="96">
        <f>E4^2</f>
        <v>3600000000</v>
      </c>
      <c r="F7" s="96">
        <f>F4^2</f>
        <v>12960000000000</v>
      </c>
      <c r="G7" s="96">
        <f>G4^2</f>
        <v>7464960000000000</v>
      </c>
      <c r="H7" s="96">
        <f t="shared" ref="H7:J7" si="2">H4^2</f>
        <v>6.718464E+18</v>
      </c>
      <c r="I7" s="96">
        <f t="shared" si="2"/>
        <v>9.94519296E+20</v>
      </c>
      <c r="J7" s="96">
        <f t="shared" si="2"/>
        <v>9.9451929600000004E+24</v>
      </c>
    </row>
    <row r="8" spans="1:14" ht="29.25" customHeight="1" x14ac:dyDescent="0.25">
      <c r="A8" s="70" t="s">
        <v>16</v>
      </c>
      <c r="B8" s="127"/>
      <c r="C8" s="82" t="s">
        <v>67</v>
      </c>
      <c r="D8" s="83">
        <f>D3*$D$1</f>
        <v>1000</v>
      </c>
      <c r="E8" s="83">
        <f>E4</f>
        <v>60000</v>
      </c>
      <c r="F8" s="84">
        <f>F4</f>
        <v>3600000</v>
      </c>
      <c r="G8" s="84">
        <f>G4</f>
        <v>86400000</v>
      </c>
      <c r="H8" s="84">
        <f t="shared" ref="H8" si="3">H3*$D$1</f>
        <v>2592000000</v>
      </c>
      <c r="I8" s="84">
        <f>I4</f>
        <v>31536000000</v>
      </c>
      <c r="J8" s="84">
        <f>J4</f>
        <v>3153600000000</v>
      </c>
    </row>
    <row r="9" spans="1:14" ht="30.75" customHeight="1" x14ac:dyDescent="0.25">
      <c r="A9" s="70" t="s">
        <v>126</v>
      </c>
      <c r="B9" s="127"/>
      <c r="C9" s="73" t="s">
        <v>86</v>
      </c>
      <c r="D9" s="118">
        <v>190</v>
      </c>
      <c r="E9" s="118">
        <v>7205</v>
      </c>
      <c r="F9" s="118">
        <v>286498</v>
      </c>
      <c r="G9" s="119">
        <v>5540000</v>
      </c>
      <c r="H9" s="119">
        <v>139000000</v>
      </c>
      <c r="I9" s="119">
        <v>1510000000</v>
      </c>
      <c r="J9" s="119" t="s">
        <v>134</v>
      </c>
    </row>
    <row r="10" spans="1:14" ht="28.5" customHeight="1" x14ac:dyDescent="0.25">
      <c r="A10" s="12" t="s">
        <v>127</v>
      </c>
      <c r="B10" s="127"/>
      <c r="C10" s="82" t="s">
        <v>87</v>
      </c>
      <c r="D10" s="85">
        <f>D4^(1/2)</f>
        <v>31.622776601683793</v>
      </c>
      <c r="E10" s="85">
        <f t="shared" ref="E10:J10" si="4">E4^(1/2)</f>
        <v>244.94897427831782</v>
      </c>
      <c r="F10" s="85">
        <f t="shared" si="4"/>
        <v>1897.3665961010277</v>
      </c>
      <c r="G10" s="85">
        <f t="shared" si="4"/>
        <v>9295.1600308978013</v>
      </c>
      <c r="H10" s="85">
        <f t="shared" si="4"/>
        <v>50911.688245431418</v>
      </c>
      <c r="I10" s="85">
        <f t="shared" si="4"/>
        <v>177583.7830433849</v>
      </c>
      <c r="J10" s="85">
        <f t="shared" si="4"/>
        <v>1775837.830433849</v>
      </c>
    </row>
    <row r="11" spans="1:14" ht="30.75" customHeight="1" x14ac:dyDescent="0.25">
      <c r="A11" s="70"/>
      <c r="B11" s="127"/>
      <c r="C11" s="73" t="s">
        <v>88</v>
      </c>
      <c r="D11" s="87" t="s">
        <v>99</v>
      </c>
      <c r="E11" s="87" t="s">
        <v>100</v>
      </c>
      <c r="F11" s="87" t="s">
        <v>101</v>
      </c>
      <c r="G11" s="87" t="s">
        <v>102</v>
      </c>
      <c r="H11" s="87" t="s">
        <v>103</v>
      </c>
      <c r="I11" s="87" t="s">
        <v>104</v>
      </c>
      <c r="J11" s="87" t="s">
        <v>105</v>
      </c>
    </row>
    <row r="12" spans="1:14" ht="32.25" customHeight="1" x14ac:dyDescent="0.25">
      <c r="A12" s="70" t="s">
        <v>93</v>
      </c>
      <c r="B12" s="127"/>
      <c r="C12" s="82" t="s">
        <v>91</v>
      </c>
      <c r="D12" s="85">
        <f>LN(D4)/LN(2)</f>
        <v>9.965784284662087</v>
      </c>
      <c r="E12" s="85">
        <f t="shared" ref="E12:I12" si="5">LN(E4)/LN(2)</f>
        <v>15.872674880270607</v>
      </c>
      <c r="F12" s="85">
        <f t="shared" si="5"/>
        <v>21.779565475879124</v>
      </c>
      <c r="G12" s="85">
        <f t="shared" si="5"/>
        <v>26.364527976600282</v>
      </c>
      <c r="H12" s="85">
        <f t="shared" si="5"/>
        <v>31.271418572208798</v>
      </c>
      <c r="I12" s="85">
        <f t="shared" si="5"/>
        <v>34.87628063036766</v>
      </c>
      <c r="J12" s="85">
        <f>LN(J4)/LN(2)</f>
        <v>41.520136820142383</v>
      </c>
    </row>
    <row r="13" spans="1:14" ht="29.25" customHeight="1" x14ac:dyDescent="0.25">
      <c r="A13" s="70"/>
      <c r="B13" s="71" t="s">
        <v>75</v>
      </c>
      <c r="C13" s="73" t="s">
        <v>92</v>
      </c>
      <c r="D13" s="88" t="s">
        <v>14</v>
      </c>
      <c r="E13" s="89" t="s">
        <v>18</v>
      </c>
      <c r="F13" s="89" t="s">
        <v>30</v>
      </c>
      <c r="G13" s="89" t="s">
        <v>19</v>
      </c>
      <c r="H13" s="89" t="s">
        <v>31</v>
      </c>
      <c r="I13" s="89" t="s">
        <v>32</v>
      </c>
      <c r="J13" s="90" t="s">
        <v>13</v>
      </c>
    </row>
    <row r="14" spans="1:14" x14ac:dyDescent="0.25">
      <c r="C14" s="1" t="s">
        <v>108</v>
      </c>
      <c r="D14" s="116">
        <f>EXP(3)</f>
        <v>20.085536923187668</v>
      </c>
    </row>
    <row r="15" spans="1:14" x14ac:dyDescent="0.25">
      <c r="C15" s="1" t="s">
        <v>133</v>
      </c>
      <c r="D15" s="2">
        <f>LN(D14)</f>
        <v>3</v>
      </c>
    </row>
    <row r="16" spans="1:14" x14ac:dyDescent="0.25">
      <c r="A16" s="2" t="s">
        <v>132</v>
      </c>
      <c r="C16" s="1" t="s">
        <v>108</v>
      </c>
      <c r="D16" s="2">
        <f>LN(3)</f>
        <v>1.0986122886681098</v>
      </c>
      <c r="E16" s="2">
        <f>EXP(D16)</f>
        <v>3.0000000000000004</v>
      </c>
      <c r="H16" s="47"/>
    </row>
    <row r="17" spans="1:14" x14ac:dyDescent="0.25">
      <c r="C17" s="1" t="s">
        <v>60</v>
      </c>
      <c r="D17" s="1"/>
      <c r="E17" s="1"/>
      <c r="F17" s="1"/>
      <c r="G17" s="1"/>
      <c r="H17" s="1"/>
      <c r="I17" s="1"/>
      <c r="J17" s="1"/>
      <c r="K17" s="1"/>
      <c r="N17" s="1"/>
    </row>
    <row r="18" spans="1:14" x14ac:dyDescent="0.25">
      <c r="G18" s="112" t="s">
        <v>122</v>
      </c>
    </row>
    <row r="19" spans="1:14" ht="24" thickBot="1" x14ac:dyDescent="0.3">
      <c r="A19" s="55" t="s">
        <v>61</v>
      </c>
      <c r="B19" s="1"/>
      <c r="C19" s="53" t="s">
        <v>12</v>
      </c>
      <c r="D19" s="53" t="s">
        <v>44</v>
      </c>
      <c r="E19" s="53" t="s">
        <v>110</v>
      </c>
      <c r="G19" s="113" t="s">
        <v>123</v>
      </c>
      <c r="H19" s="60" t="s">
        <v>66</v>
      </c>
      <c r="I19" s="58" t="s">
        <v>67</v>
      </c>
      <c r="J19" s="123" t="s">
        <v>51</v>
      </c>
      <c r="K19" s="124"/>
      <c r="L19" s="124"/>
      <c r="M19" s="124"/>
      <c r="N19" s="125"/>
    </row>
    <row r="20" spans="1:14" ht="24.75" thickTop="1" x14ac:dyDescent="0.25">
      <c r="A20" s="57" t="s">
        <v>64</v>
      </c>
      <c r="B20" s="54"/>
      <c r="C20" s="97" t="s">
        <v>107</v>
      </c>
      <c r="D20" s="97" t="s">
        <v>106</v>
      </c>
      <c r="E20" s="71"/>
      <c r="G20" s="111">
        <v>1000</v>
      </c>
      <c r="H20" s="12">
        <f>G20/2</f>
        <v>500</v>
      </c>
      <c r="I20" s="12">
        <v>2</v>
      </c>
      <c r="J20" s="36" t="s">
        <v>49</v>
      </c>
      <c r="K20" s="37" t="s">
        <v>50</v>
      </c>
      <c r="L20" s="38" t="s">
        <v>48</v>
      </c>
      <c r="M20" s="37" t="s">
        <v>46</v>
      </c>
      <c r="N20" s="39" t="s">
        <v>52</v>
      </c>
    </row>
    <row r="21" spans="1:14" ht="23.25" customHeight="1" x14ac:dyDescent="0.25">
      <c r="A21" s="56" t="s">
        <v>45</v>
      </c>
      <c r="B21" s="1"/>
      <c r="C21" s="128" t="s">
        <v>107</v>
      </c>
      <c r="D21" s="98" t="s">
        <v>108</v>
      </c>
      <c r="E21" s="128"/>
      <c r="H21" s="120" t="s">
        <v>125</v>
      </c>
      <c r="I21" s="121"/>
      <c r="J21" s="122"/>
      <c r="K21" s="37" t="s">
        <v>50</v>
      </c>
      <c r="L21" s="38" t="s">
        <v>124</v>
      </c>
      <c r="M21" s="37" t="s">
        <v>47</v>
      </c>
      <c r="N21" s="64">
        <f>3*LOG(5,2)+2*LOG(2,2)+LOG(2,2)</f>
        <v>9.965784284662087</v>
      </c>
    </row>
    <row r="22" spans="1:14" x14ac:dyDescent="0.25">
      <c r="A22" s="56" t="s">
        <v>56</v>
      </c>
      <c r="B22" s="1"/>
      <c r="C22" s="129"/>
      <c r="D22" s="99" t="s">
        <v>109</v>
      </c>
      <c r="E22" s="129"/>
      <c r="J22" s="115">
        <f>LOG((G20/2),2)</f>
        <v>8.965784284662087</v>
      </c>
      <c r="K22" s="37" t="s">
        <v>50</v>
      </c>
      <c r="L22" s="41">
        <f>LOG(I20,2)</f>
        <v>1</v>
      </c>
      <c r="M22" s="37" t="s">
        <v>47</v>
      </c>
      <c r="N22" s="64">
        <f>J22+L22</f>
        <v>9.965784284662087</v>
      </c>
    </row>
    <row r="23" spans="1:14" ht="42" x14ac:dyDescent="0.25">
      <c r="A23" s="108" t="s">
        <v>63</v>
      </c>
      <c r="B23" s="107" t="s">
        <v>53</v>
      </c>
      <c r="C23" s="12" t="s">
        <v>76</v>
      </c>
      <c r="D23" s="12" t="s">
        <v>77</v>
      </c>
      <c r="E23" s="100" t="s">
        <v>84</v>
      </c>
      <c r="G23" s="47"/>
      <c r="J23" s="120" t="s">
        <v>70</v>
      </c>
      <c r="K23" s="121"/>
      <c r="L23" s="121"/>
      <c r="M23" s="121"/>
      <c r="N23" s="64">
        <f>LOG(G20,2)</f>
        <v>9.965784284662087</v>
      </c>
    </row>
    <row r="24" spans="1:14" ht="23.25" x14ac:dyDescent="0.25">
      <c r="C24" s="12" t="s">
        <v>115</v>
      </c>
      <c r="D24" s="12" t="s">
        <v>116</v>
      </c>
      <c r="E24" s="12"/>
    </row>
    <row r="25" spans="1:14" ht="23.25" x14ac:dyDescent="0.25">
      <c r="C25" s="12" t="s">
        <v>118</v>
      </c>
      <c r="D25" s="12" t="s">
        <v>119</v>
      </c>
      <c r="E25" s="12"/>
      <c r="J25" s="47"/>
      <c r="K25" s="47"/>
      <c r="L25" s="47"/>
      <c r="M25" s="47"/>
      <c r="N25" s="47"/>
    </row>
    <row r="26" spans="1:14" ht="23.25" x14ac:dyDescent="0.35">
      <c r="C26" s="109" t="s">
        <v>108</v>
      </c>
      <c r="D26" s="12" t="s">
        <v>117</v>
      </c>
      <c r="E26" s="12"/>
      <c r="J26" s="114"/>
      <c r="K26" s="114"/>
      <c r="L26" s="114"/>
      <c r="M26" s="114"/>
      <c r="N26" s="114"/>
    </row>
    <row r="27" spans="1:14" x14ac:dyDescent="0.25">
      <c r="C27" s="109" t="s">
        <v>4</v>
      </c>
      <c r="D27" s="12" t="s">
        <v>120</v>
      </c>
      <c r="E27" s="110" t="s">
        <v>121</v>
      </c>
      <c r="J27" s="66"/>
    </row>
    <row r="28" spans="1:14" ht="21.75" thickBot="1" x14ac:dyDescent="0.3">
      <c r="G28" s="101" t="s">
        <v>36</v>
      </c>
      <c r="H28" s="102"/>
    </row>
    <row r="29" spans="1:14" ht="21.75" thickTop="1" x14ac:dyDescent="0.25">
      <c r="G29" s="54" t="s">
        <v>112</v>
      </c>
      <c r="H29" s="103">
        <v>1</v>
      </c>
    </row>
    <row r="30" spans="1:14" x14ac:dyDescent="0.25">
      <c r="G30" s="54" t="s">
        <v>113</v>
      </c>
      <c r="H30" s="103">
        <v>1</v>
      </c>
    </row>
    <row r="31" spans="1:14" x14ac:dyDescent="0.25">
      <c r="G31" s="54" t="s">
        <v>114</v>
      </c>
      <c r="H31" s="103">
        <v>2</v>
      </c>
    </row>
    <row r="32" spans="1:14" x14ac:dyDescent="0.25">
      <c r="G32" s="54" t="s">
        <v>25</v>
      </c>
      <c r="H32" s="103">
        <f>FACT(3)</f>
        <v>6</v>
      </c>
    </row>
    <row r="33" spans="7:8" x14ac:dyDescent="0.25">
      <c r="G33" s="54" t="s">
        <v>24</v>
      </c>
      <c r="H33" s="103">
        <f>FACT(4)</f>
        <v>24</v>
      </c>
    </row>
    <row r="34" spans="7:8" x14ac:dyDescent="0.25">
      <c r="G34" s="54" t="s">
        <v>26</v>
      </c>
      <c r="H34" s="103">
        <f>FACT(5)</f>
        <v>120</v>
      </c>
    </row>
    <row r="35" spans="7:8" x14ac:dyDescent="0.25">
      <c r="G35" s="54" t="s">
        <v>27</v>
      </c>
      <c r="H35" s="103">
        <f>FACT(6)</f>
        <v>720</v>
      </c>
    </row>
    <row r="36" spans="7:8" x14ac:dyDescent="0.25">
      <c r="G36" s="54" t="s">
        <v>23</v>
      </c>
      <c r="H36" s="104">
        <v>5040</v>
      </c>
    </row>
    <row r="37" spans="7:8" x14ac:dyDescent="0.25">
      <c r="G37" s="54" t="s">
        <v>22</v>
      </c>
      <c r="H37" s="105">
        <v>40320</v>
      </c>
    </row>
    <row r="38" spans="7:8" x14ac:dyDescent="0.25">
      <c r="G38" s="54" t="s">
        <v>20</v>
      </c>
      <c r="H38" s="105">
        <v>362880</v>
      </c>
    </row>
    <row r="39" spans="7:8" x14ac:dyDescent="0.25">
      <c r="G39" s="54" t="s">
        <v>21</v>
      </c>
      <c r="H39" s="105">
        <v>3628800</v>
      </c>
    </row>
    <row r="40" spans="7:8" x14ac:dyDescent="0.25">
      <c r="G40" s="54" t="s">
        <v>28</v>
      </c>
      <c r="H40" s="105">
        <v>39916800</v>
      </c>
    </row>
    <row r="41" spans="7:8" x14ac:dyDescent="0.25">
      <c r="G41" s="54" t="s">
        <v>29</v>
      </c>
      <c r="H41" s="105">
        <v>479001600</v>
      </c>
    </row>
    <row r="42" spans="7:8" x14ac:dyDescent="0.25">
      <c r="G42" s="54" t="s">
        <v>33</v>
      </c>
      <c r="H42" s="105">
        <v>6227020800</v>
      </c>
    </row>
    <row r="43" spans="7:8" x14ac:dyDescent="0.25">
      <c r="G43" s="71" t="s">
        <v>34</v>
      </c>
      <c r="H43" s="106">
        <v>87178291200</v>
      </c>
    </row>
    <row r="44" spans="7:8" x14ac:dyDescent="0.25">
      <c r="G44" s="71" t="s">
        <v>111</v>
      </c>
      <c r="H44" s="106">
        <v>1307674368000</v>
      </c>
    </row>
  </sheetData>
  <mergeCells count="6">
    <mergeCell ref="J23:M23"/>
    <mergeCell ref="H21:J21"/>
    <mergeCell ref="J19:N19"/>
    <mergeCell ref="B7:B12"/>
    <mergeCell ref="C21:C22"/>
    <mergeCell ref="E21:E22"/>
  </mergeCells>
  <phoneticPr fontId="16" type="noConversion"/>
  <hyperlinks>
    <hyperlink ref="A21" r:id="rId1" xr:uid="{E03C90AF-4BB0-4AB4-B396-0C3084FD704F}"/>
    <hyperlink ref="A22" r:id="rId2" xr:uid="{728509B2-A3F0-403B-A24F-E5403105E70A}"/>
    <hyperlink ref="A23" r:id="rId3" xr:uid="{A05A863F-FF94-4D68-8001-EB1B6C9AD126}"/>
    <hyperlink ref="A20" r:id="rId4" xr:uid="{B648EC6A-5DB6-43B0-A4E1-15C56D5879F2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E97-8A7D-4EE2-B256-DC84B6F54E01}">
  <dimension ref="A1:N46"/>
  <sheetViews>
    <sheetView zoomScale="161" zoomScaleNormal="130" workbookViewId="0">
      <selection activeCell="A6" sqref="A6:XFD6"/>
    </sheetView>
  </sheetViews>
  <sheetFormatPr defaultRowHeight="21" x14ac:dyDescent="0.25"/>
  <cols>
    <col min="1" max="1" width="30" style="2" bestFit="1" customWidth="1"/>
    <col min="2" max="2" width="16.5" style="2" bestFit="1" customWidth="1"/>
    <col min="3" max="3" width="11.625" style="1" bestFit="1" customWidth="1"/>
    <col min="4" max="4" width="16.875" style="2" bestFit="1" customWidth="1"/>
    <col min="5" max="5" width="12.5" style="2" bestFit="1" customWidth="1"/>
    <col min="6" max="6" width="16" style="2" bestFit="1" customWidth="1"/>
    <col min="7" max="7" width="15.875" style="2" customWidth="1"/>
    <col min="8" max="9" width="14.125" style="2" bestFit="1" customWidth="1"/>
    <col min="10" max="10" width="16.875" style="2" bestFit="1" customWidth="1"/>
    <col min="11" max="11" width="16.125" style="2" bestFit="1" customWidth="1"/>
    <col min="12" max="12" width="6.37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25">
      <c r="B1" s="133" t="s">
        <v>37</v>
      </c>
      <c r="C1" s="134"/>
      <c r="D1" s="25">
        <v>1000</v>
      </c>
      <c r="E1" s="52"/>
    </row>
    <row r="2" spans="1:14" s="32" customFormat="1" ht="18.75" x14ac:dyDescent="0.25">
      <c r="B2" s="68" t="s">
        <v>39</v>
      </c>
      <c r="C2" s="42"/>
      <c r="D2" s="43">
        <v>1</v>
      </c>
      <c r="E2" s="43">
        <f>60*D2</f>
        <v>60</v>
      </c>
      <c r="F2" s="43">
        <f>E2*60</f>
        <v>3600</v>
      </c>
      <c r="G2" s="43">
        <f>F2*24</f>
        <v>86400</v>
      </c>
      <c r="H2" s="43">
        <f>G2*30</f>
        <v>2592000</v>
      </c>
      <c r="I2" s="44">
        <f>G2*365</f>
        <v>31536000</v>
      </c>
      <c r="J2" s="44">
        <f>I2*100</f>
        <v>3153600000</v>
      </c>
      <c r="L2" s="45"/>
      <c r="N2" s="46"/>
    </row>
    <row r="3" spans="1:14" ht="23.25" x14ac:dyDescent="0.25">
      <c r="B3" s="31" t="s">
        <v>38</v>
      </c>
      <c r="C3" s="30"/>
      <c r="D3" s="20">
        <f>$D$1*D2</f>
        <v>1000</v>
      </c>
      <c r="E3" s="20">
        <f t="shared" ref="E3:J3" si="0">$D$1*E2</f>
        <v>60000</v>
      </c>
      <c r="F3" s="21">
        <f t="shared" si="0"/>
        <v>3600000</v>
      </c>
      <c r="G3" s="21">
        <f t="shared" si="0"/>
        <v>86400000</v>
      </c>
      <c r="H3" s="21">
        <f t="shared" si="0"/>
        <v>2592000000</v>
      </c>
      <c r="I3" s="21">
        <f t="shared" si="0"/>
        <v>31536000000</v>
      </c>
      <c r="J3" s="21">
        <f t="shared" si="0"/>
        <v>3153600000000</v>
      </c>
    </row>
    <row r="4" spans="1:14" x14ac:dyDescent="0.25">
      <c r="B4" s="28"/>
      <c r="C4" s="29"/>
      <c r="D4" s="23" t="s">
        <v>0</v>
      </c>
      <c r="E4" s="23" t="s">
        <v>1</v>
      </c>
      <c r="F4" s="23" t="s">
        <v>2</v>
      </c>
      <c r="G4" s="23" t="s">
        <v>35</v>
      </c>
      <c r="H4" s="23" t="s">
        <v>5</v>
      </c>
      <c r="I4" s="23" t="s">
        <v>11</v>
      </c>
      <c r="J4" s="23" t="s">
        <v>6</v>
      </c>
    </row>
    <row r="5" spans="1:14" s="3" customFormat="1" ht="42" x14ac:dyDescent="0.25">
      <c r="B5" s="3" t="s">
        <v>74</v>
      </c>
      <c r="C5" s="22" t="s">
        <v>12</v>
      </c>
      <c r="D5" s="27"/>
      <c r="E5" s="27"/>
      <c r="F5" s="27"/>
      <c r="G5" s="27"/>
      <c r="H5" s="24"/>
      <c r="I5" s="27"/>
      <c r="J5" s="27"/>
      <c r="N5" s="17"/>
    </row>
    <row r="6" spans="1:14" x14ac:dyDescent="0.25">
      <c r="A6" s="12" t="s">
        <v>15</v>
      </c>
      <c r="B6" s="2" t="s">
        <v>73</v>
      </c>
      <c r="C6" s="26" t="s">
        <v>43</v>
      </c>
      <c r="D6" s="62">
        <f>2^D3</f>
        <v>1.0715086071862673E+301</v>
      </c>
      <c r="E6" s="62">
        <f>(2^600)</f>
        <v>4.149515568880993E+180</v>
      </c>
      <c r="F6" s="62" t="s">
        <v>81</v>
      </c>
      <c r="G6" s="62" t="s">
        <v>80</v>
      </c>
      <c r="H6" s="62" t="s">
        <v>82</v>
      </c>
      <c r="I6" s="62" t="s">
        <v>79</v>
      </c>
      <c r="J6" s="62" t="s">
        <v>78</v>
      </c>
    </row>
    <row r="7" spans="1:14" x14ac:dyDescent="0.25">
      <c r="A7" s="12"/>
      <c r="B7" s="12"/>
      <c r="C7" s="13" t="s">
        <v>7</v>
      </c>
      <c r="D7" s="10">
        <f>D3^2</f>
        <v>1000000</v>
      </c>
      <c r="E7" s="34">
        <f>E3^2</f>
        <v>3600000000</v>
      </c>
      <c r="F7" s="14">
        <f t="shared" ref="F7:J7" si="1">F3^2</f>
        <v>12960000000000</v>
      </c>
      <c r="G7" s="14">
        <f t="shared" si="1"/>
        <v>7464960000000000</v>
      </c>
      <c r="H7" s="14">
        <f t="shared" si="1"/>
        <v>6.718464E+18</v>
      </c>
      <c r="I7" s="14">
        <f t="shared" si="1"/>
        <v>9.94519296E+20</v>
      </c>
      <c r="J7" s="14">
        <f t="shared" si="1"/>
        <v>9.9451929600000004E+24</v>
      </c>
    </row>
    <row r="8" spans="1:14" x14ac:dyDescent="0.25">
      <c r="A8" s="12" t="s">
        <v>16</v>
      </c>
      <c r="B8" s="12"/>
      <c r="C8" s="4" t="s">
        <v>3</v>
      </c>
      <c r="D8" s="5">
        <f>D2*$D$1</f>
        <v>1000</v>
      </c>
      <c r="E8" s="5">
        <f>E3</f>
        <v>60000</v>
      </c>
      <c r="F8" s="15">
        <f>F3</f>
        <v>3600000</v>
      </c>
      <c r="G8" s="15">
        <f>G3</f>
        <v>86400000</v>
      </c>
      <c r="H8" s="15">
        <f t="shared" ref="H8" si="2">H2*$D$1</f>
        <v>2592000000</v>
      </c>
      <c r="I8" s="15">
        <f>I3</f>
        <v>31536000000</v>
      </c>
      <c r="J8" s="15">
        <f>J3</f>
        <v>3153600000000</v>
      </c>
    </row>
    <row r="9" spans="1:14" ht="24" x14ac:dyDescent="0.25">
      <c r="A9" s="12" t="s">
        <v>126</v>
      </c>
      <c r="B9" s="12"/>
      <c r="C9" s="13" t="s">
        <v>69</v>
      </c>
      <c r="D9" s="9">
        <v>4.5</v>
      </c>
      <c r="E9" s="9">
        <v>91.5</v>
      </c>
      <c r="F9" s="9">
        <v>3103.5</v>
      </c>
      <c r="G9" s="9">
        <v>54877.5</v>
      </c>
      <c r="H9" s="9">
        <v>1278099.5</v>
      </c>
      <c r="I9" s="9">
        <v>13320099.5</v>
      </c>
      <c r="J9" s="9">
        <v>1052000099.5</v>
      </c>
    </row>
    <row r="10" spans="1:14" ht="23.25" x14ac:dyDescent="0.25">
      <c r="A10" s="12" t="s">
        <v>127</v>
      </c>
      <c r="B10" s="12"/>
      <c r="C10" s="4" t="s">
        <v>8</v>
      </c>
      <c r="D10" s="8">
        <f>D3^(1/2)</f>
        <v>31.622776601683793</v>
      </c>
      <c r="E10" s="8">
        <f t="shared" ref="E10:J10" si="3">E3^(1/2)</f>
        <v>244.94897427831782</v>
      </c>
      <c r="F10" s="8">
        <f t="shared" si="3"/>
        <v>1897.3665961010277</v>
      </c>
      <c r="G10" s="8">
        <f t="shared" si="3"/>
        <v>9295.1600308978013</v>
      </c>
      <c r="H10" s="8">
        <f t="shared" si="3"/>
        <v>50911.688245431418</v>
      </c>
      <c r="I10" s="8">
        <f t="shared" si="3"/>
        <v>177583.7830433849</v>
      </c>
      <c r="J10" s="8">
        <f t="shared" si="3"/>
        <v>1775837.830433849</v>
      </c>
    </row>
    <row r="11" spans="1:14" ht="23.25" x14ac:dyDescent="0.25">
      <c r="A11" s="12" t="s">
        <v>42</v>
      </c>
      <c r="B11" s="12"/>
      <c r="C11" s="13" t="s">
        <v>9</v>
      </c>
      <c r="D11" s="9">
        <f>D3^(1/3)</f>
        <v>9.9999999999999982</v>
      </c>
      <c r="E11" s="9">
        <f t="shared" ref="E11:J11" si="4">E3^(1/3)</f>
        <v>39.148676411688641</v>
      </c>
      <c r="F11" s="9">
        <f t="shared" si="4"/>
        <v>153.26188647871049</v>
      </c>
      <c r="G11" s="9">
        <f t="shared" si="4"/>
        <v>442.08377983684647</v>
      </c>
      <c r="H11" s="9">
        <f t="shared" si="4"/>
        <v>1373.6570910639975</v>
      </c>
      <c r="I11" s="9">
        <f t="shared" si="4"/>
        <v>3159.382456902862</v>
      </c>
      <c r="J11" s="9">
        <f t="shared" si="4"/>
        <v>14664.554333072434</v>
      </c>
    </row>
    <row r="12" spans="1:14" ht="23.25" x14ac:dyDescent="0.25">
      <c r="A12" s="12" t="s">
        <v>41</v>
      </c>
      <c r="B12" s="12"/>
      <c r="C12" s="4" t="s">
        <v>10</v>
      </c>
      <c r="D12" s="8">
        <f>LOG(D3,2)</f>
        <v>9.965784284662087</v>
      </c>
      <c r="E12" s="8">
        <f>LOG(E3,2)</f>
        <v>15.872674880270607</v>
      </c>
      <c r="F12" s="8">
        <f>LOG((F3/2),2)+LOG(2,2)</f>
        <v>21.779565475879124</v>
      </c>
      <c r="G12" s="8">
        <f t="shared" ref="G12:J12" si="5">LOG((G3/2),2)+LOG(2,2)</f>
        <v>26.364527976600279</v>
      </c>
      <c r="H12" s="8">
        <f t="shared" si="5"/>
        <v>31.271418572208802</v>
      </c>
      <c r="I12" s="8">
        <f t="shared" si="5"/>
        <v>34.87628063036766</v>
      </c>
      <c r="J12" s="8">
        <f t="shared" si="5"/>
        <v>41.520136820142383</v>
      </c>
    </row>
    <row r="13" spans="1:14" x14ac:dyDescent="0.25">
      <c r="A13" s="12"/>
      <c r="B13" s="12" t="s">
        <v>75</v>
      </c>
      <c r="C13" s="13" t="s">
        <v>4</v>
      </c>
      <c r="D13" s="7" t="s">
        <v>14</v>
      </c>
      <c r="E13" s="6" t="s">
        <v>18</v>
      </c>
      <c r="F13" s="6" t="s">
        <v>30</v>
      </c>
      <c r="G13" s="6" t="s">
        <v>19</v>
      </c>
      <c r="H13" s="6" t="s">
        <v>31</v>
      </c>
      <c r="I13" s="6" t="s">
        <v>32</v>
      </c>
      <c r="J13" s="11" t="s">
        <v>13</v>
      </c>
    </row>
    <row r="14" spans="1:14" x14ac:dyDescent="0.25">
      <c r="B14" s="2" t="s">
        <v>59</v>
      </c>
    </row>
    <row r="15" spans="1:14" x14ac:dyDescent="0.25">
      <c r="B15" s="2">
        <f>LOG(3,2)</f>
        <v>1.5849625007211563</v>
      </c>
      <c r="C15" s="1">
        <f>2^3</f>
        <v>8</v>
      </c>
    </row>
    <row r="16" spans="1:14" x14ac:dyDescent="0.25">
      <c r="B16" s="2">
        <f>LN(3)</f>
        <v>1.0986122886681098</v>
      </c>
      <c r="H16" s="47"/>
    </row>
    <row r="17" spans="2:14" x14ac:dyDescent="0.25">
      <c r="C17" s="1" t="s">
        <v>60</v>
      </c>
      <c r="D17" s="1"/>
      <c r="E17" s="1"/>
      <c r="F17" s="1"/>
      <c r="G17" s="1"/>
      <c r="H17" s="1"/>
      <c r="I17" s="1"/>
      <c r="J17" s="1"/>
      <c r="K17" s="1"/>
      <c r="N17" s="1"/>
    </row>
    <row r="18" spans="2:14" x14ac:dyDescent="0.25">
      <c r="I18" s="135" t="s">
        <v>84</v>
      </c>
      <c r="J18" s="135"/>
    </row>
    <row r="19" spans="2:14" ht="23.25" x14ac:dyDescent="0.25">
      <c r="C19" s="35" t="s">
        <v>37</v>
      </c>
      <c r="D19" s="9">
        <v>1052000099.5</v>
      </c>
      <c r="E19" s="2" t="s">
        <v>65</v>
      </c>
      <c r="F19" s="50" t="s">
        <v>57</v>
      </c>
      <c r="G19" s="51" t="s">
        <v>59</v>
      </c>
      <c r="H19" s="2" t="s">
        <v>65</v>
      </c>
      <c r="I19" s="49" t="s">
        <v>58</v>
      </c>
      <c r="J19" s="67" t="s">
        <v>72</v>
      </c>
    </row>
    <row r="20" spans="2:14" x14ac:dyDescent="0.25">
      <c r="F20" s="49" t="s">
        <v>17</v>
      </c>
      <c r="G20" s="61" t="e">
        <f>2^D19</f>
        <v>#NUM!</v>
      </c>
      <c r="H20" s="2" t="s">
        <v>65</v>
      </c>
      <c r="I20" s="49" t="s">
        <v>71</v>
      </c>
      <c r="J20" s="69">
        <f>LOG(D19,2)*D19</f>
        <v>31528956037.276211</v>
      </c>
    </row>
    <row r="21" spans="2:14" x14ac:dyDescent="0.25">
      <c r="D21" s="63"/>
      <c r="F21" s="1"/>
      <c r="G21" s="63"/>
      <c r="K21" s="136" t="s">
        <v>40</v>
      </c>
      <c r="L21" s="137"/>
      <c r="M21" s="48">
        <f>D3*LOG(D3,2)</f>
        <v>9965.7842846620879</v>
      </c>
    </row>
    <row r="22" spans="2:14" x14ac:dyDescent="0.25">
      <c r="F22" s="1"/>
      <c r="K22" s="138" t="s">
        <v>83</v>
      </c>
      <c r="L22" s="139"/>
      <c r="M22" s="33">
        <f>LOG(10^10,2)</f>
        <v>33.219280948873624</v>
      </c>
    </row>
    <row r="25" spans="2:14" ht="24" thickBot="1" x14ac:dyDescent="0.3">
      <c r="B25" s="55" t="s">
        <v>61</v>
      </c>
      <c r="D25" s="53" t="s">
        <v>12</v>
      </c>
      <c r="E25" s="53" t="s">
        <v>44</v>
      </c>
      <c r="G25" s="58" t="s">
        <v>68</v>
      </c>
      <c r="H25" s="58" t="s">
        <v>66</v>
      </c>
      <c r="I25" s="58" t="s">
        <v>67</v>
      </c>
      <c r="J25" s="123" t="s">
        <v>51</v>
      </c>
      <c r="K25" s="124"/>
      <c r="L25" s="124"/>
      <c r="M25" s="124"/>
      <c r="N25" s="125"/>
    </row>
    <row r="26" spans="2:14" ht="24.75" thickTop="1" x14ac:dyDescent="0.25">
      <c r="B26" s="57" t="s">
        <v>64</v>
      </c>
      <c r="D26" s="54" t="s">
        <v>62</v>
      </c>
      <c r="E26" s="54" t="s">
        <v>55</v>
      </c>
      <c r="G26" s="63">
        <v>10</v>
      </c>
      <c r="H26" s="2">
        <f>G26/2</f>
        <v>5</v>
      </c>
      <c r="I26" s="2">
        <v>2</v>
      </c>
      <c r="J26" s="36" t="s">
        <v>49</v>
      </c>
      <c r="K26" s="37" t="s">
        <v>50</v>
      </c>
      <c r="L26" s="38" t="s">
        <v>48</v>
      </c>
      <c r="M26" s="37" t="s">
        <v>46</v>
      </c>
      <c r="N26" s="39" t="s">
        <v>52</v>
      </c>
    </row>
    <row r="27" spans="2:14" ht="24" x14ac:dyDescent="0.25">
      <c r="B27" s="56" t="s">
        <v>45</v>
      </c>
      <c r="D27" s="54" t="s">
        <v>76</v>
      </c>
      <c r="E27" s="54" t="s">
        <v>77</v>
      </c>
      <c r="J27" s="40">
        <f>LOG(H26,2)</f>
        <v>2.3219280948873622</v>
      </c>
      <c r="K27" s="37" t="s">
        <v>50</v>
      </c>
      <c r="L27" s="41">
        <f>LOG(2,2)</f>
        <v>1</v>
      </c>
      <c r="M27" s="37" t="s">
        <v>47</v>
      </c>
      <c r="N27" s="64">
        <f>J27+L27</f>
        <v>3.3219280948873622</v>
      </c>
    </row>
    <row r="28" spans="2:14" ht="24" x14ac:dyDescent="0.25">
      <c r="B28" s="56" t="s">
        <v>56</v>
      </c>
      <c r="D28" s="54" t="s">
        <v>130</v>
      </c>
      <c r="E28" s="54" t="s">
        <v>131</v>
      </c>
      <c r="M28" s="2" t="s">
        <v>70</v>
      </c>
      <c r="N28" s="65">
        <f>LOG(G26,2)</f>
        <v>3.3219280948873626</v>
      </c>
    </row>
    <row r="29" spans="2:14" x14ac:dyDescent="0.25">
      <c r="B29" s="56" t="s">
        <v>63</v>
      </c>
      <c r="J29" s="40">
        <f>LOG((G26/2),2)</f>
        <v>2.3219280948873622</v>
      </c>
      <c r="K29" s="37" t="s">
        <v>50</v>
      </c>
      <c r="L29" s="41">
        <f>LOG(2,2)</f>
        <v>1</v>
      </c>
      <c r="M29" s="37" t="s">
        <v>47</v>
      </c>
      <c r="N29" s="64">
        <f>J29+L29</f>
        <v>3.3219280948873622</v>
      </c>
    </row>
    <row r="30" spans="2:14" x14ac:dyDescent="0.25">
      <c r="N30" s="2"/>
    </row>
    <row r="31" spans="2:14" x14ac:dyDescent="0.25">
      <c r="J31" s="123" t="s">
        <v>53</v>
      </c>
      <c r="K31" s="124"/>
      <c r="L31" s="124"/>
      <c r="M31" s="124"/>
      <c r="N31" s="125"/>
    </row>
    <row r="32" spans="2:14" ht="24.75" x14ac:dyDescent="0.45">
      <c r="J32" s="130" t="s">
        <v>54</v>
      </c>
      <c r="K32" s="131"/>
      <c r="L32" s="131"/>
      <c r="M32" s="131"/>
      <c r="N32" s="132"/>
    </row>
    <row r="33" spans="3:10" x14ac:dyDescent="0.25">
      <c r="C33" s="2" t="s">
        <v>36</v>
      </c>
      <c r="D33" s="16"/>
      <c r="J33" s="66"/>
    </row>
    <row r="34" spans="3:10" x14ac:dyDescent="0.25">
      <c r="C34" s="2" t="s">
        <v>25</v>
      </c>
      <c r="D34" s="18">
        <f>FACT(3)</f>
        <v>6</v>
      </c>
    </row>
    <row r="35" spans="3:10" x14ac:dyDescent="0.25">
      <c r="C35" s="2" t="s">
        <v>24</v>
      </c>
      <c r="D35" s="18">
        <f>FACT(4)</f>
        <v>24</v>
      </c>
    </row>
    <row r="36" spans="3:10" x14ac:dyDescent="0.25">
      <c r="C36" s="2" t="s">
        <v>26</v>
      </c>
      <c r="D36" s="18">
        <f>FACT(5)</f>
        <v>120</v>
      </c>
    </row>
    <row r="37" spans="3:10" x14ac:dyDescent="0.25">
      <c r="C37" s="2" t="s">
        <v>27</v>
      </c>
      <c r="D37" s="18">
        <f>FACT(6)</f>
        <v>720</v>
      </c>
    </row>
    <row r="38" spans="3:10" x14ac:dyDescent="0.25">
      <c r="C38" s="2" t="s">
        <v>23</v>
      </c>
      <c r="D38" s="19">
        <v>5040</v>
      </c>
    </row>
    <row r="39" spans="3:10" x14ac:dyDescent="0.25">
      <c r="C39" s="2" t="s">
        <v>22</v>
      </c>
      <c r="D39" s="16">
        <v>40320</v>
      </c>
    </row>
    <row r="40" spans="3:10" x14ac:dyDescent="0.25">
      <c r="C40" s="2" t="s">
        <v>20</v>
      </c>
      <c r="D40" s="16">
        <v>362880</v>
      </c>
    </row>
    <row r="41" spans="3:10" x14ac:dyDescent="0.25">
      <c r="C41" s="2" t="s">
        <v>21</v>
      </c>
      <c r="D41" s="16">
        <v>3628800</v>
      </c>
    </row>
    <row r="42" spans="3:10" x14ac:dyDescent="0.25">
      <c r="C42" s="2"/>
      <c r="D42" s="16"/>
    </row>
    <row r="43" spans="3:10" x14ac:dyDescent="0.25">
      <c r="C43" s="2" t="s">
        <v>28</v>
      </c>
      <c r="D43" s="16">
        <v>39916800</v>
      </c>
    </row>
    <row r="44" spans="3:10" x14ac:dyDescent="0.25">
      <c r="C44" s="2" t="s">
        <v>29</v>
      </c>
      <c r="D44" s="16">
        <v>479001600</v>
      </c>
    </row>
    <row r="45" spans="3:10" x14ac:dyDescent="0.25">
      <c r="C45" s="2" t="s">
        <v>33</v>
      </c>
      <c r="D45" s="16">
        <v>6227020800</v>
      </c>
    </row>
    <row r="46" spans="3:10" x14ac:dyDescent="0.25">
      <c r="C46" s="2" t="s">
        <v>34</v>
      </c>
      <c r="D46" s="16">
        <v>87178291200</v>
      </c>
    </row>
  </sheetData>
  <mergeCells count="7">
    <mergeCell ref="J32:N32"/>
    <mergeCell ref="B1:C1"/>
    <mergeCell ref="I18:J18"/>
    <mergeCell ref="K21:L21"/>
    <mergeCell ref="K22:L22"/>
    <mergeCell ref="J25:N25"/>
    <mergeCell ref="J31:N31"/>
  </mergeCells>
  <hyperlinks>
    <hyperlink ref="B27" r:id="rId1" xr:uid="{F149623B-202F-46AD-B25A-5474DB47F907}"/>
    <hyperlink ref="B28" r:id="rId2" xr:uid="{2FD25695-AFB5-47FD-82B5-E1F0BA53695A}"/>
    <hyperlink ref="B29" r:id="rId3" xr:uid="{58B7E786-F344-419C-8048-1E123CE3E9AF}"/>
    <hyperlink ref="B26" r:id="rId4" xr:uid="{6DBCF982-E5AC-4FFD-8D1A-9E854B57B9E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orderN_3</vt:lpstr>
      <vt:lpstr>Sheet2</vt:lpstr>
      <vt:lpstr>orderN_2</vt:lpstr>
      <vt:lpstr>orderN_1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Danielle</cp:lastModifiedBy>
  <dcterms:created xsi:type="dcterms:W3CDTF">2023-10-08T21:38:37Z</dcterms:created>
  <dcterms:modified xsi:type="dcterms:W3CDTF">2023-11-10T21:53:52Z</dcterms:modified>
</cp:coreProperties>
</file>