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lab\lab3_BigOhOmegaTheta_spreadsheet\"/>
    </mc:Choice>
  </mc:AlternateContent>
  <xr:revisionPtr revIDLastSave="0" documentId="13_ncr:1_{46A4173A-BAC5-401D-9889-8F58314C78F8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f_fn1" sheetId="2" r:id="rId1"/>
    <sheet name="df_fn2" sheetId="5" r:id="rId2"/>
    <sheet name="df_fn3" sheetId="8" r:id="rId3"/>
    <sheet name="df_fn4" sheetId="9" r:id="rId4"/>
    <sheet name="4" sheetId="7" r:id="rId5"/>
    <sheet name="lehr_ex2" sheetId="4" r:id="rId6"/>
    <sheet name="lehr_ex1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H16" i="2"/>
  <c r="H10" i="2"/>
  <c r="H5" i="2"/>
  <c r="F16" i="2"/>
  <c r="F15" i="3"/>
  <c r="I15" i="3"/>
  <c r="D16" i="3"/>
  <c r="D15" i="3"/>
  <c r="E16" i="3"/>
  <c r="I16" i="9"/>
  <c r="I16" i="8"/>
  <c r="F16" i="8"/>
  <c r="I5" i="9"/>
  <c r="I17" i="9" s="1"/>
  <c r="I8" i="9"/>
  <c r="H16" i="9" s="1"/>
  <c r="I8" i="8"/>
  <c r="H18" i="8"/>
  <c r="I5" i="8"/>
  <c r="H16" i="8" s="1"/>
  <c r="I5" i="5"/>
  <c r="I23" i="5" s="1"/>
  <c r="I10" i="5"/>
  <c r="H20" i="5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I19" i="4"/>
  <c r="H19" i="4"/>
  <c r="I19" i="9"/>
  <c r="I20" i="9"/>
  <c r="I24" i="9"/>
  <c r="I28" i="9"/>
  <c r="I32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E35" i="9"/>
  <c r="D35" i="9"/>
  <c r="D34" i="9"/>
  <c r="E34" i="9" s="1"/>
  <c r="E33" i="9"/>
  <c r="D33" i="9"/>
  <c r="D32" i="9"/>
  <c r="E32" i="9" s="1"/>
  <c r="E31" i="9"/>
  <c r="D31" i="9"/>
  <c r="D30" i="9"/>
  <c r="E30" i="9" s="1"/>
  <c r="E29" i="9"/>
  <c r="D29" i="9"/>
  <c r="D28" i="9"/>
  <c r="E28" i="9" s="1"/>
  <c r="E27" i="9"/>
  <c r="D27" i="9"/>
  <c r="D26" i="9"/>
  <c r="E26" i="9" s="1"/>
  <c r="E25" i="9"/>
  <c r="D25" i="9"/>
  <c r="D24" i="9"/>
  <c r="E24" i="9" s="1"/>
  <c r="E23" i="9"/>
  <c r="D23" i="9"/>
  <c r="D22" i="9"/>
  <c r="E22" i="9" s="1"/>
  <c r="E21" i="9"/>
  <c r="D21" i="9"/>
  <c r="D20" i="9"/>
  <c r="E20" i="9" s="1"/>
  <c r="E19" i="9"/>
  <c r="D19" i="9"/>
  <c r="D18" i="9"/>
  <c r="E18" i="9" s="1"/>
  <c r="E17" i="9"/>
  <c r="D17" i="9"/>
  <c r="D16" i="9"/>
  <c r="E16" i="9" s="1"/>
  <c r="I22" i="8"/>
  <c r="F16" i="5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E35" i="8"/>
  <c r="D35" i="8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E22" i="8"/>
  <c r="D22" i="8"/>
  <c r="D21" i="8"/>
  <c r="E21" i="8" s="1"/>
  <c r="D20" i="8"/>
  <c r="E20" i="8" s="1"/>
  <c r="E19" i="8"/>
  <c r="D19" i="8"/>
  <c r="D18" i="8"/>
  <c r="E18" i="8" s="1"/>
  <c r="D17" i="8"/>
  <c r="E17" i="8" s="1"/>
  <c r="D16" i="8"/>
  <c r="E16" i="8" s="1"/>
  <c r="H15" i="4"/>
  <c r="I40" i="7"/>
  <c r="H40" i="7"/>
  <c r="G40" i="7"/>
  <c r="D40" i="7"/>
  <c r="J40" i="7" s="1"/>
  <c r="I39" i="7"/>
  <c r="H39" i="7"/>
  <c r="G39" i="7"/>
  <c r="D39" i="7"/>
  <c r="I38" i="7"/>
  <c r="H38" i="7"/>
  <c r="G38" i="7"/>
  <c r="D38" i="7"/>
  <c r="I37" i="7"/>
  <c r="H37" i="7"/>
  <c r="G37" i="7"/>
  <c r="D37" i="7"/>
  <c r="J37" i="7" s="1"/>
  <c r="I36" i="7"/>
  <c r="H36" i="7"/>
  <c r="G36" i="7"/>
  <c r="D36" i="7"/>
  <c r="J36" i="7" s="1"/>
  <c r="I35" i="7"/>
  <c r="H35" i="7"/>
  <c r="G35" i="7"/>
  <c r="D35" i="7"/>
  <c r="I34" i="7"/>
  <c r="H34" i="7"/>
  <c r="G34" i="7"/>
  <c r="D34" i="7"/>
  <c r="I33" i="7"/>
  <c r="H33" i="7"/>
  <c r="G33" i="7"/>
  <c r="D33" i="7"/>
  <c r="J33" i="7" s="1"/>
  <c r="I32" i="7"/>
  <c r="H32" i="7"/>
  <c r="G32" i="7"/>
  <c r="D32" i="7"/>
  <c r="J32" i="7" s="1"/>
  <c r="I31" i="7"/>
  <c r="H31" i="7"/>
  <c r="G31" i="7"/>
  <c r="D31" i="7"/>
  <c r="I30" i="7"/>
  <c r="H30" i="7"/>
  <c r="G30" i="7"/>
  <c r="D30" i="7"/>
  <c r="I29" i="7"/>
  <c r="H29" i="7"/>
  <c r="G29" i="7"/>
  <c r="D29" i="7"/>
  <c r="J29" i="7" s="1"/>
  <c r="I28" i="7"/>
  <c r="H28" i="7"/>
  <c r="G28" i="7"/>
  <c r="D28" i="7"/>
  <c r="J28" i="7" s="1"/>
  <c r="I27" i="7"/>
  <c r="H27" i="7"/>
  <c r="G27" i="7"/>
  <c r="D27" i="7"/>
  <c r="I26" i="7"/>
  <c r="H26" i="7"/>
  <c r="G26" i="7"/>
  <c r="D26" i="7"/>
  <c r="I25" i="7"/>
  <c r="H25" i="7"/>
  <c r="G25" i="7"/>
  <c r="D25" i="7"/>
  <c r="J25" i="7" s="1"/>
  <c r="I24" i="7"/>
  <c r="H24" i="7"/>
  <c r="G24" i="7"/>
  <c r="D24" i="7"/>
  <c r="J24" i="7" s="1"/>
  <c r="I23" i="7"/>
  <c r="H23" i="7"/>
  <c r="G23" i="7"/>
  <c r="D23" i="7"/>
  <c r="I22" i="7"/>
  <c r="H22" i="7"/>
  <c r="G22" i="7"/>
  <c r="D22" i="7"/>
  <c r="I21" i="7"/>
  <c r="H21" i="7"/>
  <c r="G21" i="7"/>
  <c r="D21" i="7"/>
  <c r="J21" i="7" s="1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E29" i="5" s="1"/>
  <c r="F28" i="5"/>
  <c r="D28" i="5"/>
  <c r="F27" i="5"/>
  <c r="D27" i="5"/>
  <c r="F26" i="5"/>
  <c r="D26" i="5"/>
  <c r="F25" i="5"/>
  <c r="D25" i="5"/>
  <c r="E25" i="5" s="1"/>
  <c r="F24" i="5"/>
  <c r="D24" i="5"/>
  <c r="F23" i="5"/>
  <c r="D23" i="5"/>
  <c r="F22" i="5"/>
  <c r="D22" i="5"/>
  <c r="F21" i="5"/>
  <c r="D21" i="5"/>
  <c r="E21" i="5" s="1"/>
  <c r="F20" i="5"/>
  <c r="D20" i="5"/>
  <c r="F19" i="5"/>
  <c r="D19" i="5"/>
  <c r="F18" i="5"/>
  <c r="D18" i="5"/>
  <c r="F17" i="5"/>
  <c r="D17" i="5"/>
  <c r="E17" i="5" s="1"/>
  <c r="D16" i="5"/>
  <c r="D34" i="4"/>
  <c r="E34" i="4" s="1"/>
  <c r="D33" i="4"/>
  <c r="E33" i="4" s="1"/>
  <c r="I33" i="4" s="1"/>
  <c r="F32" i="4"/>
  <c r="E32" i="4"/>
  <c r="I32" i="4" s="1"/>
  <c r="D32" i="4"/>
  <c r="D31" i="4"/>
  <c r="E31" i="4" s="1"/>
  <c r="E30" i="4"/>
  <c r="I30" i="4" s="1"/>
  <c r="D30" i="4"/>
  <c r="D29" i="4"/>
  <c r="E29" i="4" s="1"/>
  <c r="D28" i="4"/>
  <c r="E28" i="4" s="1"/>
  <c r="D27" i="4"/>
  <c r="E27" i="4" s="1"/>
  <c r="D26" i="4"/>
  <c r="E26" i="4" s="1"/>
  <c r="I26" i="4" s="1"/>
  <c r="E25" i="4"/>
  <c r="I25" i="4" s="1"/>
  <c r="D25" i="4"/>
  <c r="E24" i="4"/>
  <c r="D24" i="4"/>
  <c r="D23" i="4"/>
  <c r="E23" i="4" s="1"/>
  <c r="D22" i="4"/>
  <c r="E22" i="4" s="1"/>
  <c r="I22" i="4" s="1"/>
  <c r="D21" i="4"/>
  <c r="E21" i="4" s="1"/>
  <c r="D20" i="4"/>
  <c r="E20" i="4" s="1"/>
  <c r="D19" i="4"/>
  <c r="E19" i="4" s="1"/>
  <c r="D18" i="4"/>
  <c r="E18" i="4" s="1"/>
  <c r="I18" i="4" s="1"/>
  <c r="E17" i="4"/>
  <c r="D17" i="4"/>
  <c r="F16" i="4"/>
  <c r="E16" i="4"/>
  <c r="D16" i="4"/>
  <c r="D15" i="4"/>
  <c r="E15" i="4" s="1"/>
  <c r="E34" i="3"/>
  <c r="I34" i="3" s="1"/>
  <c r="D34" i="3"/>
  <c r="D33" i="3"/>
  <c r="E33" i="3" s="1"/>
  <c r="D32" i="3"/>
  <c r="E32" i="3" s="1"/>
  <c r="D31" i="3"/>
  <c r="E31" i="3" s="1"/>
  <c r="D30" i="3"/>
  <c r="E30" i="3" s="1"/>
  <c r="I30" i="3" s="1"/>
  <c r="D29" i="3"/>
  <c r="E29" i="3" s="1"/>
  <c r="I29" i="3" s="1"/>
  <c r="D28" i="3"/>
  <c r="E28" i="3" s="1"/>
  <c r="D27" i="3"/>
  <c r="E27" i="3" s="1"/>
  <c r="D26" i="3"/>
  <c r="E26" i="3" s="1"/>
  <c r="I26" i="3" s="1"/>
  <c r="E25" i="3"/>
  <c r="I25" i="3" s="1"/>
  <c r="D25" i="3"/>
  <c r="D24" i="3"/>
  <c r="E24" i="3" s="1"/>
  <c r="D23" i="3"/>
  <c r="E23" i="3" s="1"/>
  <c r="E22" i="3"/>
  <c r="I22" i="3" s="1"/>
  <c r="D22" i="3"/>
  <c r="D21" i="3"/>
  <c r="E21" i="3" s="1"/>
  <c r="D20" i="3"/>
  <c r="E20" i="3" s="1"/>
  <c r="D19" i="3"/>
  <c r="E19" i="3" s="1"/>
  <c r="D18" i="3"/>
  <c r="E18" i="3" s="1"/>
  <c r="I18" i="3" s="1"/>
  <c r="E17" i="3"/>
  <c r="D17" i="3"/>
  <c r="E15" i="3"/>
  <c r="H15" i="3" s="1"/>
  <c r="F35" i="2"/>
  <c r="D35" i="2"/>
  <c r="F34" i="2"/>
  <c r="D34" i="2"/>
  <c r="E34" i="2" s="1"/>
  <c r="F33" i="2"/>
  <c r="D33" i="2"/>
  <c r="F32" i="2"/>
  <c r="D32" i="2"/>
  <c r="F31" i="2"/>
  <c r="D31" i="2"/>
  <c r="E31" i="2" s="1"/>
  <c r="F30" i="2"/>
  <c r="D30" i="2"/>
  <c r="E30" i="2" s="1"/>
  <c r="F29" i="2"/>
  <c r="D29" i="2"/>
  <c r="F28" i="2"/>
  <c r="D28" i="2"/>
  <c r="F27" i="2"/>
  <c r="D27" i="2"/>
  <c r="E27" i="2" s="1"/>
  <c r="F26" i="2"/>
  <c r="D26" i="2"/>
  <c r="E26" i="2" s="1"/>
  <c r="F25" i="2"/>
  <c r="D25" i="2"/>
  <c r="F24" i="2"/>
  <c r="D24" i="2"/>
  <c r="F23" i="2"/>
  <c r="D23" i="2"/>
  <c r="E23" i="2" s="1"/>
  <c r="F22" i="2"/>
  <c r="D22" i="2"/>
  <c r="E22" i="2" s="1"/>
  <c r="F21" i="2"/>
  <c r="D21" i="2"/>
  <c r="F20" i="2"/>
  <c r="D20" i="2"/>
  <c r="F19" i="2"/>
  <c r="D19" i="2"/>
  <c r="E19" i="2" s="1"/>
  <c r="F18" i="2"/>
  <c r="D18" i="2"/>
  <c r="E18" i="2" s="1"/>
  <c r="F17" i="2"/>
  <c r="D17" i="2"/>
  <c r="D16" i="2"/>
  <c r="I34" i="9" l="1"/>
  <c r="I30" i="9"/>
  <c r="I26" i="9"/>
  <c r="I22" i="9"/>
  <c r="I18" i="9"/>
  <c r="I35" i="9"/>
  <c r="I31" i="9"/>
  <c r="I27" i="9"/>
  <c r="I23" i="9"/>
  <c r="I33" i="9"/>
  <c r="I29" i="9"/>
  <c r="I25" i="9"/>
  <c r="I21" i="9"/>
  <c r="H35" i="9"/>
  <c r="H27" i="9"/>
  <c r="H23" i="9"/>
  <c r="H34" i="9"/>
  <c r="H30" i="9"/>
  <c r="H26" i="9"/>
  <c r="H22" i="9"/>
  <c r="H18" i="9"/>
  <c r="H31" i="9"/>
  <c r="H19" i="9"/>
  <c r="H33" i="9"/>
  <c r="H29" i="9"/>
  <c r="H25" i="9"/>
  <c r="H21" i="9"/>
  <c r="H17" i="9"/>
  <c r="H32" i="9"/>
  <c r="H28" i="9"/>
  <c r="H24" i="9"/>
  <c r="H20" i="9"/>
  <c r="I33" i="8"/>
  <c r="H35" i="5"/>
  <c r="H31" i="5"/>
  <c r="H27" i="5"/>
  <c r="H23" i="5"/>
  <c r="H19" i="5"/>
  <c r="H34" i="5"/>
  <c r="H30" i="5"/>
  <c r="H26" i="5"/>
  <c r="H22" i="5"/>
  <c r="H18" i="5"/>
  <c r="H17" i="5"/>
  <c r="H33" i="5"/>
  <c r="H29" i="5"/>
  <c r="H25" i="5"/>
  <c r="H21" i="5"/>
  <c r="H16" i="5"/>
  <c r="H32" i="5"/>
  <c r="H28" i="5"/>
  <c r="H24" i="5"/>
  <c r="I35" i="5"/>
  <c r="I26" i="5"/>
  <c r="I27" i="5"/>
  <c r="I31" i="5"/>
  <c r="I33" i="5"/>
  <c r="I29" i="5"/>
  <c r="I25" i="5"/>
  <c r="I21" i="5"/>
  <c r="I34" i="5"/>
  <c r="I30" i="5"/>
  <c r="I22" i="5"/>
  <c r="I16" i="5"/>
  <c r="I32" i="5"/>
  <c r="I28" i="5"/>
  <c r="I24" i="5"/>
  <c r="I20" i="5"/>
  <c r="I17" i="5"/>
  <c r="I19" i="5"/>
  <c r="I18" i="5"/>
  <c r="I21" i="3"/>
  <c r="F21" i="3"/>
  <c r="I17" i="3"/>
  <c r="H17" i="3"/>
  <c r="F17" i="3"/>
  <c r="I21" i="4"/>
  <c r="F21" i="4"/>
  <c r="I28" i="4"/>
  <c r="F28" i="4"/>
  <c r="J27" i="7"/>
  <c r="E27" i="7"/>
  <c r="J35" i="7"/>
  <c r="E35" i="7"/>
  <c r="F25" i="3"/>
  <c r="I24" i="4"/>
  <c r="H24" i="4"/>
  <c r="F25" i="4"/>
  <c r="H28" i="4"/>
  <c r="J22" i="7"/>
  <c r="E22" i="7"/>
  <c r="E28" i="7"/>
  <c r="J30" i="7"/>
  <c r="E30" i="7"/>
  <c r="E36" i="7"/>
  <c r="J38" i="7"/>
  <c r="E38" i="7"/>
  <c r="F29" i="3"/>
  <c r="I33" i="3"/>
  <c r="F33" i="3"/>
  <c r="I17" i="4"/>
  <c r="H17" i="4"/>
  <c r="I20" i="4"/>
  <c r="F20" i="4"/>
  <c r="F24" i="4"/>
  <c r="I29" i="4"/>
  <c r="F29" i="4"/>
  <c r="J23" i="7"/>
  <c r="E23" i="7"/>
  <c r="J31" i="7"/>
  <c r="E31" i="7"/>
  <c r="J39" i="7"/>
  <c r="E39" i="7"/>
  <c r="I16" i="4"/>
  <c r="H16" i="4"/>
  <c r="F17" i="4"/>
  <c r="H20" i="4"/>
  <c r="E24" i="7"/>
  <c r="J26" i="7"/>
  <c r="E26" i="7"/>
  <c r="E32" i="7"/>
  <c r="J34" i="7"/>
  <c r="E34" i="7"/>
  <c r="E40" i="7"/>
  <c r="I25" i="8"/>
  <c r="I31" i="8"/>
  <c r="I21" i="8"/>
  <c r="I35" i="8"/>
  <c r="I29" i="8"/>
  <c r="I34" i="8"/>
  <c r="I27" i="8"/>
  <c r="I32" i="8"/>
  <c r="I28" i="8"/>
  <c r="I24" i="8"/>
  <c r="I20" i="8"/>
  <c r="I23" i="8"/>
  <c r="I17" i="8"/>
  <c r="I30" i="8"/>
  <c r="I26" i="8"/>
  <c r="H29" i="8"/>
  <c r="H21" i="8"/>
  <c r="H32" i="8"/>
  <c r="H28" i="8"/>
  <c r="H24" i="8"/>
  <c r="H20" i="8"/>
  <c r="H33" i="8"/>
  <c r="H25" i="8"/>
  <c r="H17" i="8"/>
  <c r="H35" i="8"/>
  <c r="H31" i="8"/>
  <c r="H27" i="8"/>
  <c r="H23" i="8"/>
  <c r="H19" i="8"/>
  <c r="H34" i="8"/>
  <c r="H30" i="8"/>
  <c r="H26" i="8"/>
  <c r="H22" i="8"/>
  <c r="I19" i="8"/>
  <c r="I18" i="8"/>
  <c r="E33" i="5"/>
  <c r="E18" i="5"/>
  <c r="E22" i="5"/>
  <c r="E34" i="5"/>
  <c r="E26" i="5"/>
  <c r="E16" i="5"/>
  <c r="E24" i="5"/>
  <c r="E30" i="5"/>
  <c r="E35" i="5"/>
  <c r="E20" i="5"/>
  <c r="E16" i="2"/>
  <c r="E20" i="2"/>
  <c r="E24" i="2"/>
  <c r="E28" i="2"/>
  <c r="E32" i="2"/>
  <c r="E35" i="2"/>
  <c r="E21" i="7"/>
  <c r="E25" i="7"/>
  <c r="E29" i="7"/>
  <c r="F32" i="7"/>
  <c r="E33" i="7"/>
  <c r="F36" i="7"/>
  <c r="E37" i="7"/>
  <c r="F40" i="7"/>
  <c r="E19" i="5"/>
  <c r="E23" i="5"/>
  <c r="E27" i="5"/>
  <c r="E31" i="5"/>
  <c r="E28" i="5"/>
  <c r="E32" i="5"/>
  <c r="E29" i="2"/>
  <c r="H23" i="3"/>
  <c r="F23" i="3"/>
  <c r="I23" i="3"/>
  <c r="E17" i="2"/>
  <c r="E33" i="2"/>
  <c r="H19" i="3"/>
  <c r="F19" i="3"/>
  <c r="I19" i="3"/>
  <c r="F24" i="3"/>
  <c r="I24" i="3"/>
  <c r="H24" i="3"/>
  <c r="F15" i="4"/>
  <c r="I15" i="4"/>
  <c r="H23" i="4"/>
  <c r="F23" i="4"/>
  <c r="I23" i="4"/>
  <c r="H31" i="4"/>
  <c r="F31" i="4"/>
  <c r="I31" i="4"/>
  <c r="F28" i="3"/>
  <c r="I28" i="3"/>
  <c r="H28" i="3"/>
  <c r="E21" i="2"/>
  <c r="F16" i="3"/>
  <c r="I16" i="3"/>
  <c r="H16" i="3"/>
  <c r="F20" i="3"/>
  <c r="I20" i="3"/>
  <c r="H20" i="3"/>
  <c r="H31" i="3"/>
  <c r="F31" i="3"/>
  <c r="I31" i="3"/>
  <c r="E25" i="2"/>
  <c r="H27" i="3"/>
  <c r="F27" i="3"/>
  <c r="I27" i="3"/>
  <c r="F32" i="3"/>
  <c r="I32" i="3"/>
  <c r="H32" i="3"/>
  <c r="F19" i="4"/>
  <c r="H27" i="4"/>
  <c r="F27" i="4"/>
  <c r="I27" i="4"/>
  <c r="I34" i="4"/>
  <c r="H34" i="4"/>
  <c r="F34" i="4"/>
  <c r="H32" i="4"/>
  <c r="F33" i="4"/>
  <c r="F18" i="3"/>
  <c r="H21" i="3"/>
  <c r="F22" i="3"/>
  <c r="H25" i="3"/>
  <c r="F26" i="3"/>
  <c r="H29" i="3"/>
  <c r="F30" i="3"/>
  <c r="H33" i="3"/>
  <c r="F34" i="3"/>
  <c r="F18" i="4"/>
  <c r="H21" i="4"/>
  <c r="F22" i="4"/>
  <c r="H25" i="4"/>
  <c r="F26" i="4"/>
  <c r="H29" i="4"/>
  <c r="F30" i="4"/>
  <c r="H33" i="4"/>
  <c r="H18" i="3"/>
  <c r="H22" i="3"/>
  <c r="H26" i="3"/>
  <c r="H30" i="3"/>
  <c r="H34" i="3"/>
  <c r="H18" i="4"/>
  <c r="H22" i="4"/>
  <c r="H26" i="4"/>
  <c r="H30" i="4"/>
  <c r="F34" i="7" l="1"/>
  <c r="F35" i="7"/>
  <c r="F24" i="7"/>
  <c r="F39" i="7"/>
  <c r="F23" i="7"/>
  <c r="F30" i="7"/>
  <c r="F31" i="7"/>
  <c r="F22" i="7"/>
  <c r="F28" i="7"/>
  <c r="F26" i="7"/>
  <c r="F38" i="7"/>
  <c r="F27" i="7"/>
  <c r="F25" i="7"/>
  <c r="F29" i="7"/>
  <c r="F33" i="7"/>
  <c r="F37" i="7"/>
  <c r="F21" i="7"/>
</calcChain>
</file>

<file path=xl/sharedStrings.xml><?xml version="1.0" encoding="utf-8"?>
<sst xmlns="http://schemas.openxmlformats.org/spreadsheetml/2006/main" count="244" uniqueCount="55">
  <si>
    <t>Example of Asymptotic Functional Analysis with a Third Order Polynomial</t>
  </si>
  <si>
    <t>How it behaves when scaling</t>
  </si>
  <si>
    <t>Given:</t>
  </si>
  <si>
    <t>f(n) =</t>
  </si>
  <si>
    <r>
      <t>an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3 + bn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2 + cn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1 + dn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0</t>
    </r>
  </si>
  <si>
    <t>Model:</t>
  </si>
  <si>
    <t>f1(n) =</t>
  </si>
  <si>
    <r>
      <t xml:space="preserve">  cn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1 + dn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0</t>
    </r>
  </si>
  <si>
    <t>f2(n) =</t>
  </si>
  <si>
    <t xml:space="preserve">  c logn + dn^0</t>
  </si>
  <si>
    <t>f3(n) =</t>
  </si>
  <si>
    <t xml:space="preserve">  bn logn + c logn + dn^0</t>
  </si>
  <si>
    <t>f4(n) =</t>
  </si>
  <si>
    <t xml:space="preserve">  bn^2 + cn^1 + dn^0</t>
  </si>
  <si>
    <t>a =</t>
  </si>
  <si>
    <t>*n^3</t>
  </si>
  <si>
    <t>g1(n) =</t>
  </si>
  <si>
    <t>b =</t>
  </si>
  <si>
    <t>*n^2</t>
  </si>
  <si>
    <t>c =</t>
  </si>
  <si>
    <t>*n^1</t>
  </si>
  <si>
    <t>d =</t>
  </si>
  <si>
    <t>*n^0</t>
  </si>
  <si>
    <t>g2(n) =</t>
  </si>
  <si>
    <t xml:space="preserve"> = g1(n) * n^3</t>
  </si>
  <si>
    <t xml:space="preserve"> = g2(n) * n^3</t>
  </si>
  <si>
    <t>Big Omega</t>
  </si>
  <si>
    <t>Big Oh</t>
  </si>
  <si>
    <t xml:space="preserve"> = n^1 * n^1</t>
  </si>
  <si>
    <t xml:space="preserve"> = n^1 * n^2</t>
  </si>
  <si>
    <t>Lower Bound</t>
  </si>
  <si>
    <t>Upper Bound</t>
  </si>
  <si>
    <t>n</t>
  </si>
  <si>
    <t xml:space="preserve"> n^0</t>
  </si>
  <si>
    <t>n^1</t>
  </si>
  <si>
    <t>n^2</t>
  </si>
  <si>
    <t>n^3</t>
  </si>
  <si>
    <t>f(n)</t>
  </si>
  <si>
    <t>f1(n)</t>
  </si>
  <si>
    <t>f2(n)</t>
  </si>
  <si>
    <t>f3(n)</t>
  </si>
  <si>
    <t>f4(n)</t>
  </si>
  <si>
    <t>c'g(n)</t>
  </si>
  <si>
    <t>c''g(n)</t>
  </si>
  <si>
    <t xml:space="preserve"> </t>
  </si>
  <si>
    <t>c'g2(n)</t>
  </si>
  <si>
    <t>c''g1(n)</t>
  </si>
  <si>
    <t xml:space="preserve">f3(n) = </t>
  </si>
  <si>
    <t>*largest coefficient</t>
  </si>
  <si>
    <t xml:space="preserve">f4(n) = </t>
  </si>
  <si>
    <t>Example of Asymptotic Functional Analysis with a First Order Polynomial</t>
  </si>
  <si>
    <t>Example of Asymptotic Functional Analysis with a Second Order Polynomial</t>
  </si>
  <si>
    <t xml:space="preserve">  clogn + dn^0</t>
  </si>
  <si>
    <r>
      <t xml:space="preserve">  cn</t>
    </r>
    <r>
      <rPr>
        <b/>
        <sz val="10"/>
        <color theme="1"/>
        <rFont val="Arial"/>
        <family val="2"/>
      </rPr>
      <t>^</t>
    </r>
    <r>
      <rPr>
        <b/>
        <sz val="12"/>
        <color theme="1"/>
        <rFont val="Arial"/>
        <family val="2"/>
      </rPr>
      <t>1 + dn</t>
    </r>
    <r>
      <rPr>
        <b/>
        <sz val="10"/>
        <color theme="1"/>
        <rFont val="Arial"/>
        <family val="2"/>
      </rPr>
      <t>^</t>
    </r>
    <r>
      <rPr>
        <b/>
        <sz val="12"/>
        <color theme="1"/>
        <rFont val="Arial"/>
        <family val="2"/>
      </rPr>
      <t>0</t>
    </r>
  </si>
  <si>
    <t>bnlogn + clogn + dn^0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</si>
</sst>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9" x14ac:knownFonts="1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DDDDDD"/>
        <bgColor rgb="FFDDDDDD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6699CC"/>
        <bgColor rgb="FF6699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5" tint="0.59999389629810485"/>
        <bgColor rgb="FFFFCC99"/>
      </patternFill>
    </fill>
    <fill>
      <patternFill patternType="solid">
        <fgColor theme="8" tint="0.79998168889431442"/>
        <bgColor rgb="FFDDDDDD"/>
      </patternFill>
    </fill>
    <fill>
      <patternFill patternType="solid">
        <fgColor theme="5" tint="0.79998168889431442"/>
        <bgColor rgb="FFCFE7F5"/>
      </patternFill>
    </fill>
    <fill>
      <patternFill patternType="solid">
        <fgColor theme="7" tint="0.79998168889431442"/>
        <bgColor rgb="FFCFE7F5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DDDDD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8" tint="0.39997558519241921"/>
        <bgColor rgb="FF6699CC"/>
      </patternFill>
    </fill>
    <fill>
      <patternFill patternType="solid">
        <fgColor theme="8" tint="0.39997558519241921"/>
        <bgColor rgb="FFCFE7F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 applyAlignment="1">
      <alignment horizontal="center"/>
    </xf>
    <xf numFmtId="0" fontId="3" fillId="7" borderId="0" xfId="0" applyFont="1" applyFill="1" applyAlignment="1">
      <alignment horizontal="right"/>
    </xf>
    <xf numFmtId="1" fontId="0" fillId="16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right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df_fn1!$I$16:$I$35</c:f>
              <c:numCache>
                <c:formatCode>0</c:formatCode>
                <c:ptCount val="20"/>
                <c:pt idx="0">
                  <c:v>37.5</c:v>
                </c:pt>
                <c:pt idx="1">
                  <c:v>75</c:v>
                </c:pt>
                <c:pt idx="2">
                  <c:v>112.5</c:v>
                </c:pt>
                <c:pt idx="3">
                  <c:v>150</c:v>
                </c:pt>
                <c:pt idx="4">
                  <c:v>187.5</c:v>
                </c:pt>
                <c:pt idx="5">
                  <c:v>225</c:v>
                </c:pt>
                <c:pt idx="6">
                  <c:v>262.5</c:v>
                </c:pt>
                <c:pt idx="7">
                  <c:v>300</c:v>
                </c:pt>
                <c:pt idx="8">
                  <c:v>337.5</c:v>
                </c:pt>
                <c:pt idx="9">
                  <c:v>375</c:v>
                </c:pt>
                <c:pt idx="10">
                  <c:v>412.5</c:v>
                </c:pt>
                <c:pt idx="11">
                  <c:v>450</c:v>
                </c:pt>
                <c:pt idx="12">
                  <c:v>487.5</c:v>
                </c:pt>
                <c:pt idx="13">
                  <c:v>525</c:v>
                </c:pt>
                <c:pt idx="14">
                  <c:v>562.5</c:v>
                </c:pt>
                <c:pt idx="15">
                  <c:v>600</c:v>
                </c:pt>
                <c:pt idx="16">
                  <c:v>637.5</c:v>
                </c:pt>
                <c:pt idx="17">
                  <c:v>675</c:v>
                </c:pt>
                <c:pt idx="18">
                  <c:v>712.5</c:v>
                </c:pt>
                <c:pt idx="19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C-44D9-B91A-EBCBCF1E719A}"/>
            </c:ext>
          </c:extLst>
        </c:ser>
        <c:ser>
          <c:idx val="0"/>
          <c:order val="1"/>
          <c:tx>
            <c:v>f1(n)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df_fn1!$F$16:$F$35</c:f>
              <c:numCache>
                <c:formatCode>General</c:formatCode>
                <c:ptCount val="20"/>
                <c:pt idx="0">
                  <c:v>45</c:v>
                </c:pt>
                <c:pt idx="1">
                  <c:v>75</c:v>
                </c:pt>
                <c:pt idx="2">
                  <c:v>105</c:v>
                </c:pt>
                <c:pt idx="3">
                  <c:v>135</c:v>
                </c:pt>
                <c:pt idx="4">
                  <c:v>165</c:v>
                </c:pt>
                <c:pt idx="5">
                  <c:v>195</c:v>
                </c:pt>
                <c:pt idx="6">
                  <c:v>225</c:v>
                </c:pt>
                <c:pt idx="7">
                  <c:v>255</c:v>
                </c:pt>
                <c:pt idx="8">
                  <c:v>285</c:v>
                </c:pt>
                <c:pt idx="9">
                  <c:v>315</c:v>
                </c:pt>
                <c:pt idx="10">
                  <c:v>345</c:v>
                </c:pt>
                <c:pt idx="11">
                  <c:v>375</c:v>
                </c:pt>
                <c:pt idx="12">
                  <c:v>405</c:v>
                </c:pt>
                <c:pt idx="13">
                  <c:v>435</c:v>
                </c:pt>
                <c:pt idx="14">
                  <c:v>465</c:v>
                </c:pt>
                <c:pt idx="15">
                  <c:v>495</c:v>
                </c:pt>
                <c:pt idx="16">
                  <c:v>525</c:v>
                </c:pt>
                <c:pt idx="17">
                  <c:v>555</c:v>
                </c:pt>
                <c:pt idx="18">
                  <c:v>585</c:v>
                </c:pt>
                <c:pt idx="19">
                  <c:v>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C-44D9-B91A-EBCBCF1E719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df_fn1!$H$16:$H$35</c:f>
              <c:numCache>
                <c:formatCode>0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C-44D9-B91A-EBCBCF1E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10416"/>
        <c:axId val="634024080"/>
      </c:scatterChart>
      <c:valAx>
        <c:axId val="7456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080"/>
        <c:crosses val="autoZero"/>
        <c:crossBetween val="midCat"/>
      </c:valAx>
      <c:valAx>
        <c:axId val="634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Function and 1st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df_fn2!$I$16:$I$35</c:f>
              <c:numCache>
                <c:formatCode>0</c:formatCode>
                <c:ptCount val="20"/>
                <c:pt idx="0">
                  <c:v>0</c:v>
                </c:pt>
                <c:pt idx="1">
                  <c:v>16.707164759350956</c:v>
                </c:pt>
                <c:pt idx="2">
                  <c:v>26.480229636941264</c:v>
                </c:pt>
                <c:pt idx="3">
                  <c:v>33.414329518701912</c:v>
                </c:pt>
                <c:pt idx="4">
                  <c:v>38.792835240649048</c:v>
                </c:pt>
                <c:pt idx="5">
                  <c:v>43.18739439629222</c:v>
                </c:pt>
                <c:pt idx="6">
                  <c:v>46.902941220791256</c:v>
                </c:pt>
                <c:pt idx="7">
                  <c:v>50.121494278052865</c:v>
                </c:pt>
                <c:pt idx="8">
                  <c:v>52.960459273882527</c:v>
                </c:pt>
                <c:pt idx="9">
                  <c:v>55.5</c:v>
                </c:pt>
                <c:pt idx="10">
                  <c:v>57.797294026281499</c:v>
                </c:pt>
                <c:pt idx="11">
                  <c:v>59.894559155643179</c:v>
                </c:pt>
                <c:pt idx="12">
                  <c:v>61.823856053029438</c:v>
                </c:pt>
                <c:pt idx="13">
                  <c:v>63.610105980142208</c:v>
                </c:pt>
                <c:pt idx="14">
                  <c:v>65.273064877590315</c:v>
                </c:pt>
                <c:pt idx="15">
                  <c:v>66.828659037403824</c:v>
                </c:pt>
                <c:pt idx="16">
                  <c:v>68.289915136494201</c:v>
                </c:pt>
                <c:pt idx="17">
                  <c:v>69.66762403323348</c:v>
                </c:pt>
                <c:pt idx="18">
                  <c:v>70.970824852882004</c:v>
                </c:pt>
                <c:pt idx="19">
                  <c:v>72.20716475935096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2C-4D55-BA0C-0AED64A9420A}"/>
            </c:ext>
          </c:extLst>
        </c:ser>
        <c:ser>
          <c:idx val="0"/>
          <c:order val="1"/>
          <c:tx>
            <c:v>f2(n)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df_fn2!$F$16:$F$35</c:f>
              <c:numCache>
                <c:formatCode>0</c:formatCode>
                <c:ptCount val="20"/>
                <c:pt idx="0">
                  <c:v>15</c:v>
                </c:pt>
                <c:pt idx="1">
                  <c:v>24.030899869919438</c:v>
                </c:pt>
                <c:pt idx="2">
                  <c:v>29.313637641589871</c:v>
                </c:pt>
                <c:pt idx="3">
                  <c:v>33.061799739838875</c:v>
                </c:pt>
                <c:pt idx="4">
                  <c:v>35.969100130080562</c:v>
                </c:pt>
                <c:pt idx="5">
                  <c:v>38.344537511509309</c:v>
                </c:pt>
                <c:pt idx="6">
                  <c:v>40.352941200427708</c:v>
                </c:pt>
                <c:pt idx="7">
                  <c:v>42.092699609758306</c:v>
                </c:pt>
                <c:pt idx="8">
                  <c:v>43.627275283179742</c:v>
                </c:pt>
                <c:pt idx="9">
                  <c:v>45</c:v>
                </c:pt>
                <c:pt idx="10">
                  <c:v>46.241780554746754</c:v>
                </c:pt>
                <c:pt idx="11">
                  <c:v>47.375437381428746</c:v>
                </c:pt>
                <c:pt idx="12">
                  <c:v>48.418300569205101</c:v>
                </c:pt>
                <c:pt idx="13">
                  <c:v>49.383841070347138</c:v>
                </c:pt>
                <c:pt idx="14">
                  <c:v>50.28273777167044</c:v>
                </c:pt>
                <c:pt idx="15">
                  <c:v>51.123599479677743</c:v>
                </c:pt>
                <c:pt idx="16">
                  <c:v>51.91346764134822</c:v>
                </c:pt>
                <c:pt idx="17">
                  <c:v>52.65817515309918</c:v>
                </c:pt>
                <c:pt idx="18">
                  <c:v>53.362608028584866</c:v>
                </c:pt>
                <c:pt idx="19">
                  <c:v>54.030899869919438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C-4D55-BA0C-0AED64A9420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df_fn2!$H$16:$H$35</c:f>
              <c:numCache>
                <c:formatCode>0</c:formatCode>
                <c:ptCount val="20"/>
                <c:pt idx="0">
                  <c:v>0</c:v>
                </c:pt>
                <c:pt idx="1">
                  <c:v>7.2247198959355483</c:v>
                </c:pt>
                <c:pt idx="2">
                  <c:v>11.450910113271899</c:v>
                </c:pt>
                <c:pt idx="3">
                  <c:v>14.449439791871097</c:v>
                </c:pt>
                <c:pt idx="4">
                  <c:v>16.775280104064453</c:v>
                </c:pt>
                <c:pt idx="5">
                  <c:v>18.675630009207445</c:v>
                </c:pt>
                <c:pt idx="6">
                  <c:v>20.282352960342163</c:v>
                </c:pt>
                <c:pt idx="7">
                  <c:v>21.674159687806643</c:v>
                </c:pt>
                <c:pt idx="8">
                  <c:v>22.901820226543798</c:v>
                </c:pt>
                <c:pt idx="9">
                  <c:v>24</c:v>
                </c:pt>
                <c:pt idx="10">
                  <c:v>24.993424443797402</c:v>
                </c:pt>
                <c:pt idx="11">
                  <c:v>25.900349905142996</c:v>
                </c:pt>
                <c:pt idx="12">
                  <c:v>26.73464045536408</c:v>
                </c:pt>
                <c:pt idx="13">
                  <c:v>27.507072856277709</c:v>
                </c:pt>
                <c:pt idx="14">
                  <c:v>28.226190217336352</c:v>
                </c:pt>
                <c:pt idx="15">
                  <c:v>28.898879583742193</c:v>
                </c:pt>
                <c:pt idx="16">
                  <c:v>29.530774113078571</c:v>
                </c:pt>
                <c:pt idx="17">
                  <c:v>30.126540122479344</c:v>
                </c:pt>
                <c:pt idx="18">
                  <c:v>30.690086422867893</c:v>
                </c:pt>
                <c:pt idx="19">
                  <c:v>31.22471989593555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C-4D55-BA0C-0AED64A9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1st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8156909256624"/>
          <c:y val="0.39281527740066974"/>
          <c:w val="0.21958202923379347"/>
          <c:h val="0.2327602497963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df_fn3!$I$16:$I$35</c:f>
              <c:numCache>
                <c:formatCode>0</c:formatCode>
                <c:ptCount val="20"/>
                <c:pt idx="0">
                  <c:v>15</c:v>
                </c:pt>
                <c:pt idx="1">
                  <c:v>27.372332821789627</c:v>
                </c:pt>
                <c:pt idx="2">
                  <c:v>37.257706532672252</c:v>
                </c:pt>
                <c:pt idx="3">
                  <c:v>46.427531547319639</c:v>
                </c:pt>
                <c:pt idx="4">
                  <c:v>55.36551775040509</c:v>
                </c:pt>
                <c:pt idx="5">
                  <c:v>64.256974149284645</c:v>
                </c:pt>
                <c:pt idx="6">
                  <c:v>73.185000054981586</c:v>
                </c:pt>
                <c:pt idx="7">
                  <c:v>82.189895032200596</c:v>
                </c:pt>
                <c:pt idx="8">
                  <c:v>91.291688629674013</c:v>
                </c:pt>
                <c:pt idx="9">
                  <c:v>100.5</c:v>
                </c:pt>
                <c:pt idx="10">
                  <c:v>109.81880398365639</c:v>
                </c:pt>
                <c:pt idx="11">
                  <c:v>119.24890836820055</c:v>
                </c:pt>
                <c:pt idx="12">
                  <c:v>128.78931343814338</c:v>
                </c:pt>
                <c:pt idx="13">
                  <c:v>138.43798944254624</c:v>
                </c:pt>
                <c:pt idx="14">
                  <c:v>148.19233508805593</c:v>
                </c:pt>
                <c:pt idx="15">
                  <c:v>158.04945393952386</c:v>
                </c:pt>
                <c:pt idx="16">
                  <c:v>168.00632337338834</c:v>
                </c:pt>
                <c:pt idx="17">
                  <c:v>178.05989841291944</c:v>
                </c:pt>
                <c:pt idx="18">
                  <c:v>188.20717524906067</c:v>
                </c:pt>
                <c:pt idx="19">
                  <c:v>198.44522938862136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4-4042-B17B-AF58EBDAE7C8}"/>
            </c:ext>
          </c:extLst>
        </c:ser>
        <c:ser>
          <c:idx val="0"/>
          <c:order val="1"/>
          <c:tx>
            <c:v>f3(n)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df_fn3!$F$16:$F$35</c:f>
              <c:numCache>
                <c:formatCode>0</c:formatCode>
                <c:ptCount val="20"/>
                <c:pt idx="0">
                  <c:v>15</c:v>
                </c:pt>
                <c:pt idx="1">
                  <c:v>25.837079843903325</c:v>
                </c:pt>
                <c:pt idx="2">
                  <c:v>33.607728934066834</c:v>
                </c:pt>
                <c:pt idx="3">
                  <c:v>40.286519635774418</c:v>
                </c:pt>
                <c:pt idx="4">
                  <c:v>46.453650195120851</c:v>
                </c:pt>
                <c:pt idx="5">
                  <c:v>52.351260018414891</c:v>
                </c:pt>
                <c:pt idx="6">
                  <c:v>58.100000040727096</c:v>
                </c:pt>
                <c:pt idx="7">
                  <c:v>63.766859297564949</c:v>
                </c:pt>
                <c:pt idx="8">
                  <c:v>69.391823038041508</c:v>
                </c:pt>
                <c:pt idx="9">
                  <c:v>75</c:v>
                </c:pt>
                <c:pt idx="10">
                  <c:v>80.60773916496818</c:v>
                </c:pt>
                <c:pt idx="11">
                  <c:v>86.225962239143243</c:v>
                </c:pt>
                <c:pt idx="12">
                  <c:v>91.862091309171731</c:v>
                </c:pt>
                <c:pt idx="13">
                  <c:v>97.521218568833135</c:v>
                </c:pt>
                <c:pt idx="14">
                  <c:v>103.2068444291761</c:v>
                </c:pt>
                <c:pt idx="15">
                  <c:v>108.92135864716212</c:v>
                </c:pt>
                <c:pt idx="16">
                  <c:v>114.6663626316402</c:v>
                </c:pt>
                <c:pt idx="17">
                  <c:v>120.4428904286777</c:v>
                </c:pt>
                <c:pt idx="18">
                  <c:v>126.25156328289611</c:v>
                </c:pt>
                <c:pt idx="19">
                  <c:v>132.09269960975831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4042-B17B-AF58EBDAE7C8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df_fn3!$H$16:$H$35</c:f>
              <c:numCache>
                <c:formatCode>0</c:formatCode>
                <c:ptCount val="20"/>
                <c:pt idx="0">
                  <c:v>15</c:v>
                </c:pt>
                <c:pt idx="1">
                  <c:v>24.301826866017016</c:v>
                </c:pt>
                <c:pt idx="2">
                  <c:v>29.957751335461417</c:v>
                </c:pt>
                <c:pt idx="3">
                  <c:v>34.145507724229205</c:v>
                </c:pt>
                <c:pt idx="4">
                  <c:v>37.541782639836612</c:v>
                </c:pt>
                <c:pt idx="5">
                  <c:v>40.445545887545151</c:v>
                </c:pt>
                <c:pt idx="6">
                  <c:v>43.015000026472613</c:v>
                </c:pt>
                <c:pt idx="7">
                  <c:v>45.343823562929302</c:v>
                </c:pt>
                <c:pt idx="8">
                  <c:v>47.49195744640901</c:v>
                </c:pt>
                <c:pt idx="9">
                  <c:v>49.5</c:v>
                </c:pt>
                <c:pt idx="10">
                  <c:v>51.396674346279973</c:v>
                </c:pt>
                <c:pt idx="11">
                  <c:v>53.203016110085926</c:v>
                </c:pt>
                <c:pt idx="12">
                  <c:v>54.934869180200096</c:v>
                </c:pt>
                <c:pt idx="13">
                  <c:v>56.604447695120044</c:v>
                </c:pt>
                <c:pt idx="14">
                  <c:v>58.22135377029629</c:v>
                </c:pt>
                <c:pt idx="15">
                  <c:v>59.793263354800402</c:v>
                </c:pt>
                <c:pt idx="16">
                  <c:v>61.326401889892018</c:v>
                </c:pt>
                <c:pt idx="17">
                  <c:v>62.825882444435962</c:v>
                </c:pt>
                <c:pt idx="18">
                  <c:v>64.295951316731561</c:v>
                </c:pt>
                <c:pt idx="19">
                  <c:v>65.740169830895269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4-4042-B17B-AF58EBDA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2nd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df_fn4!$I$16:$I$35</c:f>
              <c:numCache>
                <c:formatCode>0</c:formatCode>
                <c:ptCount val="20"/>
                <c:pt idx="0">
                  <c:v>50.55</c:v>
                </c:pt>
                <c:pt idx="1">
                  <c:v>97.2</c:v>
                </c:pt>
                <c:pt idx="2">
                  <c:v>154.94999999999999</c:v>
                </c:pt>
                <c:pt idx="3">
                  <c:v>223.8</c:v>
                </c:pt>
                <c:pt idx="4">
                  <c:v>303.75</c:v>
                </c:pt>
                <c:pt idx="5">
                  <c:v>394.79999999999995</c:v>
                </c:pt>
                <c:pt idx="6">
                  <c:v>496.95</c:v>
                </c:pt>
                <c:pt idx="7">
                  <c:v>610.20000000000005</c:v>
                </c:pt>
                <c:pt idx="8">
                  <c:v>734.55</c:v>
                </c:pt>
                <c:pt idx="9">
                  <c:v>870</c:v>
                </c:pt>
                <c:pt idx="10">
                  <c:v>1016.55</c:v>
                </c:pt>
                <c:pt idx="11">
                  <c:v>1174.1999999999998</c:v>
                </c:pt>
                <c:pt idx="12">
                  <c:v>1342.9499999999998</c:v>
                </c:pt>
                <c:pt idx="13">
                  <c:v>1522.8</c:v>
                </c:pt>
                <c:pt idx="14">
                  <c:v>1713.75</c:v>
                </c:pt>
                <c:pt idx="15">
                  <c:v>1915.8</c:v>
                </c:pt>
                <c:pt idx="16">
                  <c:v>2128.9499999999998</c:v>
                </c:pt>
                <c:pt idx="17">
                  <c:v>2353.1999999999998</c:v>
                </c:pt>
                <c:pt idx="18">
                  <c:v>2588.5500000000002</c:v>
                </c:pt>
                <c:pt idx="19">
                  <c:v>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D-432A-B0EA-332E88F07DBA}"/>
            </c:ext>
          </c:extLst>
        </c:ser>
        <c:ser>
          <c:idx val="0"/>
          <c:order val="1"/>
          <c:tx>
            <c:v>f4(n)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df_fn4!$F$16:$F$35</c:f>
              <c:numCache>
                <c:formatCode>0</c:formatCode>
                <c:ptCount val="20"/>
                <c:pt idx="0">
                  <c:v>48</c:v>
                </c:pt>
                <c:pt idx="1">
                  <c:v>87</c:v>
                </c:pt>
                <c:pt idx="2">
                  <c:v>132</c:v>
                </c:pt>
                <c:pt idx="3">
                  <c:v>183</c:v>
                </c:pt>
                <c:pt idx="4">
                  <c:v>240</c:v>
                </c:pt>
                <c:pt idx="5">
                  <c:v>303</c:v>
                </c:pt>
                <c:pt idx="6">
                  <c:v>372</c:v>
                </c:pt>
                <c:pt idx="7">
                  <c:v>447</c:v>
                </c:pt>
                <c:pt idx="8">
                  <c:v>528</c:v>
                </c:pt>
                <c:pt idx="9">
                  <c:v>615</c:v>
                </c:pt>
                <c:pt idx="10">
                  <c:v>708</c:v>
                </c:pt>
                <c:pt idx="11">
                  <c:v>807</c:v>
                </c:pt>
                <c:pt idx="12">
                  <c:v>912</c:v>
                </c:pt>
                <c:pt idx="13">
                  <c:v>1023</c:v>
                </c:pt>
                <c:pt idx="14">
                  <c:v>1140</c:v>
                </c:pt>
                <c:pt idx="15">
                  <c:v>1263</c:v>
                </c:pt>
                <c:pt idx="16">
                  <c:v>1392</c:v>
                </c:pt>
                <c:pt idx="17">
                  <c:v>1527</c:v>
                </c:pt>
                <c:pt idx="18">
                  <c:v>1668</c:v>
                </c:pt>
                <c:pt idx="19">
                  <c:v>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D-432A-B0EA-332E88F07DB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df_fn4!$H$16:$H$35</c:f>
              <c:numCache>
                <c:formatCode>0</c:formatCode>
                <c:ptCount val="20"/>
                <c:pt idx="0">
                  <c:v>45.45</c:v>
                </c:pt>
                <c:pt idx="1">
                  <c:v>76.8</c:v>
                </c:pt>
                <c:pt idx="2">
                  <c:v>109.05</c:v>
                </c:pt>
                <c:pt idx="3">
                  <c:v>142.19999999999999</c:v>
                </c:pt>
                <c:pt idx="4">
                  <c:v>176.25</c:v>
                </c:pt>
                <c:pt idx="5">
                  <c:v>211.20000000000002</c:v>
                </c:pt>
                <c:pt idx="6">
                  <c:v>247.05</c:v>
                </c:pt>
                <c:pt idx="7">
                  <c:v>283.8</c:v>
                </c:pt>
                <c:pt idx="8">
                  <c:v>321.45000000000005</c:v>
                </c:pt>
                <c:pt idx="9">
                  <c:v>360</c:v>
                </c:pt>
                <c:pt idx="10">
                  <c:v>399.45000000000005</c:v>
                </c:pt>
                <c:pt idx="11">
                  <c:v>439.8</c:v>
                </c:pt>
                <c:pt idx="12">
                  <c:v>481.05</c:v>
                </c:pt>
                <c:pt idx="13">
                  <c:v>523.20000000000005</c:v>
                </c:pt>
                <c:pt idx="14">
                  <c:v>566.25</c:v>
                </c:pt>
                <c:pt idx="15">
                  <c:v>610.20000000000005</c:v>
                </c:pt>
                <c:pt idx="16">
                  <c:v>655.05000000000007</c:v>
                </c:pt>
                <c:pt idx="17">
                  <c:v>700.80000000000007</c:v>
                </c:pt>
                <c:pt idx="18">
                  <c:v>747.45</c:v>
                </c:pt>
                <c:pt idx="19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7D-432A-B0EA-332E88F0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2nd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Asymptotic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lehr_ex2!$F$14:$F$14</c:f>
              <c:strCache>
                <c:ptCount val="1"/>
                <c:pt idx="0">
                  <c:v>f(n)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lehr_ex2!$F$15:$F$34</c:f>
              <c:numCache>
                <c:formatCode>General</c:formatCode>
                <c:ptCount val="20"/>
                <c:pt idx="0">
                  <c:v>1963</c:v>
                </c:pt>
                <c:pt idx="1">
                  <c:v>1924</c:v>
                </c:pt>
                <c:pt idx="2">
                  <c:v>1901</c:v>
                </c:pt>
                <c:pt idx="3">
                  <c:v>1912</c:v>
                </c:pt>
                <c:pt idx="4">
                  <c:v>1975</c:v>
                </c:pt>
                <c:pt idx="5">
                  <c:v>2108</c:v>
                </c:pt>
                <c:pt idx="6">
                  <c:v>2329</c:v>
                </c:pt>
                <c:pt idx="7">
                  <c:v>2656</c:v>
                </c:pt>
                <c:pt idx="8">
                  <c:v>3107</c:v>
                </c:pt>
                <c:pt idx="9">
                  <c:v>3700</c:v>
                </c:pt>
                <c:pt idx="10">
                  <c:v>4453</c:v>
                </c:pt>
                <c:pt idx="11">
                  <c:v>5384</c:v>
                </c:pt>
                <c:pt idx="12">
                  <c:v>6511</c:v>
                </c:pt>
                <c:pt idx="13">
                  <c:v>7852</c:v>
                </c:pt>
                <c:pt idx="14">
                  <c:v>9425</c:v>
                </c:pt>
                <c:pt idx="15">
                  <c:v>11248</c:v>
                </c:pt>
                <c:pt idx="16">
                  <c:v>13339</c:v>
                </c:pt>
                <c:pt idx="17">
                  <c:v>15716</c:v>
                </c:pt>
                <c:pt idx="18">
                  <c:v>18397</c:v>
                </c:pt>
                <c:pt idx="19">
                  <c:v>21400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3-48D0-80D7-A2F3E45CE7E2}"/>
            </c:ext>
          </c:extLst>
        </c:ser>
        <c:ser>
          <c:idx val="1"/>
          <c:order val="1"/>
          <c:tx>
            <c:strRef>
              <c:f>lehr_ex2!$H$12:$H$14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lehr_ex2!$H$15:$H$34</c:f>
              <c:numCache>
                <c:formatCode>0</c:formatCode>
                <c:ptCount val="20"/>
                <c:pt idx="0">
                  <c:v>1.5</c:v>
                </c:pt>
                <c:pt idx="1">
                  <c:v>12</c:v>
                </c:pt>
                <c:pt idx="2">
                  <c:v>40.5</c:v>
                </c:pt>
                <c:pt idx="3">
                  <c:v>96</c:v>
                </c:pt>
                <c:pt idx="4">
                  <c:v>187.5</c:v>
                </c:pt>
                <c:pt idx="5">
                  <c:v>324</c:v>
                </c:pt>
                <c:pt idx="6">
                  <c:v>514.5</c:v>
                </c:pt>
                <c:pt idx="7">
                  <c:v>768</c:v>
                </c:pt>
                <c:pt idx="8">
                  <c:v>1093.5</c:v>
                </c:pt>
                <c:pt idx="9">
                  <c:v>1500</c:v>
                </c:pt>
                <c:pt idx="10">
                  <c:v>1996.5</c:v>
                </c:pt>
                <c:pt idx="11">
                  <c:v>2592</c:v>
                </c:pt>
                <c:pt idx="12">
                  <c:v>3295.5</c:v>
                </c:pt>
                <c:pt idx="13">
                  <c:v>4116</c:v>
                </c:pt>
                <c:pt idx="14">
                  <c:v>5062.5</c:v>
                </c:pt>
                <c:pt idx="15">
                  <c:v>6144</c:v>
                </c:pt>
                <c:pt idx="16">
                  <c:v>7369.5</c:v>
                </c:pt>
                <c:pt idx="17">
                  <c:v>8748</c:v>
                </c:pt>
                <c:pt idx="18">
                  <c:v>10288.5</c:v>
                </c:pt>
                <c:pt idx="1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3-48D0-80D7-A2F3E45CE7E2}"/>
            </c:ext>
          </c:extLst>
        </c:ser>
        <c:ser>
          <c:idx val="2"/>
          <c:order val="2"/>
          <c:tx>
            <c:strRef>
              <c:f>lehr_ex2!$I$12:$I$14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lehr_ex2!$I$15:$I$34</c:f>
              <c:numCache>
                <c:formatCode>0</c:formatCode>
                <c:ptCount val="20"/>
                <c:pt idx="0">
                  <c:v>3.25</c:v>
                </c:pt>
                <c:pt idx="1">
                  <c:v>26</c:v>
                </c:pt>
                <c:pt idx="2">
                  <c:v>87.75</c:v>
                </c:pt>
                <c:pt idx="3">
                  <c:v>208</c:v>
                </c:pt>
                <c:pt idx="4">
                  <c:v>406.25</c:v>
                </c:pt>
                <c:pt idx="5">
                  <c:v>702</c:v>
                </c:pt>
                <c:pt idx="6">
                  <c:v>1114.75</c:v>
                </c:pt>
                <c:pt idx="7">
                  <c:v>1664</c:v>
                </c:pt>
                <c:pt idx="8">
                  <c:v>2369.25</c:v>
                </c:pt>
                <c:pt idx="9">
                  <c:v>3250</c:v>
                </c:pt>
                <c:pt idx="10">
                  <c:v>4325.75</c:v>
                </c:pt>
                <c:pt idx="11">
                  <c:v>5616</c:v>
                </c:pt>
                <c:pt idx="12">
                  <c:v>7140.25</c:v>
                </c:pt>
                <c:pt idx="13">
                  <c:v>8918</c:v>
                </c:pt>
                <c:pt idx="14">
                  <c:v>10968.75</c:v>
                </c:pt>
                <c:pt idx="15">
                  <c:v>13312</c:v>
                </c:pt>
                <c:pt idx="16">
                  <c:v>15967.25</c:v>
                </c:pt>
                <c:pt idx="17">
                  <c:v>18954</c:v>
                </c:pt>
                <c:pt idx="18">
                  <c:v>22291.75</c:v>
                </c:pt>
                <c:pt idx="19">
                  <c:v>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3-48D0-80D7-A2F3E45C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7336"/>
        <c:axId val="445948416"/>
      </c:scatterChart>
      <c:valAx>
        <c:axId val="445948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Function and First Order Behaviors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7336"/>
        <c:crossesAt val="0"/>
        <c:crossBetween val="midCat"/>
      </c:valAx>
      <c:valAx>
        <c:axId val="4459473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 -&gt; Size of Array to Analyze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84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Asymptotic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lehr_ex1!$F$14:$F$14</c:f>
              <c:strCache>
                <c:ptCount val="1"/>
                <c:pt idx="0">
                  <c:v>f(n)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lehr_ex1!$F$15:$F$34</c:f>
              <c:numCache>
                <c:formatCode>General</c:formatCode>
                <c:ptCount val="20"/>
                <c:pt idx="0">
                  <c:v>-1037</c:v>
                </c:pt>
                <c:pt idx="1">
                  <c:v>-1076</c:v>
                </c:pt>
                <c:pt idx="2">
                  <c:v>-1099</c:v>
                </c:pt>
                <c:pt idx="3">
                  <c:v>-1088</c:v>
                </c:pt>
                <c:pt idx="4">
                  <c:v>-1025</c:v>
                </c:pt>
                <c:pt idx="5">
                  <c:v>-892</c:v>
                </c:pt>
                <c:pt idx="6">
                  <c:v>-671</c:v>
                </c:pt>
                <c:pt idx="7">
                  <c:v>-344</c:v>
                </c:pt>
                <c:pt idx="8">
                  <c:v>107</c:v>
                </c:pt>
                <c:pt idx="9">
                  <c:v>700</c:v>
                </c:pt>
                <c:pt idx="10">
                  <c:v>1453</c:v>
                </c:pt>
                <c:pt idx="11">
                  <c:v>2384</c:v>
                </c:pt>
                <c:pt idx="12">
                  <c:v>3511</c:v>
                </c:pt>
                <c:pt idx="13">
                  <c:v>4852</c:v>
                </c:pt>
                <c:pt idx="14">
                  <c:v>6425</c:v>
                </c:pt>
                <c:pt idx="15">
                  <c:v>8248</c:v>
                </c:pt>
                <c:pt idx="16">
                  <c:v>10339</c:v>
                </c:pt>
                <c:pt idx="17">
                  <c:v>12716</c:v>
                </c:pt>
                <c:pt idx="18">
                  <c:v>15397</c:v>
                </c:pt>
                <c:pt idx="19">
                  <c:v>18400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E-434B-B821-19E45589BBCB}"/>
            </c:ext>
          </c:extLst>
        </c:ser>
        <c:ser>
          <c:idx val="1"/>
          <c:order val="1"/>
          <c:tx>
            <c:strRef>
              <c:f>lehr_ex1!$H$12:$H$14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lehr_ex1!$H$15:$H$34</c:f>
              <c:numCache>
                <c:formatCode>0</c:formatCode>
                <c:ptCount val="20"/>
                <c:pt idx="0">
                  <c:v>1.5</c:v>
                </c:pt>
                <c:pt idx="1">
                  <c:v>12</c:v>
                </c:pt>
                <c:pt idx="2">
                  <c:v>40.5</c:v>
                </c:pt>
                <c:pt idx="3">
                  <c:v>96</c:v>
                </c:pt>
                <c:pt idx="4">
                  <c:v>187.5</c:v>
                </c:pt>
                <c:pt idx="5">
                  <c:v>324</c:v>
                </c:pt>
                <c:pt idx="6">
                  <c:v>514.5</c:v>
                </c:pt>
                <c:pt idx="7">
                  <c:v>768</c:v>
                </c:pt>
                <c:pt idx="8">
                  <c:v>1093.5</c:v>
                </c:pt>
                <c:pt idx="9">
                  <c:v>1500</c:v>
                </c:pt>
                <c:pt idx="10">
                  <c:v>1996.5</c:v>
                </c:pt>
                <c:pt idx="11">
                  <c:v>2592</c:v>
                </c:pt>
                <c:pt idx="12">
                  <c:v>3295.5</c:v>
                </c:pt>
                <c:pt idx="13">
                  <c:v>4116</c:v>
                </c:pt>
                <c:pt idx="14">
                  <c:v>5062.5</c:v>
                </c:pt>
                <c:pt idx="15">
                  <c:v>6144</c:v>
                </c:pt>
                <c:pt idx="16">
                  <c:v>7369.5</c:v>
                </c:pt>
                <c:pt idx="17">
                  <c:v>8748</c:v>
                </c:pt>
                <c:pt idx="18">
                  <c:v>10288.5</c:v>
                </c:pt>
                <c:pt idx="1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34B-B821-19E45589BBCB}"/>
            </c:ext>
          </c:extLst>
        </c:ser>
        <c:ser>
          <c:idx val="2"/>
          <c:order val="2"/>
          <c:tx>
            <c:strRef>
              <c:f>lehr_ex1!$I$12:$I$14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lehr_ex1!$I$15:$I$34</c:f>
              <c:numCache>
                <c:formatCode>0</c:formatCode>
                <c:ptCount val="20"/>
                <c:pt idx="0">
                  <c:v>3.25</c:v>
                </c:pt>
                <c:pt idx="1">
                  <c:v>26</c:v>
                </c:pt>
                <c:pt idx="2">
                  <c:v>87.75</c:v>
                </c:pt>
                <c:pt idx="3">
                  <c:v>208</c:v>
                </c:pt>
                <c:pt idx="4">
                  <c:v>406.25</c:v>
                </c:pt>
                <c:pt idx="5">
                  <c:v>702</c:v>
                </c:pt>
                <c:pt idx="6">
                  <c:v>1114.75</c:v>
                </c:pt>
                <c:pt idx="7">
                  <c:v>1664</c:v>
                </c:pt>
                <c:pt idx="8">
                  <c:v>2369.25</c:v>
                </c:pt>
                <c:pt idx="9">
                  <c:v>3250</c:v>
                </c:pt>
                <c:pt idx="10">
                  <c:v>4325.75</c:v>
                </c:pt>
                <c:pt idx="11">
                  <c:v>5616</c:v>
                </c:pt>
                <c:pt idx="12">
                  <c:v>7140.25</c:v>
                </c:pt>
                <c:pt idx="13">
                  <c:v>8918</c:v>
                </c:pt>
                <c:pt idx="14">
                  <c:v>10968.75</c:v>
                </c:pt>
                <c:pt idx="15">
                  <c:v>13312</c:v>
                </c:pt>
                <c:pt idx="16">
                  <c:v>15967.25</c:v>
                </c:pt>
                <c:pt idx="17">
                  <c:v>18954</c:v>
                </c:pt>
                <c:pt idx="18">
                  <c:v>22291.75</c:v>
                </c:pt>
                <c:pt idx="19">
                  <c:v>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E-434B-B821-19E45589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5176"/>
        <c:axId val="445950576"/>
      </c:scatterChart>
      <c:valAx>
        <c:axId val="445950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Function and First Order Behaviors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5176"/>
        <c:crossesAt val="0"/>
        <c:crossBetween val="midCat"/>
      </c:valAx>
      <c:valAx>
        <c:axId val="4459451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 -&gt; Size of Array to Analyze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50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11</xdr:row>
      <xdr:rowOff>50006</xdr:rowOff>
    </xdr:from>
    <xdr:to>
      <xdr:col>14</xdr:col>
      <xdr:colOff>495300</xdr:colOff>
      <xdr:row>25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7951D-E66F-F8E2-19FA-F91292744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192881</xdr:rowOff>
    </xdr:from>
    <xdr:to>
      <xdr:col>15</xdr:col>
      <xdr:colOff>195262</xdr:colOff>
      <xdr:row>27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D14C8-30B9-4349-CB4A-6306ACAD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766762</xdr:colOff>
      <xdr:row>11</xdr:row>
      <xdr:rowOff>183356</xdr:rowOff>
    </xdr:from>
    <xdr:to>
      <xdr:col>15</xdr:col>
      <xdr:colOff>138112</xdr:colOff>
      <xdr:row>26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813-6C3A-4C61-A42D-338D4F531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766762</xdr:colOff>
      <xdr:row>11</xdr:row>
      <xdr:rowOff>183356</xdr:rowOff>
    </xdr:from>
    <xdr:to>
      <xdr:col>15</xdr:col>
      <xdr:colOff>138112</xdr:colOff>
      <xdr:row>26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CA42-A18F-47FF-AF56-C2AC9AEC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797082</xdr:colOff>
      <xdr:row>36</xdr:row>
      <xdr:rowOff>12618</xdr:rowOff>
    </xdr:from>
    <xdr:ext cx="8393734" cy="51966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CC2A-80CE-7C68-EC92-0EBA68F8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234360</xdr:colOff>
      <xdr:row>36</xdr:row>
      <xdr:rowOff>11887</xdr:rowOff>
    </xdr:from>
    <xdr:ext cx="8991020" cy="51969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33082-043B-D07F-03A5-F1C1DF80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C6" sqref="C6:D9"/>
    </sheetView>
  </sheetViews>
  <sheetFormatPr defaultRowHeight="15" x14ac:dyDescent="0.2"/>
  <cols>
    <col min="1" max="1" width="6.777343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6.66406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ht="15.75" x14ac:dyDescent="0.25">
      <c r="B1" s="53" t="s">
        <v>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5.75" x14ac:dyDescent="0.2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s="3" customFormat="1" x14ac:dyDescent="0.2">
      <c r="A3"/>
      <c r="C3"/>
      <c r="D3"/>
      <c r="E3"/>
      <c r="F3" s="30"/>
    </row>
    <row r="4" spans="1:13" s="3" customFormat="1" ht="15.75" x14ac:dyDescent="0.25">
      <c r="A4" s="1" t="s">
        <v>5</v>
      </c>
      <c r="B4" s="50" t="s">
        <v>6</v>
      </c>
      <c r="C4" s="54" t="s">
        <v>53</v>
      </c>
      <c r="D4" s="54"/>
      <c r="E4" s="54"/>
      <c r="F4" s="30"/>
    </row>
    <row r="5" spans="1:13" x14ac:dyDescent="0.2">
      <c r="B5" s="3"/>
      <c r="C5" s="3"/>
      <c r="D5" s="3"/>
      <c r="E5" s="3"/>
      <c r="F5" s="3"/>
      <c r="G5" s="38" t="s">
        <v>16</v>
      </c>
      <c r="H5" s="39">
        <f>1.25*(D8)</f>
        <v>37.5</v>
      </c>
      <c r="I5" s="39" t="s">
        <v>20</v>
      </c>
      <c r="J5" s="3"/>
      <c r="K5" s="3"/>
      <c r="L5" s="3"/>
      <c r="M5" s="3"/>
    </row>
    <row r="6" spans="1:13" x14ac:dyDescent="0.2">
      <c r="B6" s="10" t="s">
        <v>6</v>
      </c>
      <c r="C6" s="3" t="s">
        <v>14</v>
      </c>
      <c r="D6" s="3">
        <v>0</v>
      </c>
      <c r="E6" s="3" t="s">
        <v>15</v>
      </c>
      <c r="F6" s="3"/>
      <c r="J6" s="3"/>
    </row>
    <row r="7" spans="1:13" x14ac:dyDescent="0.2">
      <c r="B7" s="3"/>
      <c r="C7" s="3" t="s">
        <v>17</v>
      </c>
      <c r="D7" s="3">
        <v>0</v>
      </c>
      <c r="E7" s="3" t="s">
        <v>18</v>
      </c>
      <c r="F7" s="3"/>
      <c r="G7" s="10"/>
      <c r="H7" s="3"/>
      <c r="I7" s="3"/>
      <c r="J7" s="3"/>
    </row>
    <row r="8" spans="1:13" x14ac:dyDescent="0.2">
      <c r="B8" s="3"/>
      <c r="C8" s="3" t="s">
        <v>19</v>
      </c>
      <c r="D8" s="43">
        <v>30</v>
      </c>
      <c r="E8" s="3" t="s">
        <v>20</v>
      </c>
      <c r="F8" s="51" t="s">
        <v>48</v>
      </c>
      <c r="G8" s="52"/>
      <c r="J8" s="3"/>
    </row>
    <row r="9" spans="1:13" x14ac:dyDescent="0.2">
      <c r="B9" s="3"/>
      <c r="C9" s="3" t="s">
        <v>21</v>
      </c>
      <c r="D9" s="3">
        <v>15</v>
      </c>
      <c r="E9" s="3" t="s">
        <v>22</v>
      </c>
      <c r="F9" s="3"/>
      <c r="G9" s="10"/>
      <c r="H9" s="3"/>
      <c r="I9" s="3"/>
      <c r="J9" s="3"/>
    </row>
    <row r="10" spans="1:13" x14ac:dyDescent="0.2">
      <c r="B10" s="3"/>
      <c r="C10" s="3"/>
      <c r="D10" s="3"/>
      <c r="E10" s="3"/>
      <c r="F10" s="3"/>
      <c r="G10" s="31" t="s">
        <v>23</v>
      </c>
      <c r="H10" s="32">
        <f>D8-15</f>
        <v>15</v>
      </c>
      <c r="I10" s="32" t="s">
        <v>20</v>
      </c>
      <c r="J10" s="3"/>
    </row>
    <row r="11" spans="1:13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1:13" ht="12.75" customHeight="1" x14ac:dyDescent="0.2">
      <c r="B12" s="3"/>
      <c r="C12" s="3"/>
      <c r="D12" s="3"/>
      <c r="E12" s="3"/>
      <c r="F12" s="3"/>
      <c r="G12" s="3"/>
      <c r="H12" s="34"/>
      <c r="I12" s="34"/>
      <c r="J12" s="3"/>
    </row>
    <row r="13" spans="1:13" s="44" customFormat="1" ht="19.5" customHeight="1" x14ac:dyDescent="0.2">
      <c r="B13" s="45"/>
      <c r="C13" s="45"/>
      <c r="D13" s="45"/>
      <c r="E13" s="45"/>
      <c r="F13" s="45"/>
      <c r="G13" s="45"/>
      <c r="H13" s="46" t="s">
        <v>26</v>
      </c>
      <c r="I13" s="47" t="s">
        <v>27</v>
      </c>
      <c r="J13" s="45"/>
    </row>
    <row r="14" spans="1:13" ht="15.75" x14ac:dyDescent="0.25">
      <c r="B14" s="3"/>
      <c r="C14" s="3"/>
      <c r="D14" s="17" t="s">
        <v>28</v>
      </c>
      <c r="E14" s="17" t="s">
        <v>29</v>
      </c>
      <c r="F14" s="17"/>
      <c r="G14" s="3"/>
      <c r="H14" s="33" t="s">
        <v>30</v>
      </c>
      <c r="I14" s="37" t="s">
        <v>31</v>
      </c>
      <c r="J14" s="3"/>
    </row>
    <row r="15" spans="1:13" ht="15.75" x14ac:dyDescent="0.25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49" t="s">
        <v>38</v>
      </c>
      <c r="G15" s="3"/>
      <c r="H15" s="33" t="s">
        <v>45</v>
      </c>
      <c r="I15" s="37" t="s">
        <v>46</v>
      </c>
    </row>
    <row r="16" spans="1:13" x14ac:dyDescent="0.2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4">
        <f>$D$8*C16+$D$9*B16</f>
        <v>45</v>
      </c>
      <c r="G16" s="3"/>
      <c r="H16" s="41">
        <f>$H$10*C16</f>
        <v>15</v>
      </c>
      <c r="I16" s="42">
        <f>$H$5*C16</f>
        <v>37.5</v>
      </c>
    </row>
    <row r="17" spans="1:9" x14ac:dyDescent="0.2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4">
        <f t="shared" ref="F16:F35" si="2">$D$8*C17+$D$9*B17</f>
        <v>75</v>
      </c>
      <c r="G17" s="3"/>
      <c r="H17" s="41">
        <f t="shared" ref="H17:H35" si="3">$H$10*C17</f>
        <v>30</v>
      </c>
      <c r="I17" s="42">
        <f t="shared" ref="I17:I35" si="4">$H$5*C17</f>
        <v>75</v>
      </c>
    </row>
    <row r="18" spans="1:9" x14ac:dyDescent="0.2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4">
        <f t="shared" si="2"/>
        <v>105</v>
      </c>
      <c r="G18" s="3"/>
      <c r="H18" s="41">
        <f t="shared" si="3"/>
        <v>45</v>
      </c>
      <c r="I18" s="42">
        <f t="shared" si="4"/>
        <v>112.5</v>
      </c>
    </row>
    <row r="19" spans="1:9" x14ac:dyDescent="0.2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4">
        <f t="shared" si="2"/>
        <v>135</v>
      </c>
      <c r="G19" s="3"/>
      <c r="H19" s="41">
        <f t="shared" si="3"/>
        <v>60</v>
      </c>
      <c r="I19" s="42">
        <f t="shared" si="4"/>
        <v>150</v>
      </c>
    </row>
    <row r="20" spans="1:9" x14ac:dyDescent="0.2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4">
        <f t="shared" si="2"/>
        <v>165</v>
      </c>
      <c r="G20" s="3"/>
      <c r="H20" s="41">
        <f t="shared" si="3"/>
        <v>75</v>
      </c>
      <c r="I20" s="42">
        <f t="shared" si="4"/>
        <v>187.5</v>
      </c>
    </row>
    <row r="21" spans="1:9" x14ac:dyDescent="0.2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4">
        <f t="shared" si="2"/>
        <v>195</v>
      </c>
      <c r="G21" s="3"/>
      <c r="H21" s="41">
        <f t="shared" si="3"/>
        <v>90</v>
      </c>
      <c r="I21" s="42">
        <f t="shared" si="4"/>
        <v>225</v>
      </c>
    </row>
    <row r="22" spans="1:9" x14ac:dyDescent="0.2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4">
        <f t="shared" si="2"/>
        <v>225</v>
      </c>
      <c r="G22" s="3"/>
      <c r="H22" s="41">
        <f t="shared" si="3"/>
        <v>105</v>
      </c>
      <c r="I22" s="42">
        <f t="shared" si="4"/>
        <v>262.5</v>
      </c>
    </row>
    <row r="23" spans="1:9" x14ac:dyDescent="0.2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4">
        <f t="shared" si="2"/>
        <v>255</v>
      </c>
      <c r="G23" s="3"/>
      <c r="H23" s="41">
        <f t="shared" si="3"/>
        <v>120</v>
      </c>
      <c r="I23" s="42">
        <f t="shared" si="4"/>
        <v>300</v>
      </c>
    </row>
    <row r="24" spans="1:9" x14ac:dyDescent="0.2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4">
        <f t="shared" si="2"/>
        <v>285</v>
      </c>
      <c r="G24" s="3"/>
      <c r="H24" s="41">
        <f t="shared" si="3"/>
        <v>135</v>
      </c>
      <c r="I24" s="42">
        <f t="shared" si="4"/>
        <v>337.5</v>
      </c>
    </row>
    <row r="25" spans="1:9" x14ac:dyDescent="0.2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4">
        <f t="shared" si="2"/>
        <v>315</v>
      </c>
      <c r="G25" s="3"/>
      <c r="H25" s="41">
        <f t="shared" si="3"/>
        <v>150</v>
      </c>
      <c r="I25" s="42">
        <f t="shared" si="4"/>
        <v>375</v>
      </c>
    </row>
    <row r="26" spans="1:9" x14ac:dyDescent="0.2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4">
        <f t="shared" si="2"/>
        <v>345</v>
      </c>
      <c r="G26" s="3"/>
      <c r="H26" s="41">
        <f t="shared" si="3"/>
        <v>165</v>
      </c>
      <c r="I26" s="42">
        <f t="shared" si="4"/>
        <v>412.5</v>
      </c>
    </row>
    <row r="27" spans="1:9" x14ac:dyDescent="0.2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4">
        <f t="shared" si="2"/>
        <v>375</v>
      </c>
      <c r="G27" s="3"/>
      <c r="H27" s="41">
        <f t="shared" si="3"/>
        <v>180</v>
      </c>
      <c r="I27" s="42">
        <f t="shared" si="4"/>
        <v>450</v>
      </c>
    </row>
    <row r="28" spans="1:9" x14ac:dyDescent="0.2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4">
        <f t="shared" si="2"/>
        <v>405</v>
      </c>
      <c r="G28" s="3"/>
      <c r="H28" s="41">
        <f t="shared" si="3"/>
        <v>195</v>
      </c>
      <c r="I28" s="42">
        <f t="shared" si="4"/>
        <v>487.5</v>
      </c>
    </row>
    <row r="29" spans="1:9" x14ac:dyDescent="0.2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4">
        <f t="shared" si="2"/>
        <v>435</v>
      </c>
      <c r="G29" s="3"/>
      <c r="H29" s="41">
        <f t="shared" si="3"/>
        <v>210</v>
      </c>
      <c r="I29" s="42">
        <f t="shared" si="4"/>
        <v>525</v>
      </c>
    </row>
    <row r="30" spans="1:9" x14ac:dyDescent="0.2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4">
        <f t="shared" si="2"/>
        <v>465</v>
      </c>
      <c r="G30" s="3"/>
      <c r="H30" s="41">
        <f t="shared" si="3"/>
        <v>225</v>
      </c>
      <c r="I30" s="42">
        <f t="shared" si="4"/>
        <v>562.5</v>
      </c>
    </row>
    <row r="31" spans="1:9" x14ac:dyDescent="0.2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4">
        <f t="shared" si="2"/>
        <v>495</v>
      </c>
      <c r="G31" s="3"/>
      <c r="H31" s="41">
        <f t="shared" si="3"/>
        <v>240</v>
      </c>
      <c r="I31" s="42">
        <f t="shared" si="4"/>
        <v>600</v>
      </c>
    </row>
    <row r="32" spans="1:9" x14ac:dyDescent="0.2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4">
        <f t="shared" si="2"/>
        <v>525</v>
      </c>
      <c r="G32" s="3"/>
      <c r="H32" s="41">
        <f t="shared" si="3"/>
        <v>255</v>
      </c>
      <c r="I32" s="42">
        <f t="shared" si="4"/>
        <v>637.5</v>
      </c>
    </row>
    <row r="33" spans="1:9" x14ac:dyDescent="0.2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4">
        <f t="shared" si="2"/>
        <v>555</v>
      </c>
      <c r="G33" s="3"/>
      <c r="H33" s="41">
        <f t="shared" si="3"/>
        <v>270</v>
      </c>
      <c r="I33" s="42">
        <f t="shared" si="4"/>
        <v>675</v>
      </c>
    </row>
    <row r="34" spans="1:9" x14ac:dyDescent="0.2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4">
        <f t="shared" si="2"/>
        <v>585</v>
      </c>
      <c r="G34" s="3"/>
      <c r="H34" s="41">
        <f t="shared" si="3"/>
        <v>285</v>
      </c>
      <c r="I34" s="42">
        <f t="shared" si="4"/>
        <v>712.5</v>
      </c>
    </row>
    <row r="35" spans="1:9" x14ac:dyDescent="0.2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4">
        <f t="shared" si="2"/>
        <v>615</v>
      </c>
      <c r="G35" s="3"/>
      <c r="H35" s="41">
        <f t="shared" si="3"/>
        <v>300</v>
      </c>
      <c r="I35" s="42">
        <f t="shared" si="4"/>
        <v>750</v>
      </c>
    </row>
  </sheetData>
  <mergeCells count="4">
    <mergeCell ref="F8:G8"/>
    <mergeCell ref="B1:M1"/>
    <mergeCell ref="B2:M2"/>
    <mergeCell ref="C4:E4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workbookViewId="0">
      <selection activeCell="C4" sqref="C4:E4"/>
    </sheetView>
  </sheetViews>
  <sheetFormatPr defaultRowHeight="15" x14ac:dyDescent="0.2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5.2187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ht="15.75" x14ac:dyDescent="0.25">
      <c r="B1" s="53" t="s">
        <v>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5.75" x14ac:dyDescent="0.2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5.75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5.75" x14ac:dyDescent="0.25">
      <c r="A4" s="1" t="s">
        <v>5</v>
      </c>
      <c r="B4" s="48" t="s">
        <v>8</v>
      </c>
      <c r="C4" s="55" t="s">
        <v>52</v>
      </c>
      <c r="D4" s="55"/>
      <c r="E4" s="55"/>
      <c r="F4" s="30"/>
    </row>
    <row r="5" spans="1:13" x14ac:dyDescent="0.2">
      <c r="F5" s="3"/>
      <c r="G5" s="3"/>
      <c r="H5" s="38" t="s">
        <v>16</v>
      </c>
      <c r="I5" s="39">
        <f>D8+(D8*0.85)</f>
        <v>55.5</v>
      </c>
      <c r="J5" s="39" t="s">
        <v>20</v>
      </c>
      <c r="K5" s="3"/>
      <c r="L5" s="3"/>
      <c r="M5" s="3"/>
    </row>
    <row r="6" spans="1:13" x14ac:dyDescent="0.2">
      <c r="B6" s="10" t="s">
        <v>8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2">
      <c r="B7" s="3"/>
      <c r="C7" s="3" t="s">
        <v>17</v>
      </c>
      <c r="D7" s="3">
        <v>0</v>
      </c>
      <c r="E7" s="3" t="s">
        <v>18</v>
      </c>
      <c r="F7" s="3"/>
      <c r="G7" s="3"/>
    </row>
    <row r="8" spans="1:13" x14ac:dyDescent="0.2">
      <c r="B8" s="3"/>
      <c r="C8" s="3" t="s">
        <v>19</v>
      </c>
      <c r="D8" s="43">
        <v>30</v>
      </c>
      <c r="E8" s="3" t="s">
        <v>20</v>
      </c>
      <c r="F8" s="51" t="s">
        <v>48</v>
      </c>
      <c r="G8" s="52"/>
    </row>
    <row r="9" spans="1:13" x14ac:dyDescent="0.2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2">
      <c r="B10" s="3"/>
      <c r="C10" s="3"/>
      <c r="D10" s="3"/>
      <c r="E10" s="3"/>
      <c r="F10" s="3"/>
      <c r="G10" s="3"/>
      <c r="H10" s="8" t="s">
        <v>23</v>
      </c>
      <c r="I10" s="9">
        <f>D8-(D8*0.2)</f>
        <v>24</v>
      </c>
      <c r="J10" s="9" t="s">
        <v>20</v>
      </c>
    </row>
    <row r="11" spans="1:13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2">
      <c r="B12" s="3"/>
      <c r="C12" s="3"/>
      <c r="D12" s="3"/>
      <c r="E12" s="3"/>
      <c r="F12" s="3"/>
      <c r="G12" s="3"/>
      <c r="H12" s="34" t="s">
        <v>44</v>
      </c>
      <c r="I12" s="34"/>
    </row>
    <row r="13" spans="1:13" ht="15.75" x14ac:dyDescent="0.25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ht="15.75" x14ac:dyDescent="0.25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ht="15.75" x14ac:dyDescent="0.25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49" t="s">
        <v>39</v>
      </c>
      <c r="G15" s="3"/>
      <c r="H15" s="15" t="s">
        <v>42</v>
      </c>
      <c r="I15" s="37" t="s">
        <v>43</v>
      </c>
    </row>
    <row r="16" spans="1:13" x14ac:dyDescent="0.2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$D$8*LOG(A16)+$D$9*B16</f>
        <v>15</v>
      </c>
      <c r="G16" s="3"/>
      <c r="H16" s="35">
        <f>$I$10*LOG(A16)</f>
        <v>0</v>
      </c>
      <c r="I16" s="36">
        <f>$I$5*LOG(A16)</f>
        <v>0</v>
      </c>
    </row>
    <row r="17" spans="1:9" x14ac:dyDescent="0.2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$D$8*LOG(A17)+$D$9*B17</f>
        <v>24.030899869919438</v>
      </c>
      <c r="G17" s="3"/>
      <c r="H17" s="35">
        <f t="shared" ref="H17:H35" si="3">$I$10*LOG(A17)</f>
        <v>7.2247198959355483</v>
      </c>
      <c r="I17" s="36">
        <f t="shared" ref="I17:I35" si="4">$I$5*LOG(A17)</f>
        <v>16.707164759350956</v>
      </c>
    </row>
    <row r="18" spans="1:9" x14ac:dyDescent="0.2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29.313637641589871</v>
      </c>
      <c r="G18" s="3"/>
      <c r="H18" s="35">
        <f t="shared" si="3"/>
        <v>11.450910113271899</v>
      </c>
      <c r="I18" s="36">
        <f t="shared" si="4"/>
        <v>26.480229636941264</v>
      </c>
    </row>
    <row r="19" spans="1:9" x14ac:dyDescent="0.2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33.061799739838875</v>
      </c>
      <c r="G19" s="3"/>
      <c r="H19" s="35">
        <f t="shared" si="3"/>
        <v>14.449439791871097</v>
      </c>
      <c r="I19" s="36">
        <f t="shared" si="4"/>
        <v>33.414329518701912</v>
      </c>
    </row>
    <row r="20" spans="1:9" x14ac:dyDescent="0.2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35.969100130080562</v>
      </c>
      <c r="G20" s="3"/>
      <c r="H20" s="35">
        <f t="shared" si="3"/>
        <v>16.775280104064453</v>
      </c>
      <c r="I20" s="36">
        <f t="shared" si="4"/>
        <v>38.792835240649048</v>
      </c>
    </row>
    <row r="21" spans="1:9" x14ac:dyDescent="0.2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38.344537511509309</v>
      </c>
      <c r="G21" s="3"/>
      <c r="H21" s="35">
        <f t="shared" si="3"/>
        <v>18.675630009207445</v>
      </c>
      <c r="I21" s="36">
        <f t="shared" si="4"/>
        <v>43.18739439629222</v>
      </c>
    </row>
    <row r="22" spans="1:9" x14ac:dyDescent="0.2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40.352941200427708</v>
      </c>
      <c r="G22" s="3"/>
      <c r="H22" s="35">
        <f t="shared" si="3"/>
        <v>20.282352960342163</v>
      </c>
      <c r="I22" s="36">
        <f t="shared" si="4"/>
        <v>46.902941220791256</v>
      </c>
    </row>
    <row r="23" spans="1:9" x14ac:dyDescent="0.2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42.092699609758306</v>
      </c>
      <c r="G23" s="3"/>
      <c r="H23" s="35">
        <f t="shared" si="3"/>
        <v>21.674159687806643</v>
      </c>
      <c r="I23" s="36">
        <f t="shared" si="4"/>
        <v>50.121494278052865</v>
      </c>
    </row>
    <row r="24" spans="1:9" x14ac:dyDescent="0.2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43.627275283179742</v>
      </c>
      <c r="G24" s="3"/>
      <c r="H24" s="35">
        <f t="shared" si="3"/>
        <v>22.901820226543798</v>
      </c>
      <c r="I24" s="36">
        <f t="shared" si="4"/>
        <v>52.960459273882527</v>
      </c>
    </row>
    <row r="25" spans="1:9" x14ac:dyDescent="0.2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45</v>
      </c>
      <c r="G25" s="3"/>
      <c r="H25" s="35">
        <f t="shared" si="3"/>
        <v>24</v>
      </c>
      <c r="I25" s="36">
        <f t="shared" si="4"/>
        <v>55.5</v>
      </c>
    </row>
    <row r="26" spans="1:9" x14ac:dyDescent="0.2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46.241780554746754</v>
      </c>
      <c r="G26" s="3"/>
      <c r="H26" s="35">
        <f t="shared" si="3"/>
        <v>24.993424443797402</v>
      </c>
      <c r="I26" s="36">
        <f t="shared" si="4"/>
        <v>57.797294026281499</v>
      </c>
    </row>
    <row r="27" spans="1:9" x14ac:dyDescent="0.2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47.375437381428746</v>
      </c>
      <c r="G27" s="3"/>
      <c r="H27" s="35">
        <f t="shared" si="3"/>
        <v>25.900349905142996</v>
      </c>
      <c r="I27" s="36">
        <f t="shared" si="4"/>
        <v>59.894559155643179</v>
      </c>
    </row>
    <row r="28" spans="1:9" x14ac:dyDescent="0.2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48.418300569205101</v>
      </c>
      <c r="G28" s="3"/>
      <c r="H28" s="35">
        <f t="shared" si="3"/>
        <v>26.73464045536408</v>
      </c>
      <c r="I28" s="36">
        <f t="shared" si="4"/>
        <v>61.823856053029438</v>
      </c>
    </row>
    <row r="29" spans="1:9" x14ac:dyDescent="0.2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49.383841070347138</v>
      </c>
      <c r="G29" s="3"/>
      <c r="H29" s="35">
        <f t="shared" si="3"/>
        <v>27.507072856277709</v>
      </c>
      <c r="I29" s="36">
        <f t="shared" si="4"/>
        <v>63.610105980142208</v>
      </c>
    </row>
    <row r="30" spans="1:9" x14ac:dyDescent="0.2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50.28273777167044</v>
      </c>
      <c r="G30" s="3"/>
      <c r="H30" s="35">
        <f t="shared" si="3"/>
        <v>28.226190217336352</v>
      </c>
      <c r="I30" s="36">
        <f t="shared" si="4"/>
        <v>65.273064877590315</v>
      </c>
    </row>
    <row r="31" spans="1:9" x14ac:dyDescent="0.2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51.123599479677743</v>
      </c>
      <c r="G31" s="3"/>
      <c r="H31" s="35">
        <f t="shared" si="3"/>
        <v>28.898879583742193</v>
      </c>
      <c r="I31" s="36">
        <f t="shared" si="4"/>
        <v>66.828659037403824</v>
      </c>
    </row>
    <row r="32" spans="1:9" x14ac:dyDescent="0.2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51.91346764134822</v>
      </c>
      <c r="G32" s="3"/>
      <c r="H32" s="35">
        <f t="shared" si="3"/>
        <v>29.530774113078571</v>
      </c>
      <c r="I32" s="36">
        <f t="shared" si="4"/>
        <v>68.289915136494201</v>
      </c>
    </row>
    <row r="33" spans="1:9" x14ac:dyDescent="0.2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52.65817515309918</v>
      </c>
      <c r="G33" s="3"/>
      <c r="H33" s="35">
        <f t="shared" si="3"/>
        <v>30.126540122479344</v>
      </c>
      <c r="I33" s="36">
        <f t="shared" si="4"/>
        <v>69.66762403323348</v>
      </c>
    </row>
    <row r="34" spans="1:9" x14ac:dyDescent="0.2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53.362608028584866</v>
      </c>
      <c r="G34" s="3"/>
      <c r="H34" s="35">
        <f t="shared" si="3"/>
        <v>30.690086422867893</v>
      </c>
      <c r="I34" s="36">
        <f t="shared" si="4"/>
        <v>70.970824852882004</v>
      </c>
    </row>
    <row r="35" spans="1:9" x14ac:dyDescent="0.2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54.030899869919438</v>
      </c>
      <c r="G35" s="3"/>
      <c r="H35" s="35">
        <f t="shared" si="3"/>
        <v>31.22471989593555</v>
      </c>
      <c r="I35" s="36">
        <f t="shared" si="4"/>
        <v>72.20716475935096</v>
      </c>
    </row>
  </sheetData>
  <mergeCells count="4">
    <mergeCell ref="F8:G8"/>
    <mergeCell ref="B1:M1"/>
    <mergeCell ref="B2:M2"/>
    <mergeCell ref="C4:E4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I17" sqref="I17"/>
    </sheetView>
  </sheetViews>
  <sheetFormatPr defaultRowHeight="15" x14ac:dyDescent="0.2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7.332031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ht="15.75" x14ac:dyDescent="0.25">
      <c r="B1" s="53" t="s">
        <v>51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5.75" x14ac:dyDescent="0.2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5.75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5.75" x14ac:dyDescent="0.25">
      <c r="A4" s="1" t="s">
        <v>5</v>
      </c>
      <c r="B4" s="40" t="s">
        <v>47</v>
      </c>
      <c r="C4" s="56" t="s">
        <v>54</v>
      </c>
      <c r="D4" s="56"/>
      <c r="E4" s="56"/>
      <c r="F4" s="30"/>
    </row>
    <row r="5" spans="1:13" x14ac:dyDescent="0.2">
      <c r="F5" s="3"/>
      <c r="G5" s="3"/>
      <c r="H5" s="38" t="s">
        <v>16</v>
      </c>
      <c r="I5" s="39">
        <f>D7+(D7*0.85)</f>
        <v>5.55</v>
      </c>
      <c r="J5" s="39" t="s">
        <v>20</v>
      </c>
      <c r="K5" s="3"/>
      <c r="L5" s="3"/>
      <c r="M5" s="3"/>
    </row>
    <row r="6" spans="1:13" x14ac:dyDescent="0.2">
      <c r="B6" s="10" t="s">
        <v>10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2">
      <c r="B7" s="3"/>
      <c r="C7" s="3" t="s">
        <v>17</v>
      </c>
      <c r="D7" s="43">
        <v>3</v>
      </c>
      <c r="E7" s="3" t="s">
        <v>18</v>
      </c>
      <c r="F7" s="51" t="s">
        <v>48</v>
      </c>
      <c r="G7" s="52"/>
    </row>
    <row r="8" spans="1:13" x14ac:dyDescent="0.2">
      <c r="B8" s="3"/>
      <c r="C8" s="3" t="s">
        <v>19</v>
      </c>
      <c r="D8" s="3">
        <v>30</v>
      </c>
      <c r="E8" s="3" t="s">
        <v>20</v>
      </c>
      <c r="F8" s="3"/>
      <c r="G8" s="3"/>
      <c r="H8" s="8" t="s">
        <v>23</v>
      </c>
      <c r="I8" s="9">
        <f>D7-(D7*0.85)</f>
        <v>0.45000000000000018</v>
      </c>
      <c r="J8" s="9" t="s">
        <v>20</v>
      </c>
    </row>
    <row r="9" spans="1:13" x14ac:dyDescent="0.2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2">
      <c r="B10" s="3"/>
      <c r="C10" s="3"/>
      <c r="D10" s="3"/>
      <c r="E10" s="3"/>
      <c r="F10" s="3"/>
      <c r="G10" s="3"/>
    </row>
    <row r="11" spans="1:13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2">
      <c r="B12" s="3"/>
      <c r="C12" s="3"/>
      <c r="D12" s="3"/>
      <c r="E12" s="3"/>
      <c r="F12" s="3"/>
      <c r="G12" s="3"/>
      <c r="H12" s="34" t="s">
        <v>44</v>
      </c>
      <c r="I12" s="34"/>
    </row>
    <row r="13" spans="1:13" ht="15.75" x14ac:dyDescent="0.25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ht="15.75" x14ac:dyDescent="0.25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ht="15.75" x14ac:dyDescent="0.25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21" t="s">
        <v>40</v>
      </c>
      <c r="G15" s="3"/>
      <c r="H15" s="15" t="s">
        <v>45</v>
      </c>
      <c r="I15" s="37" t="s">
        <v>46</v>
      </c>
    </row>
    <row r="16" spans="1:13" x14ac:dyDescent="0.2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$D$7*A16*LOG(A16)+($D$8*LOG(A16))+$D$9*B16</f>
        <v>15</v>
      </c>
      <c r="G16" s="3"/>
      <c r="H16" s="35">
        <f>$I$5*A16*LOG(A16)+$D$8*LOG(A16)+$D$9*B16</f>
        <v>15</v>
      </c>
      <c r="I16" s="36">
        <f>$I$5*A16*LOG(A16)+$D$8*LOG(A16)+$D$9*B16</f>
        <v>15</v>
      </c>
    </row>
    <row r="17" spans="1:9" x14ac:dyDescent="0.2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$D$7*A17*LOG(A17)+$D$8*LOG(A17)+$D$9*B17</f>
        <v>25.837079843903325</v>
      </c>
      <c r="G17" s="3"/>
      <c r="H17" s="35">
        <f t="shared" ref="H17:H35" si="3">$I$8*A17*LOG(A17)+$D$8*LOG(A17)+$D$9*B17</f>
        <v>24.301826866017016</v>
      </c>
      <c r="I17" s="36">
        <f t="shared" ref="I17:I35" si="4">$I$5*A17*LOG(A17)+$D$8*LOG(A17)+$D$9*B17</f>
        <v>27.372332821789627</v>
      </c>
    </row>
    <row r="18" spans="1:9" x14ac:dyDescent="0.2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33.607728934066834</v>
      </c>
      <c r="G18" s="3"/>
      <c r="H18" s="35">
        <f t="shared" si="3"/>
        <v>29.957751335461417</v>
      </c>
      <c r="I18" s="36">
        <f t="shared" si="4"/>
        <v>37.257706532672252</v>
      </c>
    </row>
    <row r="19" spans="1:9" x14ac:dyDescent="0.2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40.286519635774418</v>
      </c>
      <c r="G19" s="3"/>
      <c r="H19" s="35">
        <f t="shared" si="3"/>
        <v>34.145507724229205</v>
      </c>
      <c r="I19" s="36">
        <f t="shared" si="4"/>
        <v>46.427531547319639</v>
      </c>
    </row>
    <row r="20" spans="1:9" x14ac:dyDescent="0.2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46.453650195120851</v>
      </c>
      <c r="G20" s="3"/>
      <c r="H20" s="35">
        <f t="shared" si="3"/>
        <v>37.541782639836612</v>
      </c>
      <c r="I20" s="36">
        <f t="shared" si="4"/>
        <v>55.36551775040509</v>
      </c>
    </row>
    <row r="21" spans="1:9" x14ac:dyDescent="0.2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52.351260018414891</v>
      </c>
      <c r="G21" s="3"/>
      <c r="H21" s="35">
        <f t="shared" si="3"/>
        <v>40.445545887545151</v>
      </c>
      <c r="I21" s="36">
        <f t="shared" si="4"/>
        <v>64.256974149284645</v>
      </c>
    </row>
    <row r="22" spans="1:9" x14ac:dyDescent="0.2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58.100000040727096</v>
      </c>
      <c r="G22" s="3"/>
      <c r="H22" s="35">
        <f t="shared" si="3"/>
        <v>43.015000026472613</v>
      </c>
      <c r="I22" s="36">
        <f t="shared" si="4"/>
        <v>73.185000054981586</v>
      </c>
    </row>
    <row r="23" spans="1:9" x14ac:dyDescent="0.2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63.766859297564949</v>
      </c>
      <c r="G23" s="3"/>
      <c r="H23" s="35">
        <f t="shared" si="3"/>
        <v>45.343823562929302</v>
      </c>
      <c r="I23" s="36">
        <f t="shared" si="4"/>
        <v>82.189895032200596</v>
      </c>
    </row>
    <row r="24" spans="1:9" x14ac:dyDescent="0.2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69.391823038041508</v>
      </c>
      <c r="G24" s="3"/>
      <c r="H24" s="35">
        <f t="shared" si="3"/>
        <v>47.49195744640901</v>
      </c>
      <c r="I24" s="36">
        <f t="shared" si="4"/>
        <v>91.291688629674013</v>
      </c>
    </row>
    <row r="25" spans="1:9" x14ac:dyDescent="0.2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75</v>
      </c>
      <c r="G25" s="3"/>
      <c r="H25" s="35">
        <f t="shared" si="3"/>
        <v>49.5</v>
      </c>
      <c r="I25" s="36">
        <f t="shared" si="4"/>
        <v>100.5</v>
      </c>
    </row>
    <row r="26" spans="1:9" x14ac:dyDescent="0.2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80.60773916496818</v>
      </c>
      <c r="G26" s="3"/>
      <c r="H26" s="35">
        <f t="shared" si="3"/>
        <v>51.396674346279973</v>
      </c>
      <c r="I26" s="36">
        <f t="shared" si="4"/>
        <v>109.81880398365639</v>
      </c>
    </row>
    <row r="27" spans="1:9" x14ac:dyDescent="0.2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86.225962239143243</v>
      </c>
      <c r="G27" s="3"/>
      <c r="H27" s="35">
        <f t="shared" si="3"/>
        <v>53.203016110085926</v>
      </c>
      <c r="I27" s="36">
        <f t="shared" si="4"/>
        <v>119.24890836820055</v>
      </c>
    </row>
    <row r="28" spans="1:9" x14ac:dyDescent="0.2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91.862091309171731</v>
      </c>
      <c r="G28" s="3"/>
      <c r="H28" s="35">
        <f t="shared" si="3"/>
        <v>54.934869180200096</v>
      </c>
      <c r="I28" s="36">
        <f t="shared" si="4"/>
        <v>128.78931343814338</v>
      </c>
    </row>
    <row r="29" spans="1:9" x14ac:dyDescent="0.2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97.521218568833135</v>
      </c>
      <c r="G29" s="3"/>
      <c r="H29" s="35">
        <f t="shared" si="3"/>
        <v>56.604447695120044</v>
      </c>
      <c r="I29" s="36">
        <f t="shared" si="4"/>
        <v>138.43798944254624</v>
      </c>
    </row>
    <row r="30" spans="1:9" x14ac:dyDescent="0.2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103.2068444291761</v>
      </c>
      <c r="G30" s="3"/>
      <c r="H30" s="35">
        <f t="shared" si="3"/>
        <v>58.22135377029629</v>
      </c>
      <c r="I30" s="36">
        <f t="shared" si="4"/>
        <v>148.19233508805593</v>
      </c>
    </row>
    <row r="31" spans="1:9" x14ac:dyDescent="0.2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108.92135864716212</v>
      </c>
      <c r="G31" s="3"/>
      <c r="H31" s="35">
        <f t="shared" si="3"/>
        <v>59.793263354800402</v>
      </c>
      <c r="I31" s="36">
        <f t="shared" si="4"/>
        <v>158.04945393952386</v>
      </c>
    </row>
    <row r="32" spans="1:9" x14ac:dyDescent="0.2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114.6663626316402</v>
      </c>
      <c r="G32" s="3"/>
      <c r="H32" s="35">
        <f t="shared" si="3"/>
        <v>61.326401889892018</v>
      </c>
      <c r="I32" s="36">
        <f t="shared" si="4"/>
        <v>168.00632337338834</v>
      </c>
    </row>
    <row r="33" spans="1:9" x14ac:dyDescent="0.2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120.4428904286777</v>
      </c>
      <c r="G33" s="3"/>
      <c r="H33" s="35">
        <f t="shared" si="3"/>
        <v>62.825882444435962</v>
      </c>
      <c r="I33" s="36">
        <f t="shared" si="4"/>
        <v>178.05989841291944</v>
      </c>
    </row>
    <row r="34" spans="1:9" x14ac:dyDescent="0.2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126.25156328289611</v>
      </c>
      <c r="G34" s="3"/>
      <c r="H34" s="35">
        <f t="shared" si="3"/>
        <v>64.295951316731561</v>
      </c>
      <c r="I34" s="36">
        <f t="shared" si="4"/>
        <v>188.20717524906067</v>
      </c>
    </row>
    <row r="35" spans="1:9" x14ac:dyDescent="0.2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132.09269960975831</v>
      </c>
      <c r="G35" s="3"/>
      <c r="H35" s="35">
        <f t="shared" si="3"/>
        <v>65.740169830895269</v>
      </c>
      <c r="I35" s="36">
        <f t="shared" si="4"/>
        <v>198.44522938862136</v>
      </c>
    </row>
  </sheetData>
  <mergeCells count="4">
    <mergeCell ref="B1:M1"/>
    <mergeCell ref="B2:M2"/>
    <mergeCell ref="C4:E4"/>
    <mergeCell ref="F7:G7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72C1-04F2-4F68-9CD7-1B8E1C118975}">
  <dimension ref="A1:M35"/>
  <sheetViews>
    <sheetView workbookViewId="0">
      <selection activeCell="I17" sqref="I17"/>
    </sheetView>
  </sheetViews>
  <sheetFormatPr defaultRowHeight="15" x14ac:dyDescent="0.2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7.332031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ht="15.75" x14ac:dyDescent="0.25">
      <c r="B1" s="53" t="s">
        <v>51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5.75" x14ac:dyDescent="0.2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5.75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5.75" x14ac:dyDescent="0.25">
      <c r="A4" s="1" t="s">
        <v>5</v>
      </c>
      <c r="B4" s="40" t="s">
        <v>49</v>
      </c>
      <c r="C4" s="57" t="s">
        <v>13</v>
      </c>
      <c r="D4" s="57"/>
      <c r="E4" s="57"/>
      <c r="F4" s="30"/>
    </row>
    <row r="5" spans="1:13" x14ac:dyDescent="0.2">
      <c r="F5" s="3"/>
      <c r="G5" s="3"/>
      <c r="H5" s="38" t="s">
        <v>16</v>
      </c>
      <c r="I5" s="39">
        <f>D7+(D7*0.85)</f>
        <v>5.55</v>
      </c>
      <c r="J5" s="39" t="s">
        <v>18</v>
      </c>
      <c r="K5" s="3"/>
      <c r="L5" s="3"/>
      <c r="M5" s="3"/>
    </row>
    <row r="6" spans="1:13" x14ac:dyDescent="0.2">
      <c r="B6" s="10" t="s">
        <v>12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2">
      <c r="B7" s="3"/>
      <c r="C7" s="3" t="s">
        <v>17</v>
      </c>
      <c r="D7" s="43">
        <v>3</v>
      </c>
      <c r="E7" s="3" t="s">
        <v>18</v>
      </c>
      <c r="F7" s="51" t="s">
        <v>48</v>
      </c>
      <c r="G7" s="52"/>
    </row>
    <row r="8" spans="1:13" x14ac:dyDescent="0.2">
      <c r="B8" s="3"/>
      <c r="C8" s="3" t="s">
        <v>19</v>
      </c>
      <c r="D8" s="3">
        <v>30</v>
      </c>
      <c r="E8" s="3" t="s">
        <v>20</v>
      </c>
      <c r="F8" s="3"/>
      <c r="G8" s="3"/>
      <c r="H8" s="8" t="s">
        <v>23</v>
      </c>
      <c r="I8" s="9">
        <f>D7-(D7*0.85)</f>
        <v>0.45000000000000018</v>
      </c>
      <c r="J8" s="9" t="s">
        <v>18</v>
      </c>
    </row>
    <row r="9" spans="1:13" x14ac:dyDescent="0.2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2">
      <c r="B10" s="3"/>
      <c r="C10" s="3"/>
      <c r="D10" s="3"/>
      <c r="E10" s="3"/>
      <c r="F10" s="3"/>
      <c r="G10" s="3"/>
    </row>
    <row r="11" spans="1:13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2">
      <c r="B12" s="3"/>
      <c r="C12" s="3"/>
      <c r="D12" s="3"/>
      <c r="E12" s="3"/>
      <c r="F12" s="3"/>
      <c r="G12" s="3"/>
      <c r="H12" s="34" t="s">
        <v>44</v>
      </c>
      <c r="I12" s="34"/>
    </row>
    <row r="13" spans="1:13" ht="15.75" x14ac:dyDescent="0.25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ht="15.75" x14ac:dyDescent="0.25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ht="15.75" x14ac:dyDescent="0.25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21" t="s">
        <v>41</v>
      </c>
      <c r="G15" s="3"/>
      <c r="H15" s="15" t="s">
        <v>45</v>
      </c>
      <c r="I15" s="37" t="s">
        <v>46</v>
      </c>
    </row>
    <row r="16" spans="1:13" x14ac:dyDescent="0.2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$D$7*D16+$D$8*C16+$D$9*B16</f>
        <v>48</v>
      </c>
      <c r="G16" s="3"/>
      <c r="H16" s="35">
        <f>$I$8*D16+$D$8*C16+$D$9*B16</f>
        <v>45.45</v>
      </c>
      <c r="I16" s="36">
        <f>$I$5*D16+$D$8*C16+$D$9*B16</f>
        <v>50.55</v>
      </c>
    </row>
    <row r="17" spans="1:9" x14ac:dyDescent="0.2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$D$7*D17+$D$8*C17+$D$9*B17</f>
        <v>87</v>
      </c>
      <c r="G17" s="3"/>
      <c r="H17" s="35">
        <f t="shared" ref="H17:H35" si="3">$I$8*D17+$D$8*C17+$D$9*B17</f>
        <v>76.8</v>
      </c>
      <c r="I17" s="36">
        <f t="shared" ref="I17:I35" si="4">$I$5*D17+$D$8*C17+$D$9*B17</f>
        <v>97.2</v>
      </c>
    </row>
    <row r="18" spans="1:9" x14ac:dyDescent="0.2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132</v>
      </c>
      <c r="G18" s="3"/>
      <c r="H18" s="35">
        <f t="shared" si="3"/>
        <v>109.05</v>
      </c>
      <c r="I18" s="36">
        <f t="shared" si="4"/>
        <v>154.94999999999999</v>
      </c>
    </row>
    <row r="19" spans="1:9" x14ac:dyDescent="0.2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183</v>
      </c>
      <c r="G19" s="3"/>
      <c r="H19" s="35">
        <f t="shared" si="3"/>
        <v>142.19999999999999</v>
      </c>
      <c r="I19" s="36">
        <f t="shared" si="4"/>
        <v>223.8</v>
      </c>
    </row>
    <row r="20" spans="1:9" x14ac:dyDescent="0.2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240</v>
      </c>
      <c r="G20" s="3"/>
      <c r="H20" s="35">
        <f t="shared" si="3"/>
        <v>176.25</v>
      </c>
      <c r="I20" s="36">
        <f t="shared" si="4"/>
        <v>303.75</v>
      </c>
    </row>
    <row r="21" spans="1:9" x14ac:dyDescent="0.2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303</v>
      </c>
      <c r="G21" s="3"/>
      <c r="H21" s="35">
        <f t="shared" si="3"/>
        <v>211.20000000000002</v>
      </c>
      <c r="I21" s="36">
        <f t="shared" si="4"/>
        <v>394.79999999999995</v>
      </c>
    </row>
    <row r="22" spans="1:9" x14ac:dyDescent="0.2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372</v>
      </c>
      <c r="G22" s="3"/>
      <c r="H22" s="35">
        <f t="shared" si="3"/>
        <v>247.05</v>
      </c>
      <c r="I22" s="36">
        <f t="shared" si="4"/>
        <v>496.95</v>
      </c>
    </row>
    <row r="23" spans="1:9" x14ac:dyDescent="0.2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447</v>
      </c>
      <c r="G23" s="3"/>
      <c r="H23" s="35">
        <f t="shared" si="3"/>
        <v>283.8</v>
      </c>
      <c r="I23" s="36">
        <f t="shared" si="4"/>
        <v>610.20000000000005</v>
      </c>
    </row>
    <row r="24" spans="1:9" x14ac:dyDescent="0.2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528</v>
      </c>
      <c r="G24" s="3"/>
      <c r="H24" s="35">
        <f t="shared" si="3"/>
        <v>321.45000000000005</v>
      </c>
      <c r="I24" s="36">
        <f t="shared" si="4"/>
        <v>734.55</v>
      </c>
    </row>
    <row r="25" spans="1:9" x14ac:dyDescent="0.2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615</v>
      </c>
      <c r="G25" s="3"/>
      <c r="H25" s="35">
        <f t="shared" si="3"/>
        <v>360</v>
      </c>
      <c r="I25" s="36">
        <f t="shared" si="4"/>
        <v>870</v>
      </c>
    </row>
    <row r="26" spans="1:9" x14ac:dyDescent="0.2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708</v>
      </c>
      <c r="G26" s="3"/>
      <c r="H26" s="35">
        <f t="shared" si="3"/>
        <v>399.45000000000005</v>
      </c>
      <c r="I26" s="36">
        <f t="shared" si="4"/>
        <v>1016.55</v>
      </c>
    </row>
    <row r="27" spans="1:9" x14ac:dyDescent="0.2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807</v>
      </c>
      <c r="G27" s="3"/>
      <c r="H27" s="35">
        <f t="shared" si="3"/>
        <v>439.8</v>
      </c>
      <c r="I27" s="36">
        <f t="shared" si="4"/>
        <v>1174.1999999999998</v>
      </c>
    </row>
    <row r="28" spans="1:9" x14ac:dyDescent="0.2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912</v>
      </c>
      <c r="G28" s="3"/>
      <c r="H28" s="35">
        <f t="shared" si="3"/>
        <v>481.05</v>
      </c>
      <c r="I28" s="36">
        <f t="shared" si="4"/>
        <v>1342.9499999999998</v>
      </c>
    </row>
    <row r="29" spans="1:9" x14ac:dyDescent="0.2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1023</v>
      </c>
      <c r="G29" s="3"/>
      <c r="H29" s="35">
        <f t="shared" si="3"/>
        <v>523.20000000000005</v>
      </c>
      <c r="I29" s="36">
        <f t="shared" si="4"/>
        <v>1522.8</v>
      </c>
    </row>
    <row r="30" spans="1:9" x14ac:dyDescent="0.2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1140</v>
      </c>
      <c r="G30" s="3"/>
      <c r="H30" s="35">
        <f t="shared" si="3"/>
        <v>566.25</v>
      </c>
      <c r="I30" s="36">
        <f t="shared" si="4"/>
        <v>1713.75</v>
      </c>
    </row>
    <row r="31" spans="1:9" x14ac:dyDescent="0.2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1263</v>
      </c>
      <c r="G31" s="3"/>
      <c r="H31" s="35">
        <f t="shared" si="3"/>
        <v>610.20000000000005</v>
      </c>
      <c r="I31" s="36">
        <f t="shared" si="4"/>
        <v>1915.8</v>
      </c>
    </row>
    <row r="32" spans="1:9" x14ac:dyDescent="0.2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1392</v>
      </c>
      <c r="G32" s="3"/>
      <c r="H32" s="35">
        <f t="shared" si="3"/>
        <v>655.05000000000007</v>
      </c>
      <c r="I32" s="36">
        <f t="shared" si="4"/>
        <v>2128.9499999999998</v>
      </c>
    </row>
    <row r="33" spans="1:9" x14ac:dyDescent="0.2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1527</v>
      </c>
      <c r="G33" s="3"/>
      <c r="H33" s="35">
        <f t="shared" si="3"/>
        <v>700.80000000000007</v>
      </c>
      <c r="I33" s="36">
        <f t="shared" si="4"/>
        <v>2353.1999999999998</v>
      </c>
    </row>
    <row r="34" spans="1:9" x14ac:dyDescent="0.2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1668</v>
      </c>
      <c r="G34" s="3"/>
      <c r="H34" s="35">
        <f t="shared" si="3"/>
        <v>747.45</v>
      </c>
      <c r="I34" s="36">
        <f t="shared" si="4"/>
        <v>2588.5500000000002</v>
      </c>
    </row>
    <row r="35" spans="1:9" x14ac:dyDescent="0.2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1815</v>
      </c>
      <c r="G35" s="3"/>
      <c r="H35" s="35">
        <f t="shared" si="3"/>
        <v>795</v>
      </c>
      <c r="I35" s="36">
        <f t="shared" si="4"/>
        <v>2835</v>
      </c>
    </row>
  </sheetData>
  <mergeCells count="4">
    <mergeCell ref="B1:M1"/>
    <mergeCell ref="B2:M2"/>
    <mergeCell ref="C4:E4"/>
    <mergeCell ref="F7:G7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activeCell="I16" sqref="I16"/>
    </sheetView>
  </sheetViews>
  <sheetFormatPr defaultRowHeight="15" x14ac:dyDescent="0.2"/>
  <cols>
    <col min="1" max="1" width="5.88671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ht="15.75" x14ac:dyDescent="0.25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5.75" x14ac:dyDescent="0.2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5.75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x14ac:dyDescent="0.2">
      <c r="A4" s="3" t="s">
        <v>2</v>
      </c>
      <c r="B4" s="3" t="s">
        <v>3</v>
      </c>
      <c r="C4" s="58" t="s">
        <v>4</v>
      </c>
      <c r="D4" s="58"/>
      <c r="E4" s="58"/>
    </row>
    <row r="5" spans="1:13" s="3" customFormat="1" x14ac:dyDescent="0.2"/>
    <row r="6" spans="1:13" s="3" customFormat="1" x14ac:dyDescent="0.2">
      <c r="A6" s="3" t="s">
        <v>5</v>
      </c>
      <c r="B6" s="4" t="s">
        <v>6</v>
      </c>
      <c r="C6" s="59" t="s">
        <v>7</v>
      </c>
      <c r="D6" s="59"/>
      <c r="E6" s="59"/>
      <c r="F6" s="5"/>
    </row>
    <row r="7" spans="1:13" s="3" customFormat="1" x14ac:dyDescent="0.2">
      <c r="A7" s="60"/>
      <c r="B7" s="6" t="s">
        <v>8</v>
      </c>
      <c r="C7" s="61" t="s">
        <v>9</v>
      </c>
      <c r="D7" s="61"/>
      <c r="E7" s="61"/>
      <c r="F7" s="7"/>
    </row>
    <row r="8" spans="1:13" s="3" customFormat="1" x14ac:dyDescent="0.2">
      <c r="A8" s="60"/>
      <c r="B8" s="4" t="s">
        <v>10</v>
      </c>
      <c r="C8" s="62" t="s">
        <v>11</v>
      </c>
      <c r="D8" s="62"/>
      <c r="E8" s="62"/>
      <c r="F8" s="5"/>
    </row>
    <row r="9" spans="1:13" s="3" customFormat="1" x14ac:dyDescent="0.2">
      <c r="A9" s="60"/>
      <c r="B9" s="6" t="s">
        <v>12</v>
      </c>
      <c r="C9" s="61" t="s">
        <v>13</v>
      </c>
      <c r="D9" s="61"/>
      <c r="E9" s="61"/>
      <c r="F9" s="7"/>
    </row>
    <row r="10" spans="1:13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B11" s="3" t="s">
        <v>3</v>
      </c>
      <c r="C11" s="3" t="s">
        <v>14</v>
      </c>
      <c r="D11" s="3">
        <v>3</v>
      </c>
      <c r="E11" s="3" t="s">
        <v>15</v>
      </c>
      <c r="F11" s="3"/>
      <c r="G11" s="3"/>
      <c r="H11" s="3"/>
      <c r="I11" s="3"/>
      <c r="J11" s="3"/>
      <c r="K11" s="8" t="s">
        <v>16</v>
      </c>
      <c r="L11" s="9">
        <v>1.5</v>
      </c>
      <c r="M11" s="9" t="s">
        <v>15</v>
      </c>
    </row>
    <row r="12" spans="1:13" x14ac:dyDescent="0.2">
      <c r="B12" s="3"/>
      <c r="C12" s="3" t="s">
        <v>17</v>
      </c>
      <c r="D12" s="3">
        <v>-10</v>
      </c>
      <c r="E12" s="3" t="s">
        <v>18</v>
      </c>
      <c r="F12" s="3"/>
      <c r="G12" s="3"/>
      <c r="H12" s="3"/>
      <c r="I12" s="3"/>
      <c r="J12" s="3"/>
      <c r="K12" s="10"/>
      <c r="L12" s="3"/>
      <c r="M12" s="3"/>
    </row>
    <row r="13" spans="1:13" x14ac:dyDescent="0.2">
      <c r="B13" s="3"/>
      <c r="C13" s="3" t="s">
        <v>19</v>
      </c>
      <c r="D13" s="3">
        <v>-30</v>
      </c>
      <c r="E13" s="3" t="s">
        <v>20</v>
      </c>
      <c r="F13" s="3"/>
      <c r="G13" s="3"/>
      <c r="H13" s="3"/>
      <c r="I13" s="3"/>
      <c r="J13" s="3"/>
      <c r="K13" s="10"/>
      <c r="L13" s="3"/>
      <c r="M13" s="3"/>
    </row>
    <row r="14" spans="1:13" x14ac:dyDescent="0.2">
      <c r="B14" s="3"/>
      <c r="C14" s="3" t="s">
        <v>21</v>
      </c>
      <c r="D14" s="4">
        <v>2000</v>
      </c>
      <c r="E14" s="3" t="s">
        <v>22</v>
      </c>
      <c r="F14" s="3"/>
      <c r="G14" s="3"/>
      <c r="H14" s="3"/>
      <c r="I14" s="3"/>
      <c r="J14" s="3"/>
      <c r="K14" s="10"/>
      <c r="L14" s="3"/>
      <c r="M14" s="3"/>
    </row>
    <row r="15" spans="1:13" x14ac:dyDescent="0.2">
      <c r="B15" s="3"/>
      <c r="C15" s="3"/>
      <c r="D15" s="3"/>
      <c r="E15" s="3"/>
      <c r="F15" s="3"/>
      <c r="G15" s="3"/>
      <c r="H15" s="3"/>
      <c r="I15" s="3"/>
      <c r="J15" s="3"/>
      <c r="K15" s="11" t="s">
        <v>23</v>
      </c>
      <c r="L15" s="12">
        <v>3.25</v>
      </c>
      <c r="M15" s="12" t="s">
        <v>15</v>
      </c>
    </row>
    <row r="16" spans="1:13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24</v>
      </c>
      <c r="M17" s="14" t="s">
        <v>25</v>
      </c>
    </row>
    <row r="18" spans="1:13" ht="15.7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15" t="s">
        <v>26</v>
      </c>
      <c r="M18" s="16" t="s">
        <v>27</v>
      </c>
    </row>
    <row r="19" spans="1:13" ht="15.75" x14ac:dyDescent="0.25">
      <c r="B19" s="3"/>
      <c r="C19" s="3"/>
      <c r="D19" s="17" t="s">
        <v>28</v>
      </c>
      <c r="E19" s="17" t="s">
        <v>29</v>
      </c>
      <c r="F19" s="17"/>
      <c r="G19" s="3"/>
      <c r="H19" s="3"/>
      <c r="I19" s="3"/>
      <c r="J19" s="3"/>
      <c r="K19" s="3"/>
      <c r="L19" s="15" t="s">
        <v>30</v>
      </c>
      <c r="M19" s="16" t="s">
        <v>31</v>
      </c>
    </row>
    <row r="20" spans="1:13" ht="15.75" x14ac:dyDescent="0.25">
      <c r="A20" s="18" t="s">
        <v>32</v>
      </c>
      <c r="B20" s="18" t="s">
        <v>33</v>
      </c>
      <c r="C20" s="18" t="s">
        <v>34</v>
      </c>
      <c r="D20" s="18" t="s">
        <v>35</v>
      </c>
      <c r="E20" s="18" t="s">
        <v>36</v>
      </c>
      <c r="F20" s="21" t="s">
        <v>37</v>
      </c>
      <c r="G20" s="21" t="s">
        <v>38</v>
      </c>
      <c r="H20" s="21" t="s">
        <v>39</v>
      </c>
      <c r="I20" s="21" t="s">
        <v>40</v>
      </c>
      <c r="J20" s="21" t="s">
        <v>41</v>
      </c>
      <c r="K20" s="3"/>
      <c r="L20" s="15" t="s">
        <v>42</v>
      </c>
      <c r="M20" s="16" t="s">
        <v>43</v>
      </c>
    </row>
    <row r="21" spans="1:13" x14ac:dyDescent="0.2">
      <c r="A21" s="3">
        <v>1</v>
      </c>
      <c r="B21" s="3">
        <v>1</v>
      </c>
      <c r="C21" s="3">
        <v>1</v>
      </c>
      <c r="D21" s="3">
        <f t="shared" ref="D21:D40" si="0">C21*C21</f>
        <v>1</v>
      </c>
      <c r="E21" s="3">
        <f t="shared" ref="E21:E40" si="1">D21*C21</f>
        <v>1</v>
      </c>
      <c r="F21" s="4">
        <f t="shared" ref="F21:F40" si="2">$D$11*E21+$D$12*D21+$D$13*C21+$D$14*B21</f>
        <v>1963</v>
      </c>
      <c r="G21" s="4">
        <f t="shared" ref="G21:G40" si="3">$D$13*C21+$D$14*B21</f>
        <v>1970</v>
      </c>
      <c r="H21" s="19">
        <f t="shared" ref="H21:H40" si="4">$D$13*LOG(A21)+$D$14*B21</f>
        <v>2000</v>
      </c>
      <c r="I21" s="19">
        <f t="shared" ref="I21:I40" si="5">$D$12*A21*LOG(A21)+$D$13*LOG(A21)+$D$14*B21</f>
        <v>2000</v>
      </c>
      <c r="J21" s="19">
        <f>$D$12*D21+$D$13*C21+$D$14*B21</f>
        <v>1960</v>
      </c>
      <c r="K21" s="3"/>
      <c r="L21" s="20"/>
      <c r="M21" s="20"/>
    </row>
    <row r="22" spans="1:13" x14ac:dyDescent="0.2">
      <c r="A22" s="3">
        <v>2</v>
      </c>
      <c r="B22" s="3">
        <v>1</v>
      </c>
      <c r="C22" s="3">
        <v>2</v>
      </c>
      <c r="D22" s="3">
        <f t="shared" si="0"/>
        <v>4</v>
      </c>
      <c r="E22" s="3">
        <f t="shared" si="1"/>
        <v>8</v>
      </c>
      <c r="F22" s="4">
        <f t="shared" si="2"/>
        <v>1924</v>
      </c>
      <c r="G22" s="4">
        <f t="shared" si="3"/>
        <v>1940</v>
      </c>
      <c r="H22" s="19">
        <f t="shared" si="4"/>
        <v>1990.9691001300805</v>
      </c>
      <c r="I22" s="19">
        <f t="shared" si="5"/>
        <v>1984.948500216801</v>
      </c>
      <c r="J22" s="19">
        <f t="shared" ref="J22:J40" si="6">$D$12*D22+$D$13*C22+$D$14*B22</f>
        <v>1900</v>
      </c>
      <c r="K22" s="3"/>
      <c r="L22" s="20"/>
      <c r="M22" s="20"/>
    </row>
    <row r="23" spans="1:13" x14ac:dyDescent="0.2">
      <c r="A23" s="3">
        <v>3</v>
      </c>
      <c r="B23" s="3">
        <v>1</v>
      </c>
      <c r="C23" s="3">
        <v>3</v>
      </c>
      <c r="D23" s="3">
        <f t="shared" si="0"/>
        <v>9</v>
      </c>
      <c r="E23" s="3">
        <f t="shared" si="1"/>
        <v>27</v>
      </c>
      <c r="F23" s="4">
        <f t="shared" si="2"/>
        <v>1901</v>
      </c>
      <c r="G23" s="4">
        <f t="shared" si="3"/>
        <v>1910</v>
      </c>
      <c r="H23" s="19">
        <f t="shared" si="4"/>
        <v>1985.6863623584102</v>
      </c>
      <c r="I23" s="19">
        <f t="shared" si="5"/>
        <v>1971.3727247168204</v>
      </c>
      <c r="J23" s="19">
        <f t="shared" si="6"/>
        <v>1820</v>
      </c>
      <c r="K23" s="3"/>
      <c r="L23" s="20"/>
      <c r="M23" s="20"/>
    </row>
    <row r="24" spans="1:13" x14ac:dyDescent="0.2">
      <c r="A24" s="3">
        <v>4</v>
      </c>
      <c r="B24" s="3">
        <v>1</v>
      </c>
      <c r="C24" s="3">
        <v>4</v>
      </c>
      <c r="D24" s="3">
        <f t="shared" si="0"/>
        <v>16</v>
      </c>
      <c r="E24" s="3">
        <f t="shared" si="1"/>
        <v>64</v>
      </c>
      <c r="F24" s="4">
        <f t="shared" si="2"/>
        <v>1912</v>
      </c>
      <c r="G24" s="4">
        <f t="shared" si="3"/>
        <v>1880</v>
      </c>
      <c r="H24" s="19">
        <f t="shared" si="4"/>
        <v>1981.9382002601612</v>
      </c>
      <c r="I24" s="19">
        <f t="shared" si="5"/>
        <v>1957.8558006070427</v>
      </c>
      <c r="J24" s="19">
        <f t="shared" si="6"/>
        <v>1720</v>
      </c>
      <c r="K24" s="3"/>
      <c r="L24" s="20"/>
      <c r="M24" s="20"/>
    </row>
    <row r="25" spans="1:13" x14ac:dyDescent="0.2">
      <c r="A25" s="3">
        <v>5</v>
      </c>
      <c r="B25" s="3">
        <v>1</v>
      </c>
      <c r="C25" s="3">
        <v>5</v>
      </c>
      <c r="D25" s="3">
        <f t="shared" si="0"/>
        <v>25</v>
      </c>
      <c r="E25" s="3">
        <f t="shared" si="1"/>
        <v>125</v>
      </c>
      <c r="F25" s="4">
        <f t="shared" si="2"/>
        <v>1975</v>
      </c>
      <c r="G25" s="4">
        <f t="shared" si="3"/>
        <v>1850</v>
      </c>
      <c r="H25" s="19">
        <f t="shared" si="4"/>
        <v>1979.0308998699195</v>
      </c>
      <c r="I25" s="19">
        <f t="shared" si="5"/>
        <v>1944.0823996531185</v>
      </c>
      <c r="J25" s="19">
        <f t="shared" si="6"/>
        <v>1600</v>
      </c>
      <c r="K25" s="3"/>
      <c r="L25" s="20"/>
      <c r="M25" s="20"/>
    </row>
    <row r="26" spans="1:13" x14ac:dyDescent="0.2">
      <c r="A26" s="3">
        <v>6</v>
      </c>
      <c r="B26" s="3">
        <v>1</v>
      </c>
      <c r="C26" s="3">
        <v>6</v>
      </c>
      <c r="D26" s="3">
        <f t="shared" si="0"/>
        <v>36</v>
      </c>
      <c r="E26" s="3">
        <f t="shared" si="1"/>
        <v>216</v>
      </c>
      <c r="F26" s="4">
        <f t="shared" si="2"/>
        <v>2108</v>
      </c>
      <c r="G26" s="4">
        <f t="shared" si="3"/>
        <v>1820</v>
      </c>
      <c r="H26" s="19">
        <f t="shared" si="4"/>
        <v>1976.6554624884907</v>
      </c>
      <c r="I26" s="19">
        <f t="shared" si="5"/>
        <v>1929.9663874654721</v>
      </c>
      <c r="J26" s="19">
        <f t="shared" si="6"/>
        <v>1460</v>
      </c>
      <c r="K26" s="3"/>
      <c r="L26" s="20"/>
      <c r="M26" s="20"/>
    </row>
    <row r="27" spans="1:13" x14ac:dyDescent="0.2">
      <c r="A27" s="3">
        <v>7</v>
      </c>
      <c r="B27" s="3">
        <v>1</v>
      </c>
      <c r="C27" s="3">
        <v>7</v>
      </c>
      <c r="D27" s="3">
        <f t="shared" si="0"/>
        <v>49</v>
      </c>
      <c r="E27" s="3">
        <f t="shared" si="1"/>
        <v>343</v>
      </c>
      <c r="F27" s="4">
        <f t="shared" si="2"/>
        <v>2329</v>
      </c>
      <c r="G27" s="4">
        <f t="shared" si="3"/>
        <v>1790</v>
      </c>
      <c r="H27" s="19">
        <f t="shared" si="4"/>
        <v>1974.6470587995723</v>
      </c>
      <c r="I27" s="19">
        <f t="shared" si="5"/>
        <v>1915.4901959985743</v>
      </c>
      <c r="J27" s="19">
        <f t="shared" si="6"/>
        <v>1300</v>
      </c>
      <c r="K27" s="3"/>
      <c r="L27" s="20"/>
      <c r="M27" s="20"/>
    </row>
    <row r="28" spans="1:13" x14ac:dyDescent="0.2">
      <c r="A28" s="3">
        <v>8</v>
      </c>
      <c r="B28" s="3">
        <v>1</v>
      </c>
      <c r="C28" s="3">
        <v>8</v>
      </c>
      <c r="D28" s="3">
        <f t="shared" si="0"/>
        <v>64</v>
      </c>
      <c r="E28" s="3">
        <f t="shared" si="1"/>
        <v>512</v>
      </c>
      <c r="F28" s="4">
        <f t="shared" si="2"/>
        <v>2656</v>
      </c>
      <c r="G28" s="4">
        <f t="shared" si="3"/>
        <v>1760</v>
      </c>
      <c r="H28" s="19">
        <f t="shared" si="4"/>
        <v>1972.9073003902417</v>
      </c>
      <c r="I28" s="19">
        <f t="shared" si="5"/>
        <v>1900.6601014308862</v>
      </c>
      <c r="J28" s="19">
        <f t="shared" si="6"/>
        <v>1120</v>
      </c>
      <c r="K28" s="3"/>
      <c r="L28" s="20"/>
      <c r="M28" s="20"/>
    </row>
    <row r="29" spans="1:13" x14ac:dyDescent="0.2">
      <c r="A29" s="3">
        <v>9</v>
      </c>
      <c r="B29" s="3">
        <v>1</v>
      </c>
      <c r="C29" s="3">
        <v>9</v>
      </c>
      <c r="D29" s="3">
        <f t="shared" si="0"/>
        <v>81</v>
      </c>
      <c r="E29" s="3">
        <f t="shared" si="1"/>
        <v>729</v>
      </c>
      <c r="F29" s="4">
        <f t="shared" si="2"/>
        <v>3107</v>
      </c>
      <c r="G29" s="4">
        <f t="shared" si="3"/>
        <v>1730</v>
      </c>
      <c r="H29" s="19">
        <f t="shared" si="4"/>
        <v>1971.3727247168204</v>
      </c>
      <c r="I29" s="19">
        <f t="shared" si="5"/>
        <v>1885.490898867281</v>
      </c>
      <c r="J29" s="19">
        <f t="shared" si="6"/>
        <v>920</v>
      </c>
      <c r="K29" s="3"/>
      <c r="L29" s="20"/>
      <c r="M29" s="20"/>
    </row>
    <row r="30" spans="1:13" x14ac:dyDescent="0.2">
      <c r="A30" s="3">
        <v>10</v>
      </c>
      <c r="B30" s="3">
        <v>1</v>
      </c>
      <c r="C30" s="3">
        <v>10</v>
      </c>
      <c r="D30" s="3">
        <f t="shared" si="0"/>
        <v>100</v>
      </c>
      <c r="E30" s="3">
        <f t="shared" si="1"/>
        <v>1000</v>
      </c>
      <c r="F30" s="4">
        <f t="shared" si="2"/>
        <v>3700</v>
      </c>
      <c r="G30" s="4">
        <f t="shared" si="3"/>
        <v>1700</v>
      </c>
      <c r="H30" s="19">
        <f t="shared" si="4"/>
        <v>1970</v>
      </c>
      <c r="I30" s="19">
        <f t="shared" si="5"/>
        <v>1870</v>
      </c>
      <c r="J30" s="19">
        <f t="shared" si="6"/>
        <v>700</v>
      </c>
      <c r="K30" s="3"/>
      <c r="L30" s="20"/>
      <c r="M30" s="20"/>
    </row>
    <row r="31" spans="1:13" x14ac:dyDescent="0.2">
      <c r="A31" s="3">
        <v>11</v>
      </c>
      <c r="B31" s="3">
        <v>1</v>
      </c>
      <c r="C31" s="3">
        <v>11</v>
      </c>
      <c r="D31" s="3">
        <f t="shared" si="0"/>
        <v>121</v>
      </c>
      <c r="E31" s="3">
        <f t="shared" si="1"/>
        <v>1331</v>
      </c>
      <c r="F31" s="4">
        <f t="shared" si="2"/>
        <v>4453</v>
      </c>
      <c r="G31" s="4">
        <f t="shared" si="3"/>
        <v>1670</v>
      </c>
      <c r="H31" s="19">
        <f t="shared" si="4"/>
        <v>1968.7582194452532</v>
      </c>
      <c r="I31" s="19">
        <f t="shared" si="5"/>
        <v>1854.2050240778485</v>
      </c>
      <c r="J31" s="19">
        <f t="shared" si="6"/>
        <v>460</v>
      </c>
      <c r="K31" s="3"/>
      <c r="L31" s="20"/>
      <c r="M31" s="20"/>
    </row>
    <row r="32" spans="1:13" x14ac:dyDescent="0.2">
      <c r="A32" s="3">
        <v>12</v>
      </c>
      <c r="B32" s="3">
        <v>1</v>
      </c>
      <c r="C32" s="3">
        <v>12</v>
      </c>
      <c r="D32" s="3">
        <f t="shared" si="0"/>
        <v>144</v>
      </c>
      <c r="E32" s="3">
        <f t="shared" si="1"/>
        <v>1728</v>
      </c>
      <c r="F32" s="4">
        <f t="shared" si="2"/>
        <v>5384</v>
      </c>
      <c r="G32" s="4">
        <f t="shared" si="3"/>
        <v>1640</v>
      </c>
      <c r="H32" s="19">
        <f t="shared" si="4"/>
        <v>1967.6245626185712</v>
      </c>
      <c r="I32" s="19">
        <f t="shared" si="5"/>
        <v>1838.1228130928562</v>
      </c>
      <c r="J32" s="19">
        <f t="shared" si="6"/>
        <v>200</v>
      </c>
      <c r="K32" s="3"/>
      <c r="L32" s="20"/>
      <c r="M32" s="20"/>
    </row>
    <row r="33" spans="1:13" x14ac:dyDescent="0.2">
      <c r="A33" s="3">
        <v>13</v>
      </c>
      <c r="B33" s="3">
        <v>1</v>
      </c>
      <c r="C33" s="3">
        <v>13</v>
      </c>
      <c r="D33" s="3">
        <f t="shared" si="0"/>
        <v>169</v>
      </c>
      <c r="E33" s="3">
        <f t="shared" si="1"/>
        <v>2197</v>
      </c>
      <c r="F33" s="4">
        <f t="shared" si="2"/>
        <v>6511</v>
      </c>
      <c r="G33" s="4">
        <f t="shared" si="3"/>
        <v>1610</v>
      </c>
      <c r="H33" s="19">
        <f t="shared" si="4"/>
        <v>1966.581699430795</v>
      </c>
      <c r="I33" s="19">
        <f t="shared" si="5"/>
        <v>1821.7690636309062</v>
      </c>
      <c r="J33" s="19">
        <f t="shared" si="6"/>
        <v>-80</v>
      </c>
      <c r="K33" s="3"/>
      <c r="L33" s="20"/>
      <c r="M33" s="20"/>
    </row>
    <row r="34" spans="1:13" x14ac:dyDescent="0.2">
      <c r="A34" s="3">
        <v>14</v>
      </c>
      <c r="B34" s="3">
        <v>1</v>
      </c>
      <c r="C34" s="3">
        <v>14</v>
      </c>
      <c r="D34" s="3">
        <f t="shared" si="0"/>
        <v>196</v>
      </c>
      <c r="E34" s="3">
        <f t="shared" si="1"/>
        <v>2744</v>
      </c>
      <c r="F34" s="4">
        <f t="shared" si="2"/>
        <v>7852</v>
      </c>
      <c r="G34" s="4">
        <f t="shared" si="3"/>
        <v>1580</v>
      </c>
      <c r="H34" s="19">
        <f t="shared" si="4"/>
        <v>1965.6161589296528</v>
      </c>
      <c r="I34" s="19">
        <f t="shared" si="5"/>
        <v>1805.1582339346996</v>
      </c>
      <c r="J34" s="19">
        <f t="shared" si="6"/>
        <v>-380</v>
      </c>
      <c r="K34" s="3"/>
      <c r="L34" s="20"/>
      <c r="M34" s="20"/>
    </row>
    <row r="35" spans="1:13" x14ac:dyDescent="0.2">
      <c r="A35" s="3">
        <v>15</v>
      </c>
      <c r="B35" s="3">
        <v>1</v>
      </c>
      <c r="C35" s="3">
        <v>15</v>
      </c>
      <c r="D35" s="3">
        <f t="shared" si="0"/>
        <v>225</v>
      </c>
      <c r="E35" s="3">
        <f t="shared" si="1"/>
        <v>3375</v>
      </c>
      <c r="F35" s="4">
        <f t="shared" si="2"/>
        <v>9425</v>
      </c>
      <c r="G35" s="4">
        <f t="shared" si="3"/>
        <v>1550</v>
      </c>
      <c r="H35" s="19">
        <f t="shared" si="4"/>
        <v>1964.7172622283297</v>
      </c>
      <c r="I35" s="19">
        <f t="shared" si="5"/>
        <v>1788.3035733699774</v>
      </c>
      <c r="J35" s="19">
        <f t="shared" si="6"/>
        <v>-700</v>
      </c>
      <c r="K35" s="3"/>
      <c r="L35" s="20"/>
      <c r="M35" s="20"/>
    </row>
    <row r="36" spans="1:13" x14ac:dyDescent="0.2">
      <c r="A36" s="3">
        <v>16</v>
      </c>
      <c r="B36" s="3">
        <v>1</v>
      </c>
      <c r="C36" s="3">
        <v>16</v>
      </c>
      <c r="D36" s="3">
        <f t="shared" si="0"/>
        <v>256</v>
      </c>
      <c r="E36" s="3">
        <f t="shared" si="1"/>
        <v>4096</v>
      </c>
      <c r="F36" s="4">
        <f t="shared" si="2"/>
        <v>11248</v>
      </c>
      <c r="G36" s="4">
        <f t="shared" si="3"/>
        <v>1520</v>
      </c>
      <c r="H36" s="19">
        <f t="shared" si="4"/>
        <v>1963.8764005203222</v>
      </c>
      <c r="I36" s="19">
        <f t="shared" si="5"/>
        <v>1771.2172032953742</v>
      </c>
      <c r="J36" s="19">
        <f t="shared" si="6"/>
        <v>-1040</v>
      </c>
      <c r="K36" s="3"/>
      <c r="L36" s="20"/>
      <c r="M36" s="20"/>
    </row>
    <row r="37" spans="1:13" x14ac:dyDescent="0.2">
      <c r="A37" s="3">
        <v>17</v>
      </c>
      <c r="B37" s="3">
        <v>1</v>
      </c>
      <c r="C37" s="3">
        <v>17</v>
      </c>
      <c r="D37" s="3">
        <f t="shared" si="0"/>
        <v>289</v>
      </c>
      <c r="E37" s="3">
        <f t="shared" si="1"/>
        <v>4913</v>
      </c>
      <c r="F37" s="4">
        <f t="shared" si="2"/>
        <v>13339</v>
      </c>
      <c r="G37" s="4">
        <f t="shared" si="3"/>
        <v>1490</v>
      </c>
      <c r="H37" s="19">
        <f t="shared" si="4"/>
        <v>1963.0865323586518</v>
      </c>
      <c r="I37" s="19">
        <f t="shared" si="5"/>
        <v>1753.9102157243451</v>
      </c>
      <c r="J37" s="19">
        <f t="shared" si="6"/>
        <v>-1400</v>
      </c>
      <c r="K37" s="3"/>
      <c r="L37" s="20"/>
      <c r="M37" s="20"/>
    </row>
    <row r="38" spans="1:13" x14ac:dyDescent="0.2">
      <c r="A38" s="3">
        <v>18</v>
      </c>
      <c r="B38" s="3">
        <v>1</v>
      </c>
      <c r="C38" s="3">
        <v>18</v>
      </c>
      <c r="D38" s="3">
        <f t="shared" si="0"/>
        <v>324</v>
      </c>
      <c r="E38" s="3">
        <f t="shared" si="1"/>
        <v>5832</v>
      </c>
      <c r="F38" s="4">
        <f t="shared" si="2"/>
        <v>15716</v>
      </c>
      <c r="G38" s="4">
        <f t="shared" si="3"/>
        <v>1460</v>
      </c>
      <c r="H38" s="19">
        <f t="shared" si="4"/>
        <v>1962.3418248469009</v>
      </c>
      <c r="I38" s="19">
        <f t="shared" si="5"/>
        <v>1736.3927739283058</v>
      </c>
      <c r="J38" s="19">
        <f t="shared" si="6"/>
        <v>-1780</v>
      </c>
      <c r="K38" s="3"/>
      <c r="L38" s="20"/>
      <c r="M38" s="20"/>
    </row>
    <row r="39" spans="1:13" x14ac:dyDescent="0.2">
      <c r="A39" s="3">
        <v>19</v>
      </c>
      <c r="B39" s="3">
        <v>1</v>
      </c>
      <c r="C39" s="3">
        <v>19</v>
      </c>
      <c r="D39" s="3">
        <f t="shared" si="0"/>
        <v>361</v>
      </c>
      <c r="E39" s="3">
        <f t="shared" si="1"/>
        <v>6859</v>
      </c>
      <c r="F39" s="4">
        <f t="shared" si="2"/>
        <v>18397</v>
      </c>
      <c r="G39" s="4">
        <f t="shared" si="3"/>
        <v>1430</v>
      </c>
      <c r="H39" s="19">
        <f t="shared" si="4"/>
        <v>1961.6373919714151</v>
      </c>
      <c r="I39" s="19">
        <f t="shared" si="5"/>
        <v>1718.6742077903777</v>
      </c>
      <c r="J39" s="19">
        <f t="shared" si="6"/>
        <v>-2180</v>
      </c>
      <c r="K39" s="3"/>
      <c r="L39" s="20"/>
      <c r="M39" s="20"/>
    </row>
    <row r="40" spans="1:13" x14ac:dyDescent="0.2">
      <c r="A40" s="3">
        <v>20</v>
      </c>
      <c r="B40" s="3">
        <v>1</v>
      </c>
      <c r="C40" s="3">
        <v>20</v>
      </c>
      <c r="D40" s="3">
        <f t="shared" si="0"/>
        <v>400</v>
      </c>
      <c r="E40" s="3">
        <f t="shared" si="1"/>
        <v>8000</v>
      </c>
      <c r="F40" s="4">
        <f t="shared" si="2"/>
        <v>21400</v>
      </c>
      <c r="G40" s="4">
        <f t="shared" si="3"/>
        <v>1400</v>
      </c>
      <c r="H40" s="19">
        <f t="shared" si="4"/>
        <v>1960.9691001300805</v>
      </c>
      <c r="I40" s="19">
        <f t="shared" si="5"/>
        <v>1700.7631009972843</v>
      </c>
      <c r="J40" s="19">
        <f t="shared" si="6"/>
        <v>-2600</v>
      </c>
      <c r="K40" s="3"/>
      <c r="L40" s="20"/>
      <c r="M40" s="20"/>
    </row>
  </sheetData>
  <mergeCells count="8">
    <mergeCell ref="B1:M1"/>
    <mergeCell ref="B2:M2"/>
    <mergeCell ref="C4:E4"/>
    <mergeCell ref="C6:E6"/>
    <mergeCell ref="A7:A9"/>
    <mergeCell ref="C7:E7"/>
    <mergeCell ref="C8:E8"/>
    <mergeCell ref="C9:E9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4"/>
  <sheetViews>
    <sheetView topLeftCell="A3" workbookViewId="0">
      <selection activeCell="H19" sqref="H19"/>
    </sheetView>
  </sheetViews>
  <sheetFormatPr defaultRowHeight="15" x14ac:dyDescent="0.2"/>
  <cols>
    <col min="1" max="1" width="9.44140625" customWidth="1"/>
    <col min="2" max="7" width="9.44140625" style="3" customWidth="1"/>
    <col min="8" max="8" width="11.33203125" style="3" customWidth="1"/>
    <col min="9" max="9" width="10.6640625" style="3" customWidth="1"/>
    <col min="10" max="10" width="9.44140625" style="3" customWidth="1"/>
  </cols>
  <sheetData>
    <row r="2" spans="1:9" ht="15.75" x14ac:dyDescent="0.25">
      <c r="B2" s="53" t="s">
        <v>0</v>
      </c>
      <c r="C2" s="53"/>
      <c r="D2" s="53"/>
      <c r="E2" s="53"/>
      <c r="F2" s="53"/>
      <c r="G2" s="53"/>
      <c r="H2" s="53"/>
      <c r="I2" s="53"/>
    </row>
    <row r="3" spans="1:9" ht="15.75" x14ac:dyDescent="0.25">
      <c r="B3" s="53" t="s">
        <v>1</v>
      </c>
      <c r="C3" s="53"/>
      <c r="D3" s="53"/>
      <c r="E3" s="53"/>
      <c r="F3" s="53"/>
      <c r="G3" s="53"/>
      <c r="H3" s="53"/>
      <c r="I3" s="53"/>
    </row>
    <row r="5" spans="1:9" x14ac:dyDescent="0.2">
      <c r="B5" s="3" t="s">
        <v>3</v>
      </c>
      <c r="C5" s="3" t="s">
        <v>14</v>
      </c>
      <c r="D5" s="3">
        <v>3</v>
      </c>
      <c r="E5" s="3" t="s">
        <v>15</v>
      </c>
      <c r="G5" s="10" t="s">
        <v>16</v>
      </c>
      <c r="H5" s="3">
        <v>1.5</v>
      </c>
      <c r="I5" s="3" t="s">
        <v>15</v>
      </c>
    </row>
    <row r="6" spans="1:9" x14ac:dyDescent="0.2">
      <c r="C6" s="3" t="s">
        <v>17</v>
      </c>
      <c r="D6" s="3">
        <v>-10</v>
      </c>
      <c r="E6" s="3" t="s">
        <v>18</v>
      </c>
      <c r="G6" s="10"/>
    </row>
    <row r="7" spans="1:9" x14ac:dyDescent="0.2">
      <c r="C7" s="3" t="s">
        <v>19</v>
      </c>
      <c r="D7" s="3">
        <v>-30</v>
      </c>
      <c r="E7" s="3" t="s">
        <v>20</v>
      </c>
      <c r="G7" s="10"/>
    </row>
    <row r="8" spans="1:9" x14ac:dyDescent="0.2">
      <c r="C8" s="3" t="s">
        <v>21</v>
      </c>
      <c r="D8" s="4">
        <v>2000</v>
      </c>
      <c r="E8" s="3" t="s">
        <v>22</v>
      </c>
      <c r="G8" s="10"/>
    </row>
    <row r="9" spans="1:9" x14ac:dyDescent="0.2">
      <c r="G9" s="10" t="s">
        <v>23</v>
      </c>
      <c r="H9" s="3">
        <v>3.25</v>
      </c>
      <c r="I9" s="3" t="s">
        <v>15</v>
      </c>
    </row>
    <row r="11" spans="1:9" x14ac:dyDescent="0.2">
      <c r="H11" s="13" t="s">
        <v>24</v>
      </c>
      <c r="I11" s="14" t="s">
        <v>25</v>
      </c>
    </row>
    <row r="12" spans="1:9" ht="15.75" x14ac:dyDescent="0.25">
      <c r="H12" s="15" t="s">
        <v>26</v>
      </c>
      <c r="I12" s="16" t="s">
        <v>27</v>
      </c>
    </row>
    <row r="13" spans="1:9" ht="15.75" x14ac:dyDescent="0.25">
      <c r="D13" s="17" t="s">
        <v>28</v>
      </c>
      <c r="E13" s="17" t="s">
        <v>29</v>
      </c>
      <c r="H13" s="15" t="s">
        <v>30</v>
      </c>
      <c r="I13" s="16" t="s">
        <v>31</v>
      </c>
    </row>
    <row r="14" spans="1:9" ht="15.75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22" t="s">
        <v>37</v>
      </c>
      <c r="H14" s="15" t="s">
        <v>42</v>
      </c>
      <c r="I14" s="16" t="s">
        <v>43</v>
      </c>
    </row>
    <row r="15" spans="1:9" x14ac:dyDescent="0.2">
      <c r="A15" s="3">
        <v>0</v>
      </c>
      <c r="B15" s="3">
        <v>1</v>
      </c>
      <c r="C15" s="3">
        <v>1</v>
      </c>
      <c r="D15" s="3">
        <f t="shared" ref="D15:D34" si="0">C15*C15</f>
        <v>1</v>
      </c>
      <c r="E15" s="3">
        <f t="shared" ref="E15:E34" si="1">D15*C15</f>
        <v>1</v>
      </c>
      <c r="F15" s="4">
        <f t="shared" ref="F15:F34" si="2">$D$5*E15+$D$6*D15+$D$7*C15+$D$8*B15</f>
        <v>1963</v>
      </c>
      <c r="H15" s="20">
        <f>$H$5*E15</f>
        <v>1.5</v>
      </c>
      <c r="I15" s="20">
        <f t="shared" ref="I15:I34" si="3">$H$9*E15</f>
        <v>3.25</v>
      </c>
    </row>
    <row r="16" spans="1:9" x14ac:dyDescent="0.2">
      <c r="A16" s="3">
        <v>1</v>
      </c>
      <c r="B16" s="3">
        <v>1</v>
      </c>
      <c r="C16" s="3">
        <v>2</v>
      </c>
      <c r="D16" s="3">
        <f t="shared" si="0"/>
        <v>4</v>
      </c>
      <c r="E16" s="3">
        <f t="shared" si="1"/>
        <v>8</v>
      </c>
      <c r="F16" s="4">
        <f t="shared" si="2"/>
        <v>1924</v>
      </c>
      <c r="H16" s="20">
        <f t="shared" ref="H16:H34" si="4">$H$5*E16</f>
        <v>12</v>
      </c>
      <c r="I16" s="20">
        <f t="shared" si="3"/>
        <v>26</v>
      </c>
    </row>
    <row r="17" spans="1:9" x14ac:dyDescent="0.2">
      <c r="A17" s="3">
        <v>2</v>
      </c>
      <c r="B17" s="3">
        <v>1</v>
      </c>
      <c r="C17" s="3">
        <v>3</v>
      </c>
      <c r="D17" s="3">
        <f t="shared" si="0"/>
        <v>9</v>
      </c>
      <c r="E17" s="3">
        <f t="shared" si="1"/>
        <v>27</v>
      </c>
      <c r="F17" s="4">
        <f t="shared" si="2"/>
        <v>1901</v>
      </c>
      <c r="H17" s="20">
        <f>$H$5*E17</f>
        <v>40.5</v>
      </c>
      <c r="I17" s="20">
        <f t="shared" si="3"/>
        <v>87.75</v>
      </c>
    </row>
    <row r="18" spans="1:9" x14ac:dyDescent="0.2">
      <c r="A18" s="3">
        <v>3</v>
      </c>
      <c r="B18" s="3">
        <v>1</v>
      </c>
      <c r="C18" s="3">
        <v>4</v>
      </c>
      <c r="D18" s="3">
        <f t="shared" si="0"/>
        <v>16</v>
      </c>
      <c r="E18" s="3">
        <f t="shared" si="1"/>
        <v>64</v>
      </c>
      <c r="F18" s="4">
        <f t="shared" si="2"/>
        <v>1912</v>
      </c>
      <c r="H18" s="20">
        <f t="shared" si="4"/>
        <v>96</v>
      </c>
      <c r="I18" s="20">
        <f t="shared" si="3"/>
        <v>208</v>
      </c>
    </row>
    <row r="19" spans="1:9" x14ac:dyDescent="0.2">
      <c r="A19" s="3">
        <v>4</v>
      </c>
      <c r="B19" s="3">
        <v>1</v>
      </c>
      <c r="C19" s="3">
        <v>5</v>
      </c>
      <c r="D19" s="3">
        <f t="shared" si="0"/>
        <v>25</v>
      </c>
      <c r="E19" s="3">
        <f t="shared" si="1"/>
        <v>125</v>
      </c>
      <c r="F19" s="4">
        <f t="shared" si="2"/>
        <v>1975</v>
      </c>
      <c r="H19" s="20">
        <f>$H$5*E19</f>
        <v>187.5</v>
      </c>
      <c r="I19" s="20">
        <f>$H$9*E19</f>
        <v>406.25</v>
      </c>
    </row>
    <row r="20" spans="1:9" x14ac:dyDescent="0.2">
      <c r="A20" s="3">
        <v>5</v>
      </c>
      <c r="B20" s="3">
        <v>1</v>
      </c>
      <c r="C20" s="3">
        <v>6</v>
      </c>
      <c r="D20" s="3">
        <f t="shared" si="0"/>
        <v>36</v>
      </c>
      <c r="E20" s="3">
        <f t="shared" si="1"/>
        <v>216</v>
      </c>
      <c r="F20" s="4">
        <f t="shared" si="2"/>
        <v>2108</v>
      </c>
      <c r="H20" s="20">
        <f t="shared" si="4"/>
        <v>324</v>
      </c>
      <c r="I20" s="20">
        <f t="shared" si="3"/>
        <v>702</v>
      </c>
    </row>
    <row r="21" spans="1:9" x14ac:dyDescent="0.2">
      <c r="A21" s="3">
        <v>6</v>
      </c>
      <c r="B21" s="3">
        <v>1</v>
      </c>
      <c r="C21" s="3">
        <v>7</v>
      </c>
      <c r="D21" s="3">
        <f t="shared" si="0"/>
        <v>49</v>
      </c>
      <c r="E21" s="3">
        <f t="shared" si="1"/>
        <v>343</v>
      </c>
      <c r="F21" s="4">
        <f t="shared" si="2"/>
        <v>2329</v>
      </c>
      <c r="H21" s="20">
        <f t="shared" si="4"/>
        <v>514.5</v>
      </c>
      <c r="I21" s="20">
        <f t="shared" si="3"/>
        <v>1114.75</v>
      </c>
    </row>
    <row r="22" spans="1:9" x14ac:dyDescent="0.2">
      <c r="A22" s="3">
        <v>7</v>
      </c>
      <c r="B22" s="3">
        <v>1</v>
      </c>
      <c r="C22" s="3">
        <v>8</v>
      </c>
      <c r="D22" s="3">
        <f t="shared" si="0"/>
        <v>64</v>
      </c>
      <c r="E22" s="3">
        <f t="shared" si="1"/>
        <v>512</v>
      </c>
      <c r="F22" s="4">
        <f t="shared" si="2"/>
        <v>2656</v>
      </c>
      <c r="H22" s="20">
        <f t="shared" si="4"/>
        <v>768</v>
      </c>
      <c r="I22" s="20">
        <f t="shared" si="3"/>
        <v>1664</v>
      </c>
    </row>
    <row r="23" spans="1:9" x14ac:dyDescent="0.2">
      <c r="A23" s="3">
        <v>8</v>
      </c>
      <c r="B23" s="3">
        <v>1</v>
      </c>
      <c r="C23" s="3">
        <v>9</v>
      </c>
      <c r="D23" s="3">
        <f t="shared" si="0"/>
        <v>81</v>
      </c>
      <c r="E23" s="3">
        <f t="shared" si="1"/>
        <v>729</v>
      </c>
      <c r="F23" s="4">
        <f t="shared" si="2"/>
        <v>3107</v>
      </c>
      <c r="H23" s="20">
        <f t="shared" si="4"/>
        <v>1093.5</v>
      </c>
      <c r="I23" s="20">
        <f t="shared" si="3"/>
        <v>2369.25</v>
      </c>
    </row>
    <row r="24" spans="1:9" x14ac:dyDescent="0.2">
      <c r="A24" s="3">
        <v>9</v>
      </c>
      <c r="B24" s="3">
        <v>1</v>
      </c>
      <c r="C24" s="3">
        <v>10</v>
      </c>
      <c r="D24" s="3">
        <f t="shared" si="0"/>
        <v>100</v>
      </c>
      <c r="E24" s="3">
        <f t="shared" si="1"/>
        <v>1000</v>
      </c>
      <c r="F24" s="4">
        <f t="shared" si="2"/>
        <v>3700</v>
      </c>
      <c r="H24" s="20">
        <f t="shared" si="4"/>
        <v>1500</v>
      </c>
      <c r="I24" s="20">
        <f t="shared" si="3"/>
        <v>3250</v>
      </c>
    </row>
    <row r="25" spans="1:9" x14ac:dyDescent="0.2">
      <c r="A25" s="3">
        <v>10</v>
      </c>
      <c r="B25" s="3">
        <v>1</v>
      </c>
      <c r="C25" s="3">
        <v>11</v>
      </c>
      <c r="D25" s="3">
        <f t="shared" si="0"/>
        <v>121</v>
      </c>
      <c r="E25" s="3">
        <f t="shared" si="1"/>
        <v>1331</v>
      </c>
      <c r="F25" s="4">
        <f t="shared" si="2"/>
        <v>4453</v>
      </c>
      <c r="H25" s="20">
        <f t="shared" si="4"/>
        <v>1996.5</v>
      </c>
      <c r="I25" s="20">
        <f t="shared" si="3"/>
        <v>4325.75</v>
      </c>
    </row>
    <row r="26" spans="1:9" x14ac:dyDescent="0.2">
      <c r="A26" s="3">
        <v>11</v>
      </c>
      <c r="B26" s="3">
        <v>1</v>
      </c>
      <c r="C26" s="3">
        <v>12</v>
      </c>
      <c r="D26" s="3">
        <f t="shared" si="0"/>
        <v>144</v>
      </c>
      <c r="E26" s="3">
        <f t="shared" si="1"/>
        <v>1728</v>
      </c>
      <c r="F26" s="4">
        <f t="shared" si="2"/>
        <v>5384</v>
      </c>
      <c r="H26" s="20">
        <f t="shared" si="4"/>
        <v>2592</v>
      </c>
      <c r="I26" s="20">
        <f t="shared" si="3"/>
        <v>5616</v>
      </c>
    </row>
    <row r="27" spans="1:9" x14ac:dyDescent="0.2">
      <c r="A27" s="3">
        <v>12</v>
      </c>
      <c r="B27" s="3">
        <v>1</v>
      </c>
      <c r="C27" s="3">
        <v>13</v>
      </c>
      <c r="D27" s="3">
        <f t="shared" si="0"/>
        <v>169</v>
      </c>
      <c r="E27" s="3">
        <f t="shared" si="1"/>
        <v>2197</v>
      </c>
      <c r="F27" s="4">
        <f t="shared" si="2"/>
        <v>6511</v>
      </c>
      <c r="H27" s="20">
        <f t="shared" si="4"/>
        <v>3295.5</v>
      </c>
      <c r="I27" s="20">
        <f t="shared" si="3"/>
        <v>7140.25</v>
      </c>
    </row>
    <row r="28" spans="1:9" x14ac:dyDescent="0.2">
      <c r="A28" s="3">
        <v>13</v>
      </c>
      <c r="B28" s="3">
        <v>1</v>
      </c>
      <c r="C28" s="3">
        <v>14</v>
      </c>
      <c r="D28" s="3">
        <f t="shared" si="0"/>
        <v>196</v>
      </c>
      <c r="E28" s="3">
        <f t="shared" si="1"/>
        <v>2744</v>
      </c>
      <c r="F28" s="4">
        <f t="shared" si="2"/>
        <v>7852</v>
      </c>
      <c r="H28" s="20">
        <f t="shared" si="4"/>
        <v>4116</v>
      </c>
      <c r="I28" s="20">
        <f t="shared" si="3"/>
        <v>8918</v>
      </c>
    </row>
    <row r="29" spans="1:9" x14ac:dyDescent="0.2">
      <c r="A29" s="3">
        <v>14</v>
      </c>
      <c r="B29" s="3">
        <v>1</v>
      </c>
      <c r="C29" s="3">
        <v>15</v>
      </c>
      <c r="D29" s="3">
        <f t="shared" si="0"/>
        <v>225</v>
      </c>
      <c r="E29" s="3">
        <f t="shared" si="1"/>
        <v>3375</v>
      </c>
      <c r="F29" s="4">
        <f t="shared" si="2"/>
        <v>9425</v>
      </c>
      <c r="H29" s="20">
        <f t="shared" si="4"/>
        <v>5062.5</v>
      </c>
      <c r="I29" s="20">
        <f t="shared" si="3"/>
        <v>10968.75</v>
      </c>
    </row>
    <row r="30" spans="1:9" x14ac:dyDescent="0.2">
      <c r="A30" s="3">
        <v>15</v>
      </c>
      <c r="B30" s="3">
        <v>1</v>
      </c>
      <c r="C30" s="3">
        <v>16</v>
      </c>
      <c r="D30" s="3">
        <f t="shared" si="0"/>
        <v>256</v>
      </c>
      <c r="E30" s="3">
        <f t="shared" si="1"/>
        <v>4096</v>
      </c>
      <c r="F30" s="4">
        <f t="shared" si="2"/>
        <v>11248</v>
      </c>
      <c r="H30" s="20">
        <f t="shared" si="4"/>
        <v>6144</v>
      </c>
      <c r="I30" s="20">
        <f t="shared" si="3"/>
        <v>13312</v>
      </c>
    </row>
    <row r="31" spans="1:9" x14ac:dyDescent="0.2">
      <c r="A31" s="3">
        <v>16</v>
      </c>
      <c r="B31" s="3">
        <v>1</v>
      </c>
      <c r="C31" s="3">
        <v>17</v>
      </c>
      <c r="D31" s="3">
        <f t="shared" si="0"/>
        <v>289</v>
      </c>
      <c r="E31" s="3">
        <f t="shared" si="1"/>
        <v>4913</v>
      </c>
      <c r="F31" s="4">
        <f t="shared" si="2"/>
        <v>13339</v>
      </c>
      <c r="H31" s="20">
        <f t="shared" si="4"/>
        <v>7369.5</v>
      </c>
      <c r="I31" s="20">
        <f t="shared" si="3"/>
        <v>15967.25</v>
      </c>
    </row>
    <row r="32" spans="1:9" x14ac:dyDescent="0.2">
      <c r="A32" s="3">
        <v>17</v>
      </c>
      <c r="B32" s="3">
        <v>1</v>
      </c>
      <c r="C32" s="3">
        <v>18</v>
      </c>
      <c r="D32" s="3">
        <f t="shared" si="0"/>
        <v>324</v>
      </c>
      <c r="E32" s="3">
        <f t="shared" si="1"/>
        <v>5832</v>
      </c>
      <c r="F32" s="4">
        <f t="shared" si="2"/>
        <v>15716</v>
      </c>
      <c r="H32" s="20">
        <f t="shared" si="4"/>
        <v>8748</v>
      </c>
      <c r="I32" s="20">
        <f t="shared" si="3"/>
        <v>18954</v>
      </c>
    </row>
    <row r="33" spans="1:9" x14ac:dyDescent="0.2">
      <c r="A33" s="3">
        <v>18</v>
      </c>
      <c r="B33" s="3">
        <v>1</v>
      </c>
      <c r="C33" s="3">
        <v>19</v>
      </c>
      <c r="D33" s="3">
        <f t="shared" si="0"/>
        <v>361</v>
      </c>
      <c r="E33" s="3">
        <f t="shared" si="1"/>
        <v>6859</v>
      </c>
      <c r="F33" s="4">
        <f t="shared" si="2"/>
        <v>18397</v>
      </c>
      <c r="H33" s="20">
        <f t="shared" si="4"/>
        <v>10288.5</v>
      </c>
      <c r="I33" s="20">
        <f t="shared" si="3"/>
        <v>22291.75</v>
      </c>
    </row>
    <row r="34" spans="1:9" x14ac:dyDescent="0.2">
      <c r="A34" s="3">
        <v>19</v>
      </c>
      <c r="B34" s="3">
        <v>1</v>
      </c>
      <c r="C34" s="3">
        <v>20</v>
      </c>
      <c r="D34" s="3">
        <f t="shared" si="0"/>
        <v>400</v>
      </c>
      <c r="E34" s="3">
        <f t="shared" si="1"/>
        <v>8000</v>
      </c>
      <c r="F34" s="4">
        <f t="shared" si="2"/>
        <v>21400</v>
      </c>
      <c r="H34" s="20">
        <f t="shared" si="4"/>
        <v>12000</v>
      </c>
      <c r="I34" s="20">
        <f t="shared" si="3"/>
        <v>26000</v>
      </c>
    </row>
  </sheetData>
  <mergeCells count="2">
    <mergeCell ref="B2:I2"/>
    <mergeCell ref="B3:I3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34"/>
  <sheetViews>
    <sheetView zoomScale="115" workbookViewId="0">
      <selection activeCell="F16" sqref="F16"/>
    </sheetView>
  </sheetViews>
  <sheetFormatPr defaultRowHeight="15" x14ac:dyDescent="0.2"/>
  <cols>
    <col min="1" max="7" width="9.44140625" style="3" customWidth="1"/>
    <col min="8" max="8" width="11.33203125" style="3" customWidth="1"/>
    <col min="9" max="9" width="11.21875" style="3" customWidth="1"/>
    <col min="10" max="10" width="9.44140625" style="3" customWidth="1"/>
  </cols>
  <sheetData>
    <row r="2" spans="1:10" ht="15.75" x14ac:dyDescent="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15.75" x14ac:dyDescent="0.25">
      <c r="B3" s="53" t="s">
        <v>1</v>
      </c>
      <c r="C3" s="53"/>
      <c r="D3" s="53"/>
      <c r="E3" s="53"/>
      <c r="F3" s="53"/>
      <c r="G3" s="53"/>
      <c r="H3" s="53"/>
      <c r="I3" s="53"/>
    </row>
    <row r="5" spans="1:10" x14ac:dyDescent="0.2">
      <c r="B5" s="3" t="s">
        <v>3</v>
      </c>
      <c r="C5" s="3" t="s">
        <v>14</v>
      </c>
      <c r="D5" s="3">
        <v>3</v>
      </c>
      <c r="E5" s="3" t="s">
        <v>15</v>
      </c>
      <c r="G5" s="23" t="s">
        <v>16</v>
      </c>
      <c r="H5" s="24">
        <v>1.5</v>
      </c>
      <c r="I5" s="24" t="s">
        <v>15</v>
      </c>
    </row>
    <row r="6" spans="1:10" x14ac:dyDescent="0.2">
      <c r="C6" s="3" t="s">
        <v>17</v>
      </c>
      <c r="D6" s="3">
        <v>-10</v>
      </c>
      <c r="E6" s="3" t="s">
        <v>18</v>
      </c>
      <c r="G6" s="10"/>
    </row>
    <row r="7" spans="1:10" x14ac:dyDescent="0.2">
      <c r="C7" s="3" t="s">
        <v>19</v>
      </c>
      <c r="D7" s="3">
        <v>-30</v>
      </c>
      <c r="E7" s="3" t="s">
        <v>20</v>
      </c>
      <c r="G7" s="10"/>
    </row>
    <row r="8" spans="1:10" x14ac:dyDescent="0.2">
      <c r="C8" s="3" t="s">
        <v>21</v>
      </c>
      <c r="D8" s="4">
        <v>-1000</v>
      </c>
      <c r="E8" s="3" t="s">
        <v>22</v>
      </c>
      <c r="G8" s="10"/>
    </row>
    <row r="9" spans="1:10" x14ac:dyDescent="0.2">
      <c r="G9" s="25" t="s">
        <v>23</v>
      </c>
      <c r="H9" s="26">
        <v>3.25</v>
      </c>
      <c r="I9" s="26" t="s">
        <v>15</v>
      </c>
    </row>
    <row r="11" spans="1:10" x14ac:dyDescent="0.2">
      <c r="H11" s="13" t="s">
        <v>24</v>
      </c>
      <c r="I11" s="27" t="s">
        <v>25</v>
      </c>
    </row>
    <row r="12" spans="1:10" ht="15.75" x14ac:dyDescent="0.25">
      <c r="H12" s="15" t="s">
        <v>26</v>
      </c>
      <c r="I12" s="28" t="s">
        <v>27</v>
      </c>
    </row>
    <row r="13" spans="1:10" ht="15.75" x14ac:dyDescent="0.25">
      <c r="D13" s="17" t="s">
        <v>28</v>
      </c>
      <c r="E13" s="17" t="s">
        <v>29</v>
      </c>
      <c r="H13" s="15" t="s">
        <v>30</v>
      </c>
      <c r="I13" s="28" t="s">
        <v>31</v>
      </c>
    </row>
    <row r="14" spans="1:10" ht="15.75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22" t="s">
        <v>37</v>
      </c>
      <c r="H14" s="9" t="s">
        <v>42</v>
      </c>
      <c r="I14" s="29" t="s">
        <v>43</v>
      </c>
    </row>
    <row r="15" spans="1:10" x14ac:dyDescent="0.2">
      <c r="A15" s="3">
        <v>1</v>
      </c>
      <c r="B15" s="3">
        <v>1</v>
      </c>
      <c r="C15" s="3">
        <v>1</v>
      </c>
      <c r="D15" s="3">
        <f>C15*C15</f>
        <v>1</v>
      </c>
      <c r="E15" s="3">
        <f t="shared" ref="E15:E34" si="0">D15*C15</f>
        <v>1</v>
      </c>
      <c r="F15" s="4">
        <f>$D$5*E15+$D$6*D15+$D$7*C15+$D$8*B15</f>
        <v>-1037</v>
      </c>
      <c r="H15" s="20">
        <f>$H$5*E15</f>
        <v>1.5</v>
      </c>
      <c r="I15" s="20">
        <f>$H$9*E15</f>
        <v>3.25</v>
      </c>
    </row>
    <row r="16" spans="1:10" x14ac:dyDescent="0.2">
      <c r="A16" s="3">
        <v>2</v>
      </c>
      <c r="B16" s="3">
        <v>1</v>
      </c>
      <c r="C16" s="3">
        <v>2</v>
      </c>
      <c r="D16" s="3">
        <f>C16*C16</f>
        <v>4</v>
      </c>
      <c r="E16" s="3">
        <f>D16*C16</f>
        <v>8</v>
      </c>
      <c r="F16" s="4">
        <f t="shared" ref="F16:F34" si="1">$D$5*E16+$D$6*D16+$D$7*C16+$D$8*B16</f>
        <v>-1076</v>
      </c>
      <c r="H16" s="20">
        <f t="shared" ref="H16:H34" si="2">$H$5*E16</f>
        <v>12</v>
      </c>
      <c r="I16" s="20">
        <f t="shared" ref="I16:I34" si="3">$H$9*E16</f>
        <v>26</v>
      </c>
    </row>
    <row r="17" spans="1:9" x14ac:dyDescent="0.2">
      <c r="A17" s="3">
        <v>3</v>
      </c>
      <c r="B17" s="3">
        <v>1</v>
      </c>
      <c r="C17" s="3">
        <v>3</v>
      </c>
      <c r="D17" s="3">
        <f t="shared" ref="D17:D34" si="4">C17*C17</f>
        <v>9</v>
      </c>
      <c r="E17" s="3">
        <f t="shared" si="0"/>
        <v>27</v>
      </c>
      <c r="F17" s="4">
        <f t="shared" si="1"/>
        <v>-1099</v>
      </c>
      <c r="H17" s="20">
        <f t="shared" si="2"/>
        <v>40.5</v>
      </c>
      <c r="I17" s="20">
        <f t="shared" si="3"/>
        <v>87.75</v>
      </c>
    </row>
    <row r="18" spans="1:9" x14ac:dyDescent="0.2">
      <c r="A18" s="3">
        <v>4</v>
      </c>
      <c r="B18" s="3">
        <v>1</v>
      </c>
      <c r="C18" s="3">
        <v>4</v>
      </c>
      <c r="D18" s="3">
        <f t="shared" si="4"/>
        <v>16</v>
      </c>
      <c r="E18" s="3">
        <f t="shared" si="0"/>
        <v>64</v>
      </c>
      <c r="F18" s="4">
        <f t="shared" si="1"/>
        <v>-1088</v>
      </c>
      <c r="H18" s="20">
        <f t="shared" si="2"/>
        <v>96</v>
      </c>
      <c r="I18" s="20">
        <f t="shared" si="3"/>
        <v>208</v>
      </c>
    </row>
    <row r="19" spans="1:9" x14ac:dyDescent="0.2">
      <c r="A19" s="3">
        <v>5</v>
      </c>
      <c r="B19" s="3">
        <v>1</v>
      </c>
      <c r="C19" s="3">
        <v>5</v>
      </c>
      <c r="D19" s="3">
        <f t="shared" si="4"/>
        <v>25</v>
      </c>
      <c r="E19" s="3">
        <f t="shared" si="0"/>
        <v>125</v>
      </c>
      <c r="F19" s="4">
        <f t="shared" si="1"/>
        <v>-1025</v>
      </c>
      <c r="H19" s="20">
        <f t="shared" si="2"/>
        <v>187.5</v>
      </c>
      <c r="I19" s="20">
        <f t="shared" si="3"/>
        <v>406.25</v>
      </c>
    </row>
    <row r="20" spans="1:9" x14ac:dyDescent="0.2">
      <c r="A20" s="3">
        <v>6</v>
      </c>
      <c r="B20" s="3">
        <v>1</v>
      </c>
      <c r="C20" s="3">
        <v>6</v>
      </c>
      <c r="D20" s="3">
        <f t="shared" si="4"/>
        <v>36</v>
      </c>
      <c r="E20" s="3">
        <f t="shared" si="0"/>
        <v>216</v>
      </c>
      <c r="F20" s="4">
        <f t="shared" si="1"/>
        <v>-892</v>
      </c>
      <c r="H20" s="20">
        <f t="shared" si="2"/>
        <v>324</v>
      </c>
      <c r="I20" s="20">
        <f t="shared" si="3"/>
        <v>702</v>
      </c>
    </row>
    <row r="21" spans="1:9" x14ac:dyDescent="0.2">
      <c r="A21" s="3">
        <v>7</v>
      </c>
      <c r="B21" s="3">
        <v>1</v>
      </c>
      <c r="C21" s="3">
        <v>7</v>
      </c>
      <c r="D21" s="3">
        <f t="shared" si="4"/>
        <v>49</v>
      </c>
      <c r="E21" s="3">
        <f t="shared" si="0"/>
        <v>343</v>
      </c>
      <c r="F21" s="4">
        <f t="shared" si="1"/>
        <v>-671</v>
      </c>
      <c r="H21" s="20">
        <f t="shared" si="2"/>
        <v>514.5</v>
      </c>
      <c r="I21" s="20">
        <f t="shared" si="3"/>
        <v>1114.75</v>
      </c>
    </row>
    <row r="22" spans="1:9" x14ac:dyDescent="0.2">
      <c r="A22" s="3">
        <v>8</v>
      </c>
      <c r="B22" s="3">
        <v>1</v>
      </c>
      <c r="C22" s="3">
        <v>8</v>
      </c>
      <c r="D22" s="3">
        <f t="shared" si="4"/>
        <v>64</v>
      </c>
      <c r="E22" s="3">
        <f t="shared" si="0"/>
        <v>512</v>
      </c>
      <c r="F22" s="4">
        <f t="shared" si="1"/>
        <v>-344</v>
      </c>
      <c r="H22" s="20">
        <f t="shared" si="2"/>
        <v>768</v>
      </c>
      <c r="I22" s="20">
        <f t="shared" si="3"/>
        <v>1664</v>
      </c>
    </row>
    <row r="23" spans="1:9" x14ac:dyDescent="0.2">
      <c r="A23" s="3">
        <v>9</v>
      </c>
      <c r="B23" s="3">
        <v>1</v>
      </c>
      <c r="C23" s="3">
        <v>9</v>
      </c>
      <c r="D23" s="3">
        <f t="shared" si="4"/>
        <v>81</v>
      </c>
      <c r="E23" s="3">
        <f t="shared" si="0"/>
        <v>729</v>
      </c>
      <c r="F23" s="4">
        <f t="shared" si="1"/>
        <v>107</v>
      </c>
      <c r="H23" s="20">
        <f t="shared" si="2"/>
        <v>1093.5</v>
      </c>
      <c r="I23" s="20">
        <f t="shared" si="3"/>
        <v>2369.25</v>
      </c>
    </row>
    <row r="24" spans="1:9" x14ac:dyDescent="0.2">
      <c r="A24" s="3">
        <v>10</v>
      </c>
      <c r="B24" s="3">
        <v>1</v>
      </c>
      <c r="C24" s="3">
        <v>10</v>
      </c>
      <c r="D24" s="3">
        <f t="shared" si="4"/>
        <v>100</v>
      </c>
      <c r="E24" s="3">
        <f t="shared" si="0"/>
        <v>1000</v>
      </c>
      <c r="F24" s="4">
        <f t="shared" si="1"/>
        <v>700</v>
      </c>
      <c r="H24" s="20">
        <f t="shared" si="2"/>
        <v>1500</v>
      </c>
      <c r="I24" s="20">
        <f t="shared" si="3"/>
        <v>3250</v>
      </c>
    </row>
    <row r="25" spans="1:9" x14ac:dyDescent="0.2">
      <c r="A25" s="3">
        <v>11</v>
      </c>
      <c r="B25" s="3">
        <v>1</v>
      </c>
      <c r="C25" s="3">
        <v>11</v>
      </c>
      <c r="D25" s="3">
        <f t="shared" si="4"/>
        <v>121</v>
      </c>
      <c r="E25" s="3">
        <f t="shared" si="0"/>
        <v>1331</v>
      </c>
      <c r="F25" s="4">
        <f t="shared" si="1"/>
        <v>1453</v>
      </c>
      <c r="H25" s="20">
        <f t="shared" si="2"/>
        <v>1996.5</v>
      </c>
      <c r="I25" s="20">
        <f t="shared" si="3"/>
        <v>4325.75</v>
      </c>
    </row>
    <row r="26" spans="1:9" x14ac:dyDescent="0.2">
      <c r="A26" s="3">
        <v>12</v>
      </c>
      <c r="B26" s="3">
        <v>1</v>
      </c>
      <c r="C26" s="3">
        <v>12</v>
      </c>
      <c r="D26" s="3">
        <f t="shared" si="4"/>
        <v>144</v>
      </c>
      <c r="E26" s="3">
        <f t="shared" si="0"/>
        <v>1728</v>
      </c>
      <c r="F26" s="4">
        <f t="shared" si="1"/>
        <v>2384</v>
      </c>
      <c r="H26" s="20">
        <f t="shared" si="2"/>
        <v>2592</v>
      </c>
      <c r="I26" s="20">
        <f t="shared" si="3"/>
        <v>5616</v>
      </c>
    </row>
    <row r="27" spans="1:9" x14ac:dyDescent="0.2">
      <c r="A27" s="3">
        <v>13</v>
      </c>
      <c r="B27" s="3">
        <v>1</v>
      </c>
      <c r="C27" s="3">
        <v>13</v>
      </c>
      <c r="D27" s="3">
        <f t="shared" si="4"/>
        <v>169</v>
      </c>
      <c r="E27" s="3">
        <f t="shared" si="0"/>
        <v>2197</v>
      </c>
      <c r="F27" s="4">
        <f t="shared" si="1"/>
        <v>3511</v>
      </c>
      <c r="H27" s="20">
        <f t="shared" si="2"/>
        <v>3295.5</v>
      </c>
      <c r="I27" s="20">
        <f t="shared" si="3"/>
        <v>7140.25</v>
      </c>
    </row>
    <row r="28" spans="1:9" x14ac:dyDescent="0.2">
      <c r="A28" s="3">
        <v>14</v>
      </c>
      <c r="B28" s="3">
        <v>1</v>
      </c>
      <c r="C28" s="3">
        <v>14</v>
      </c>
      <c r="D28" s="3">
        <f t="shared" si="4"/>
        <v>196</v>
      </c>
      <c r="E28" s="3">
        <f t="shared" si="0"/>
        <v>2744</v>
      </c>
      <c r="F28" s="4">
        <f t="shared" si="1"/>
        <v>4852</v>
      </c>
      <c r="H28" s="20">
        <f t="shared" si="2"/>
        <v>4116</v>
      </c>
      <c r="I28" s="20">
        <f t="shared" si="3"/>
        <v>8918</v>
      </c>
    </row>
    <row r="29" spans="1:9" x14ac:dyDescent="0.2">
      <c r="A29" s="3">
        <v>15</v>
      </c>
      <c r="B29" s="3">
        <v>1</v>
      </c>
      <c r="C29" s="3">
        <v>15</v>
      </c>
      <c r="D29" s="3">
        <f t="shared" si="4"/>
        <v>225</v>
      </c>
      <c r="E29" s="3">
        <f t="shared" si="0"/>
        <v>3375</v>
      </c>
      <c r="F29" s="4">
        <f t="shared" si="1"/>
        <v>6425</v>
      </c>
      <c r="H29" s="20">
        <f t="shared" si="2"/>
        <v>5062.5</v>
      </c>
      <c r="I29" s="20">
        <f t="shared" si="3"/>
        <v>10968.75</v>
      </c>
    </row>
    <row r="30" spans="1:9" x14ac:dyDescent="0.2">
      <c r="A30" s="3">
        <v>16</v>
      </c>
      <c r="B30" s="3">
        <v>1</v>
      </c>
      <c r="C30" s="3">
        <v>16</v>
      </c>
      <c r="D30" s="3">
        <f t="shared" si="4"/>
        <v>256</v>
      </c>
      <c r="E30" s="3">
        <f t="shared" si="0"/>
        <v>4096</v>
      </c>
      <c r="F30" s="4">
        <f t="shared" si="1"/>
        <v>8248</v>
      </c>
      <c r="H30" s="20">
        <f t="shared" si="2"/>
        <v>6144</v>
      </c>
      <c r="I30" s="20">
        <f t="shared" si="3"/>
        <v>13312</v>
      </c>
    </row>
    <row r="31" spans="1:9" x14ac:dyDescent="0.2">
      <c r="A31" s="3">
        <v>17</v>
      </c>
      <c r="B31" s="3">
        <v>1</v>
      </c>
      <c r="C31" s="3">
        <v>17</v>
      </c>
      <c r="D31" s="3">
        <f t="shared" si="4"/>
        <v>289</v>
      </c>
      <c r="E31" s="3">
        <f t="shared" si="0"/>
        <v>4913</v>
      </c>
      <c r="F31" s="4">
        <f t="shared" si="1"/>
        <v>10339</v>
      </c>
      <c r="H31" s="20">
        <f t="shared" si="2"/>
        <v>7369.5</v>
      </c>
      <c r="I31" s="20">
        <f t="shared" si="3"/>
        <v>15967.25</v>
      </c>
    </row>
    <row r="32" spans="1:9" x14ac:dyDescent="0.2">
      <c r="A32" s="3">
        <v>18</v>
      </c>
      <c r="B32" s="3">
        <v>1</v>
      </c>
      <c r="C32" s="3">
        <v>18</v>
      </c>
      <c r="D32" s="3">
        <f t="shared" si="4"/>
        <v>324</v>
      </c>
      <c r="E32" s="3">
        <f t="shared" si="0"/>
        <v>5832</v>
      </c>
      <c r="F32" s="4">
        <f t="shared" si="1"/>
        <v>12716</v>
      </c>
      <c r="H32" s="20">
        <f t="shared" si="2"/>
        <v>8748</v>
      </c>
      <c r="I32" s="20">
        <f t="shared" si="3"/>
        <v>18954</v>
      </c>
    </row>
    <row r="33" spans="1:9" x14ac:dyDescent="0.2">
      <c r="A33" s="3">
        <v>19</v>
      </c>
      <c r="B33" s="3">
        <v>1</v>
      </c>
      <c r="C33" s="3">
        <v>19</v>
      </c>
      <c r="D33" s="3">
        <f t="shared" si="4"/>
        <v>361</v>
      </c>
      <c r="E33" s="3">
        <f t="shared" si="0"/>
        <v>6859</v>
      </c>
      <c r="F33" s="4">
        <f t="shared" si="1"/>
        <v>15397</v>
      </c>
      <c r="H33" s="20">
        <f t="shared" si="2"/>
        <v>10288.5</v>
      </c>
      <c r="I33" s="20">
        <f t="shared" si="3"/>
        <v>22291.75</v>
      </c>
    </row>
    <row r="34" spans="1:9" x14ac:dyDescent="0.2">
      <c r="A34" s="3">
        <v>20</v>
      </c>
      <c r="B34" s="3">
        <v>1</v>
      </c>
      <c r="C34" s="3">
        <v>20</v>
      </c>
      <c r="D34" s="3">
        <f t="shared" si="4"/>
        <v>400</v>
      </c>
      <c r="E34" s="3">
        <f t="shared" si="0"/>
        <v>8000</v>
      </c>
      <c r="F34" s="4">
        <f t="shared" si="1"/>
        <v>18400</v>
      </c>
      <c r="H34" s="20">
        <f t="shared" si="2"/>
        <v>12000</v>
      </c>
      <c r="I34" s="20">
        <f t="shared" si="3"/>
        <v>26000</v>
      </c>
    </row>
  </sheetData>
  <mergeCells count="2">
    <mergeCell ref="A2:J2"/>
    <mergeCell ref="B3:I3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df_fn1</vt:lpstr>
      <vt:lpstr>df_fn2</vt:lpstr>
      <vt:lpstr>df_fn3</vt:lpstr>
      <vt:lpstr>df_fn4</vt:lpstr>
      <vt:lpstr>4</vt:lpstr>
      <vt:lpstr>lehr_ex2</vt:lpstr>
      <vt:lpstr>lehr_ex1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Lehr</dc:creator>
  <cp:lastModifiedBy>Fernandez, Danielle</cp:lastModifiedBy>
  <cp:revision>24</cp:revision>
  <dcterms:created xsi:type="dcterms:W3CDTF">2021-09-15T18:27:26Z</dcterms:created>
  <dcterms:modified xsi:type="dcterms:W3CDTF">2023-10-23T02:17:53Z</dcterms:modified>
</cp:coreProperties>
</file>