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Sheet2!$A$1:$P$1</definedName>
    <definedName name="Dastgah">[1]Data!$D:$D</definedName>
    <definedName name="Farayand">[1]Data!$G:$G</definedName>
    <definedName name="Istgah">[1]Data!$A:$A</definedName>
  </definedNames>
  <calcPr calcId="152511"/>
</workbook>
</file>

<file path=xl/calcChain.xml><?xml version="1.0" encoding="utf-8"?>
<calcChain xmlns="http://schemas.openxmlformats.org/spreadsheetml/2006/main">
  <c r="N80" i="2" l="1"/>
  <c r="K80" i="2"/>
  <c r="I80" i="2"/>
  <c r="G80" i="2"/>
  <c r="O80" i="2" s="1"/>
  <c r="N79" i="2"/>
  <c r="K79" i="2"/>
  <c r="I79" i="2"/>
  <c r="G79" i="2"/>
  <c r="O79" i="2" s="1"/>
  <c r="N78" i="2"/>
  <c r="K78" i="2"/>
  <c r="I78" i="2"/>
  <c r="G78" i="2"/>
  <c r="O78" i="2" s="1"/>
  <c r="N77" i="2"/>
  <c r="N82" i="2" s="1"/>
  <c r="N83" i="2" s="1"/>
  <c r="K77" i="2"/>
  <c r="I77" i="2"/>
  <c r="G77" i="2"/>
  <c r="O77" i="2" s="1"/>
  <c r="N76" i="2"/>
  <c r="K76" i="2"/>
  <c r="I76" i="2"/>
  <c r="G76" i="2"/>
  <c r="O76" i="2" s="1"/>
  <c r="N72" i="2"/>
  <c r="K72" i="2"/>
  <c r="I72" i="2"/>
  <c r="G72" i="2"/>
  <c r="O72" i="2" s="1"/>
  <c r="N71" i="2"/>
  <c r="K71" i="2"/>
  <c r="I71" i="2"/>
  <c r="G71" i="2"/>
  <c r="O71" i="2" s="1"/>
  <c r="N70" i="2"/>
  <c r="N74" i="2" s="1"/>
  <c r="K70" i="2"/>
  <c r="I70" i="2"/>
  <c r="G70" i="2"/>
  <c r="O70" i="2" s="1"/>
  <c r="N67" i="2"/>
  <c r="K67" i="2"/>
  <c r="I67" i="2"/>
  <c r="G67" i="2"/>
  <c r="O67" i="2" s="1"/>
  <c r="N66" i="2"/>
  <c r="K66" i="2"/>
  <c r="I66" i="2"/>
  <c r="G66" i="2"/>
  <c r="O66" i="2" s="1"/>
  <c r="N65" i="2"/>
  <c r="N69" i="2" s="1"/>
  <c r="K65" i="2"/>
  <c r="I65" i="2"/>
  <c r="G65" i="2"/>
  <c r="O65" i="2" s="1"/>
  <c r="N62" i="2"/>
  <c r="N64" i="2" s="1"/>
  <c r="K62" i="2"/>
  <c r="I62" i="2"/>
  <c r="G62" i="2"/>
  <c r="O62" i="2" s="1"/>
  <c r="N61" i="2"/>
  <c r="K61" i="2"/>
  <c r="I61" i="2"/>
  <c r="G61" i="2"/>
  <c r="O61" i="2" s="1"/>
  <c r="N58" i="2"/>
  <c r="K58" i="2"/>
  <c r="I58" i="2"/>
  <c r="G58" i="2"/>
  <c r="O58" i="2" s="1"/>
  <c r="N57" i="2"/>
  <c r="K57" i="2"/>
  <c r="I57" i="2"/>
  <c r="G57" i="2"/>
  <c r="O57" i="2" s="1"/>
  <c r="N56" i="2"/>
  <c r="K56" i="2"/>
  <c r="I56" i="2"/>
  <c r="G56" i="2"/>
  <c r="O56" i="2" s="1"/>
  <c r="N55" i="2"/>
  <c r="N60" i="2" s="1"/>
  <c r="K55" i="2"/>
  <c r="I55" i="2"/>
  <c r="G55" i="2"/>
  <c r="O55" i="2" s="1"/>
  <c r="N52" i="2"/>
  <c r="K52" i="2"/>
  <c r="I52" i="2"/>
  <c r="G52" i="2"/>
  <c r="O52" i="2" s="1"/>
  <c r="N51" i="2"/>
  <c r="K51" i="2"/>
  <c r="I51" i="2"/>
  <c r="G51" i="2"/>
  <c r="O51" i="2" s="1"/>
  <c r="N50" i="2"/>
  <c r="K50" i="2"/>
  <c r="I50" i="2"/>
  <c r="G50" i="2"/>
  <c r="O50" i="2" s="1"/>
  <c r="N49" i="2"/>
  <c r="K49" i="2"/>
  <c r="I49" i="2"/>
  <c r="G49" i="2"/>
  <c r="O49" i="2" s="1"/>
  <c r="N48" i="2"/>
  <c r="N54" i="2" s="1"/>
  <c r="K48" i="2"/>
  <c r="I48" i="2"/>
  <c r="G48" i="2"/>
  <c r="O48" i="2" s="1"/>
  <c r="N45" i="2"/>
  <c r="K45" i="2"/>
  <c r="I45" i="2"/>
  <c r="G45" i="2"/>
  <c r="O45" i="2" s="1"/>
  <c r="N44" i="2"/>
  <c r="K44" i="2"/>
  <c r="I44" i="2"/>
  <c r="G44" i="2"/>
  <c r="O44" i="2" s="1"/>
  <c r="N43" i="2"/>
  <c r="N47" i="2" s="1"/>
  <c r="K43" i="2"/>
  <c r="I43" i="2"/>
  <c r="G43" i="2"/>
  <c r="O43" i="2" s="1"/>
  <c r="N42" i="2"/>
  <c r="K42" i="2"/>
  <c r="I42" i="2"/>
  <c r="G42" i="2"/>
  <c r="O42" i="2" s="1"/>
  <c r="N41" i="2"/>
  <c r="K41" i="2"/>
  <c r="I41" i="2"/>
  <c r="G41" i="2"/>
  <c r="O41" i="2" s="1"/>
  <c r="N37" i="2"/>
  <c r="K37" i="2"/>
  <c r="I37" i="2"/>
  <c r="G37" i="2"/>
  <c r="O37" i="2" s="1"/>
  <c r="N36" i="2"/>
  <c r="K36" i="2"/>
  <c r="I36" i="2"/>
  <c r="G36" i="2"/>
  <c r="O36" i="2" s="1"/>
  <c r="N35" i="2"/>
  <c r="K35" i="2"/>
  <c r="I35" i="2"/>
  <c r="G35" i="2"/>
  <c r="O35" i="2" s="1"/>
  <c r="N34" i="2"/>
  <c r="N39" i="2" s="1"/>
  <c r="K34" i="2"/>
  <c r="I34" i="2"/>
  <c r="G34" i="2"/>
  <c r="O34" i="2" s="1"/>
  <c r="N31" i="2"/>
  <c r="K31" i="2"/>
  <c r="I31" i="2"/>
  <c r="G31" i="2"/>
  <c r="O31" i="2" s="1"/>
  <c r="N30" i="2"/>
  <c r="K30" i="2"/>
  <c r="I30" i="2"/>
  <c r="G30" i="2"/>
  <c r="O30" i="2" s="1"/>
  <c r="N29" i="2"/>
  <c r="N33" i="2" s="1"/>
  <c r="K29" i="2"/>
  <c r="I29" i="2"/>
  <c r="G29" i="2"/>
  <c r="O29" i="2" s="1"/>
  <c r="N28" i="2"/>
  <c r="K28" i="2"/>
  <c r="I28" i="2"/>
  <c r="G28" i="2"/>
  <c r="O28" i="2" s="1"/>
  <c r="N25" i="2"/>
  <c r="K25" i="2"/>
  <c r="I25" i="2"/>
  <c r="G25" i="2"/>
  <c r="O25" i="2" s="1"/>
  <c r="N24" i="2"/>
  <c r="K24" i="2"/>
  <c r="I24" i="2"/>
  <c r="G24" i="2"/>
  <c r="O24" i="2" s="1"/>
  <c r="N23" i="2"/>
  <c r="N27" i="2" s="1"/>
  <c r="K23" i="2"/>
  <c r="I23" i="2"/>
  <c r="G23" i="2"/>
  <c r="O23" i="2" s="1"/>
  <c r="N20" i="2"/>
  <c r="K20" i="2"/>
  <c r="I20" i="2"/>
  <c r="G20" i="2"/>
  <c r="O20" i="2" s="1"/>
  <c r="N19" i="2"/>
  <c r="K19" i="2"/>
  <c r="I19" i="2"/>
  <c r="G19" i="2"/>
  <c r="O19" i="2" s="1"/>
  <c r="N18" i="2"/>
  <c r="N22" i="2" s="1"/>
  <c r="K18" i="2"/>
  <c r="I18" i="2"/>
  <c r="G18" i="2"/>
  <c r="O18" i="2" s="1"/>
  <c r="N14" i="2"/>
  <c r="K14" i="2"/>
  <c r="I14" i="2"/>
  <c r="G14" i="2"/>
  <c r="O14" i="2" s="1"/>
  <c r="N13" i="2"/>
  <c r="K13" i="2"/>
  <c r="I13" i="2"/>
  <c r="G13" i="2"/>
  <c r="O13" i="2" s="1"/>
  <c r="N12" i="2"/>
  <c r="N16" i="2" s="1"/>
  <c r="K12" i="2"/>
  <c r="I12" i="2"/>
  <c r="G12" i="2"/>
  <c r="O12" i="2" s="1"/>
  <c r="N9" i="2"/>
  <c r="N11" i="2" s="1"/>
  <c r="K9" i="2"/>
  <c r="I9" i="2"/>
  <c r="G9" i="2"/>
  <c r="O9" i="2" s="1"/>
  <c r="N8" i="2"/>
  <c r="K8" i="2"/>
  <c r="I8" i="2"/>
  <c r="G8" i="2"/>
  <c r="O8" i="2" s="1"/>
  <c r="N5" i="2"/>
  <c r="K5" i="2"/>
  <c r="I5" i="2"/>
  <c r="G5" i="2"/>
  <c r="O5" i="2" s="1"/>
  <c r="N4" i="2"/>
  <c r="K4" i="2"/>
  <c r="I4" i="2"/>
  <c r="G4" i="2"/>
  <c r="O4" i="2" s="1"/>
  <c r="N3" i="2"/>
  <c r="K3" i="2"/>
  <c r="I3" i="2"/>
  <c r="G3" i="2"/>
  <c r="O3" i="2" s="1"/>
  <c r="N2" i="2"/>
  <c r="N7" i="2" s="1"/>
  <c r="K2" i="2"/>
  <c r="I2" i="2"/>
  <c r="G2" i="2"/>
  <c r="O2" i="2" s="1"/>
  <c r="N17" i="2" l="1"/>
  <c r="N40" i="2"/>
  <c r="N75" i="2"/>
  <c r="N84" i="2"/>
</calcChain>
</file>

<file path=xl/sharedStrings.xml><?xml version="1.0" encoding="utf-8"?>
<sst xmlns="http://schemas.openxmlformats.org/spreadsheetml/2006/main" count="455" uniqueCount="147">
  <si>
    <t>Process No.</t>
  </si>
  <si>
    <t>S.S.P</t>
  </si>
  <si>
    <t>S.S.P Code</t>
  </si>
  <si>
    <t>Part</t>
  </si>
  <si>
    <t>Part Code</t>
  </si>
  <si>
    <t>ایستگاه</t>
  </si>
  <si>
    <t>کد ایستگاه</t>
  </si>
  <si>
    <t>دستگاه</t>
  </si>
  <si>
    <t>کد دستگاه</t>
  </si>
  <si>
    <t>فرآیند</t>
  </si>
  <si>
    <t>کد فرآیند</t>
  </si>
  <si>
    <t>نفر</t>
  </si>
  <si>
    <t>دقیقه</t>
  </si>
  <si>
    <t>نفر-دقیقه</t>
  </si>
  <si>
    <t>Process Code</t>
  </si>
  <si>
    <t>توضیحات</t>
  </si>
  <si>
    <t>001</t>
  </si>
  <si>
    <t>ریل فیلتر</t>
  </si>
  <si>
    <t>4400101</t>
  </si>
  <si>
    <t>صفحه ریل</t>
  </si>
  <si>
    <t>440010101</t>
  </si>
  <si>
    <t>گیوتین</t>
  </si>
  <si>
    <t>برش کاری</t>
  </si>
  <si>
    <t>002</t>
  </si>
  <si>
    <t>تهویه</t>
  </si>
  <si>
    <t>دستی</t>
  </si>
  <si>
    <t>خط زدن</t>
  </si>
  <si>
    <t>با شابلون</t>
  </si>
  <si>
    <t>003</t>
  </si>
  <si>
    <t>دریل دستی</t>
  </si>
  <si>
    <t>سوراخ کاری</t>
  </si>
  <si>
    <t>جهت رولپلاگ</t>
  </si>
  <si>
    <t>004</t>
  </si>
  <si>
    <t>تمیزکاری</t>
  </si>
  <si>
    <t>پلیسه گیری</t>
  </si>
  <si>
    <t>پلیسه گیری سوراخ</t>
  </si>
  <si>
    <t>سربار</t>
  </si>
  <si>
    <t>005</t>
  </si>
  <si>
    <t>نبشی ریل</t>
  </si>
  <si>
    <t>440010102</t>
  </si>
  <si>
    <t>006</t>
  </si>
  <si>
    <t>خم</t>
  </si>
  <si>
    <t>خم کن NC</t>
  </si>
  <si>
    <t>خم کاری</t>
  </si>
  <si>
    <t>007</t>
  </si>
  <si>
    <t>مونتاژ ریل</t>
  </si>
  <si>
    <t>440010100</t>
  </si>
  <si>
    <t>جوشکاری</t>
  </si>
  <si>
    <t>جوش آرگون</t>
  </si>
  <si>
    <t>مونتاژ</t>
  </si>
  <si>
    <t>مونتاژ نبشی ریل روی صفحه (نبشی کناری)</t>
  </si>
  <si>
    <t>008</t>
  </si>
  <si>
    <t>مونتاژ نبشی های میانی توسط شابلون</t>
  </si>
  <si>
    <t>009</t>
  </si>
  <si>
    <t>جوشکاری نبشی ها روی ریل. در هنگام جوشکاری آمپر باید به صورت صحیح تنظیم شود تا خوردگی لبه های نبشی به وجود نیاید و بعد از جوشکاری میبایست سریعا با فرچه سیمی فرچه زده شود تا سیاهی جوشکاری روی قطعه کار از بین برود.</t>
  </si>
  <si>
    <t>010</t>
  </si>
  <si>
    <t>قاب داخلی</t>
  </si>
  <si>
    <t>4400201</t>
  </si>
  <si>
    <t>نبشی عرضی داخل</t>
  </si>
  <si>
    <t>440020101</t>
  </si>
  <si>
    <t>011</t>
  </si>
  <si>
    <t>گوشه زنی. روش اول: علامت زدن و خط زدن و برش خط توسط گیوتین. روش دوم: در صورت زیاد بودن تعداد قابها میتوان برای اینکار شابلون برش درست کرد و توسط شابلون برشکاری را انجام داد.</t>
  </si>
  <si>
    <t>012</t>
  </si>
  <si>
    <t>013</t>
  </si>
  <si>
    <t>نبشی طولی داخل</t>
  </si>
  <si>
    <t>440020102</t>
  </si>
  <si>
    <t>014</t>
  </si>
  <si>
    <t>015</t>
  </si>
  <si>
    <t>016</t>
  </si>
  <si>
    <t>مونتاژ قاب داخلی</t>
  </si>
  <si>
    <t>440020100</t>
  </si>
  <si>
    <t>درست کردن شابلون مونتاژ روی یکی از میزها که سطح صاف دارد.</t>
  </si>
  <si>
    <t>017</t>
  </si>
  <si>
    <t>مونتاژ قاب بیرونی بنابر ابعاد داده شده در نقشه  همراه با تقویتی وسط و دستگیره خم کاری شده</t>
  </si>
  <si>
    <t>018</t>
  </si>
  <si>
    <t xml:space="preserve">جوشکاری قاب بیرونی به صورت کامل </t>
  </si>
  <si>
    <t>019</t>
  </si>
  <si>
    <t>مینی سنگ</t>
  </si>
  <si>
    <t>سنگ زنی</t>
  </si>
  <si>
    <t>سنگ زدن و تمیزکاری محل های جوشکاری شده</t>
  </si>
  <si>
    <t>020</t>
  </si>
  <si>
    <t>تسمه تقویتی داخلی</t>
  </si>
  <si>
    <t>440020103</t>
  </si>
  <si>
    <t>021</t>
  </si>
  <si>
    <t>علامت گذاری و سمبه زدن ورق</t>
  </si>
  <si>
    <t>022</t>
  </si>
  <si>
    <t>ماشین کاری</t>
  </si>
  <si>
    <t>دریل عمودی</t>
  </si>
  <si>
    <t>023</t>
  </si>
  <si>
    <t>024</t>
  </si>
  <si>
    <t>قاب بیرونی</t>
  </si>
  <si>
    <t>4400202</t>
  </si>
  <si>
    <t>نبشی عرضی بیرون</t>
  </si>
  <si>
    <t>440020201</t>
  </si>
  <si>
    <t>025</t>
  </si>
  <si>
    <t>سمبه زدن و علامت گذاری جهت سوراخکاری با شابلون</t>
  </si>
  <si>
    <t>026</t>
  </si>
  <si>
    <t>027</t>
  </si>
  <si>
    <t>028</t>
  </si>
  <si>
    <t>029</t>
  </si>
  <si>
    <t>نبشی طولی بیرون</t>
  </si>
  <si>
    <t>440020202</t>
  </si>
  <si>
    <t>030</t>
  </si>
  <si>
    <t>031</t>
  </si>
  <si>
    <t>032</t>
  </si>
  <si>
    <t>033</t>
  </si>
  <si>
    <t>034</t>
  </si>
  <si>
    <t>تسمه تقویتی بیرون</t>
  </si>
  <si>
    <t>440020203</t>
  </si>
  <si>
    <t>035</t>
  </si>
  <si>
    <t>036</t>
  </si>
  <si>
    <t>037</t>
  </si>
  <si>
    <t>038</t>
  </si>
  <si>
    <t>توری استیل</t>
  </si>
  <si>
    <t>440020204</t>
  </si>
  <si>
    <t>039</t>
  </si>
  <si>
    <t>040</t>
  </si>
  <si>
    <t>دستگیره</t>
  </si>
  <si>
    <t>440020206</t>
  </si>
  <si>
    <t>برش میلگرد استیل با گیوتین یا مینی سنگ</t>
  </si>
  <si>
    <t>041</t>
  </si>
  <si>
    <t>440020205</t>
  </si>
  <si>
    <t>042</t>
  </si>
  <si>
    <t>خم کن بزرگ</t>
  </si>
  <si>
    <t>خمکاری میلگرد</t>
  </si>
  <si>
    <t>043</t>
  </si>
  <si>
    <t>مونتاژ اولیه</t>
  </si>
  <si>
    <t>440020200</t>
  </si>
  <si>
    <t>علامتگذاری و شماره بندی نبشیهای طولی و عرضی روی قاب بیرونی جهت سوراخکاری قاب</t>
  </si>
  <si>
    <t>044</t>
  </si>
  <si>
    <t xml:space="preserve">سوراخکاری قاب بیرونی </t>
  </si>
  <si>
    <t>045</t>
  </si>
  <si>
    <t>046</t>
  </si>
  <si>
    <t>-</t>
  </si>
  <si>
    <t>مونتاژ نهایی</t>
  </si>
  <si>
    <t>440020000</t>
  </si>
  <si>
    <t>پرچ بادی</t>
  </si>
  <si>
    <t>پرچ کاری</t>
  </si>
  <si>
    <t>ساندویچ کردن توری استیل بین قاب بیرونی و نبشی طولی و عرضی</t>
  </si>
  <si>
    <t>047</t>
  </si>
  <si>
    <t>سوراخکاری توری زمانی که به صورت ساندویج در آمده است</t>
  </si>
  <si>
    <t>048</t>
  </si>
  <si>
    <t>مونتاژ پیچ و مهره و محکم کردن آن با آچار</t>
  </si>
  <si>
    <t>049</t>
  </si>
  <si>
    <t>مونتاژ تسمه تقویتی بیرونی و ساندویچ توری بین تقویتی بیرونی و داخلی</t>
  </si>
  <si>
    <t>050</t>
  </si>
  <si>
    <t>آچارکشی نهایی کل بدنه فیلتر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</si>
</sst>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name val="B Nazanin"/>
      <charset val="178"/>
    </font>
    <font>
      <sz val="10"/>
      <color theme="1"/>
      <name val="B Nazanin"/>
      <charset val="178"/>
    </font>
    <font>
      <b/>
      <sz val="10"/>
      <color rgb="FFFFFF00"/>
      <name val="B Nazanin"/>
      <charset val="17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9" borderId="11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right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right" vertical="center"/>
    </xf>
    <xf numFmtId="0" fontId="3" fillId="6" borderId="4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/>
    <xf numFmtId="49" fontId="3" fillId="3" borderId="3" xfId="0" applyNumberFormat="1" applyFont="1" applyFill="1" applyBorder="1" applyAlignment="1">
      <alignment horizontal="center"/>
    </xf>
    <xf numFmtId="49" fontId="3" fillId="4" borderId="11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49" fontId="3" fillId="6" borderId="3" xfId="0" applyNumberFormat="1" applyFont="1" applyFill="1" applyBorder="1" applyAlignment="1">
      <alignment horizont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49" fontId="3" fillId="7" borderId="3" xfId="0" applyNumberFormat="1" applyFont="1" applyFill="1" applyBorder="1" applyAlignment="1">
      <alignment horizontal="center"/>
    </xf>
    <xf numFmtId="49" fontId="3" fillId="7" borderId="11" xfId="0" applyNumberFormat="1" applyFont="1" applyFill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49" fontId="3" fillId="8" borderId="3" xfId="0" applyNumberFormat="1" applyFont="1" applyFill="1" applyBorder="1" applyAlignment="1">
      <alignment horizontal="center"/>
    </xf>
    <xf numFmtId="49" fontId="3" fillId="8" borderId="11" xfId="0" applyNumberFormat="1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left" vertical="center"/>
    </xf>
    <xf numFmtId="49" fontId="3" fillId="9" borderId="11" xfId="0" applyNumberFormat="1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40" xfId="0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3" fillId="6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9" fontId="3" fillId="6" borderId="50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3" fillId="8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10" borderId="5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oli\Desktop\Process%20Matrix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P"/>
      <sheetName val="Dust collector"/>
      <sheetName val="Air Rotary Filter"/>
      <sheetName val="Air Static Filter"/>
      <sheetName val="Water static filter (2)"/>
      <sheetName val="Water static filter"/>
      <sheetName val="Damper Lace"/>
      <sheetName val="Helical Fan"/>
      <sheetName val="Axial Fan"/>
      <sheetName val="Damper"/>
      <sheetName val="Heat coil"/>
      <sheetName val="Inspection Door"/>
      <sheetName val="Over Flow"/>
      <sheetName val="Nozzle Bank"/>
      <sheetName val="Air Baffle"/>
      <sheetName val="Eliminator 1W"/>
      <sheetName val="Eliminator 1W+G"/>
      <sheetName val="Eliminator 2W"/>
      <sheetName val="Eliminator 2W+G"/>
      <sheetName val="Eliminator 3W"/>
      <sheetName val="Eliminator 3W+G"/>
    </sheetNames>
    <sheetDataSet>
      <sheetData sheetId="0">
        <row r="1">
          <cell r="A1" t="str">
            <v>ایستگاه</v>
          </cell>
          <cell r="B1" t="str">
            <v>کد ایستگاه</v>
          </cell>
          <cell r="D1" t="str">
            <v>دستگاه</v>
          </cell>
          <cell r="E1" t="str">
            <v>کد دستگاه</v>
          </cell>
          <cell r="G1" t="str">
            <v>فرایند</v>
          </cell>
          <cell r="H1" t="str">
            <v>کد فرآیند</v>
          </cell>
        </row>
        <row r="2">
          <cell r="A2" t="str">
            <v>برش</v>
          </cell>
          <cell r="B2" t="str">
            <v>C</v>
          </cell>
          <cell r="D2" t="str">
            <v>دستی</v>
          </cell>
          <cell r="E2" t="str">
            <v>01</v>
          </cell>
          <cell r="G2" t="str">
            <v>برش کاری</v>
          </cell>
          <cell r="H2" t="str">
            <v>ac</v>
          </cell>
        </row>
        <row r="3">
          <cell r="A3" t="str">
            <v>روتاری</v>
          </cell>
          <cell r="B3" t="str">
            <v>Z</v>
          </cell>
          <cell r="D3" t="str">
            <v>برش پلاسما CNC Spiro</v>
          </cell>
          <cell r="E3" t="str">
            <v>02</v>
          </cell>
          <cell r="G3" t="str">
            <v>مونتاژ</v>
          </cell>
          <cell r="H3" t="str">
            <v>am</v>
          </cell>
        </row>
        <row r="4">
          <cell r="A4" t="str">
            <v>جوشکاری</v>
          </cell>
          <cell r="B4" t="str">
            <v>W</v>
          </cell>
          <cell r="D4" t="str">
            <v>برش پلاسما CNC Radox</v>
          </cell>
          <cell r="E4" t="str">
            <v>03</v>
          </cell>
          <cell r="G4" t="str">
            <v>جوشکاری</v>
          </cell>
          <cell r="H4" t="str">
            <v>aw</v>
          </cell>
        </row>
        <row r="5">
          <cell r="A5" t="str">
            <v>کویل</v>
          </cell>
          <cell r="B5" t="str">
            <v>H</v>
          </cell>
          <cell r="D5" t="str">
            <v>جوش CO2</v>
          </cell>
          <cell r="E5" t="str">
            <v>04</v>
          </cell>
          <cell r="G5" t="str">
            <v>فرمینگ</v>
          </cell>
          <cell r="H5" t="str">
            <v>af</v>
          </cell>
        </row>
        <row r="6">
          <cell r="A6" t="str">
            <v>خم</v>
          </cell>
          <cell r="B6" t="str">
            <v>B</v>
          </cell>
          <cell r="D6" t="str">
            <v>جوش آرگون</v>
          </cell>
          <cell r="E6" t="str">
            <v>05</v>
          </cell>
          <cell r="G6" t="str">
            <v>خم کاری</v>
          </cell>
          <cell r="H6" t="str">
            <v>ab</v>
          </cell>
        </row>
        <row r="7">
          <cell r="A7" t="str">
            <v>پرس</v>
          </cell>
          <cell r="B7" t="str">
            <v>S</v>
          </cell>
          <cell r="D7" t="str">
            <v>جوش برق</v>
          </cell>
          <cell r="E7" t="str">
            <v>06</v>
          </cell>
          <cell r="G7" t="str">
            <v>پانچ کردن</v>
          </cell>
          <cell r="H7" t="str">
            <v>ap</v>
          </cell>
        </row>
        <row r="8">
          <cell r="A8" t="str">
            <v>اکستروژن</v>
          </cell>
          <cell r="B8" t="str">
            <v>E</v>
          </cell>
          <cell r="D8" t="str">
            <v>نقطه جوش</v>
          </cell>
          <cell r="E8" t="str">
            <v>07</v>
          </cell>
          <cell r="G8" t="str">
            <v>پرس کردن</v>
          </cell>
          <cell r="H8" t="str">
            <v>as</v>
          </cell>
        </row>
        <row r="9">
          <cell r="A9" t="str">
            <v>پانچ</v>
          </cell>
          <cell r="B9" t="str">
            <v>P</v>
          </cell>
          <cell r="D9" t="str">
            <v>نورد لوله</v>
          </cell>
          <cell r="E9" t="str">
            <v>08</v>
          </cell>
          <cell r="G9" t="str">
            <v>اکسترود</v>
          </cell>
          <cell r="H9" t="str">
            <v>ae</v>
          </cell>
        </row>
        <row r="10">
          <cell r="A10" t="str">
            <v>نورد</v>
          </cell>
          <cell r="B10" t="str">
            <v>N</v>
          </cell>
          <cell r="D10" t="str">
            <v>فرمینگ لوله</v>
          </cell>
          <cell r="E10" t="str">
            <v>09</v>
          </cell>
          <cell r="G10" t="str">
            <v>سوراخ کاری</v>
          </cell>
          <cell r="H10" t="str">
            <v>ah</v>
          </cell>
        </row>
        <row r="11">
          <cell r="A11" t="str">
            <v>گیوتین</v>
          </cell>
          <cell r="B11" t="str">
            <v>G</v>
          </cell>
          <cell r="D11" t="str">
            <v>خم کن بزرگ</v>
          </cell>
          <cell r="E11">
            <v>10</v>
          </cell>
          <cell r="G11" t="str">
            <v>رول کردن</v>
          </cell>
          <cell r="H11" t="str">
            <v>ar</v>
          </cell>
        </row>
        <row r="12">
          <cell r="A12" t="str">
            <v>اتو</v>
          </cell>
          <cell r="B12" t="str">
            <v>I</v>
          </cell>
          <cell r="D12" t="str">
            <v>خم کن NC</v>
          </cell>
          <cell r="E12">
            <v>11</v>
          </cell>
          <cell r="G12" t="str">
            <v>تراش کاری</v>
          </cell>
          <cell r="H12" t="str">
            <v>at</v>
          </cell>
        </row>
        <row r="13">
          <cell r="A13" t="str">
            <v>ماشین کاری</v>
          </cell>
          <cell r="B13" t="str">
            <v>M</v>
          </cell>
          <cell r="D13" t="str">
            <v>خم کن دستی</v>
          </cell>
          <cell r="E13">
            <v>12</v>
          </cell>
          <cell r="G13" t="str">
            <v>سنگ زنی</v>
          </cell>
          <cell r="H13" t="str">
            <v>an</v>
          </cell>
        </row>
        <row r="14">
          <cell r="A14" t="str">
            <v>تهویه</v>
          </cell>
          <cell r="B14" t="str">
            <v>A</v>
          </cell>
          <cell r="D14" t="str">
            <v>پرس هیدرولیک 40 تن</v>
          </cell>
          <cell r="E14">
            <v>13</v>
          </cell>
          <cell r="G14" t="str">
            <v>مارک زنی</v>
          </cell>
          <cell r="H14" t="str">
            <v>ak</v>
          </cell>
        </row>
        <row r="15">
          <cell r="A15" t="str">
            <v>بیرون سپاری</v>
          </cell>
          <cell r="B15" t="str">
            <v>O</v>
          </cell>
          <cell r="D15" t="str">
            <v>پرس هیدرولیک 100 تن</v>
          </cell>
          <cell r="E15">
            <v>14</v>
          </cell>
          <cell r="G15" t="str">
            <v>سندبلاست کردن</v>
          </cell>
          <cell r="H15" t="str">
            <v>ad</v>
          </cell>
        </row>
        <row r="16">
          <cell r="A16" t="str">
            <v>شیپوری</v>
          </cell>
          <cell r="B16" t="str">
            <v>Y</v>
          </cell>
          <cell r="D16" t="str">
            <v>آکستروژن تیغه المینیاتور</v>
          </cell>
          <cell r="E16">
            <v>15</v>
          </cell>
          <cell r="G16" t="str">
            <v>سمبه زدن</v>
          </cell>
          <cell r="H16" t="str">
            <v>aa</v>
          </cell>
        </row>
        <row r="17">
          <cell r="A17" t="str">
            <v>تمیزکاری</v>
          </cell>
          <cell r="B17" t="str">
            <v>R</v>
          </cell>
          <cell r="D17" t="str">
            <v>آکستروژن نوار دمپر</v>
          </cell>
          <cell r="E17">
            <v>16</v>
          </cell>
          <cell r="G17" t="str">
            <v>پلیسه گیری</v>
          </cell>
          <cell r="H17" t="str">
            <v>ai</v>
          </cell>
        </row>
        <row r="18">
          <cell r="A18" t="str">
            <v>مارکینگ</v>
          </cell>
          <cell r="B18" t="str">
            <v>K</v>
          </cell>
          <cell r="D18" t="str">
            <v>پانچ CNC</v>
          </cell>
          <cell r="E18">
            <v>17</v>
          </cell>
          <cell r="G18" t="str">
            <v>خط زدن</v>
          </cell>
          <cell r="H18" t="str">
            <v>al</v>
          </cell>
        </row>
        <row r="19">
          <cell r="A19" t="str">
            <v>سند بلاست</v>
          </cell>
          <cell r="B19" t="str">
            <v>D</v>
          </cell>
          <cell r="D19" t="str">
            <v>پانچ 5 کاره</v>
          </cell>
          <cell r="E19">
            <v>18</v>
          </cell>
          <cell r="G19" t="str">
            <v>رنگ آمیزی</v>
          </cell>
          <cell r="H19" t="str">
            <v>aq</v>
          </cell>
        </row>
        <row r="20">
          <cell r="A20" t="str">
            <v>بالانس</v>
          </cell>
          <cell r="B20" t="str">
            <v>F</v>
          </cell>
          <cell r="D20" t="str">
            <v>پانچ تک کاره</v>
          </cell>
          <cell r="E20">
            <v>19</v>
          </cell>
          <cell r="G20" t="str">
            <v>داغگیری</v>
          </cell>
          <cell r="H20" t="str">
            <v>aj</v>
          </cell>
        </row>
        <row r="21">
          <cell r="A21" t="str">
            <v>نجاری</v>
          </cell>
          <cell r="B21" t="str">
            <v>T</v>
          </cell>
          <cell r="D21" t="str">
            <v>نورد بزرگ</v>
          </cell>
          <cell r="E21">
            <v>20</v>
          </cell>
          <cell r="G21" t="str">
            <v>آب کاری</v>
          </cell>
          <cell r="H21" t="str">
            <v>az</v>
          </cell>
        </row>
        <row r="22">
          <cell r="A22" t="str">
            <v>رنگ آمیزی</v>
          </cell>
          <cell r="B22" t="str">
            <v>Q</v>
          </cell>
          <cell r="D22" t="str">
            <v>نورد چهار غلطک</v>
          </cell>
          <cell r="E22">
            <v>21</v>
          </cell>
          <cell r="G22" t="str">
            <v>گریس کاری</v>
          </cell>
          <cell r="H22" t="str">
            <v>ag</v>
          </cell>
        </row>
        <row r="23">
          <cell r="D23" t="str">
            <v>نورد شیار زن (فن رینگ)</v>
          </cell>
          <cell r="E23">
            <v>22</v>
          </cell>
          <cell r="G23" t="str">
            <v>پرچ کاری</v>
          </cell>
          <cell r="H23" t="str">
            <v>ay</v>
          </cell>
        </row>
        <row r="24">
          <cell r="D24" t="str">
            <v>نورد فرمینگ</v>
          </cell>
          <cell r="E24">
            <v>23</v>
          </cell>
          <cell r="G24" t="str">
            <v>براده برداری</v>
          </cell>
          <cell r="H24" t="str">
            <v>ax</v>
          </cell>
        </row>
        <row r="25">
          <cell r="D25" t="str">
            <v>گیوتین</v>
          </cell>
          <cell r="E25">
            <v>24</v>
          </cell>
          <cell r="G25" t="str">
            <v>فیلر گیری</v>
          </cell>
          <cell r="H25" t="str">
            <v>ao</v>
          </cell>
        </row>
        <row r="26">
          <cell r="D26" t="str">
            <v>اره نواری</v>
          </cell>
          <cell r="E26">
            <v>25</v>
          </cell>
          <cell r="G26" t="str">
            <v>اتو کردن</v>
          </cell>
          <cell r="H26" t="str">
            <v>au</v>
          </cell>
        </row>
        <row r="27">
          <cell r="D27" t="str">
            <v>اره آتشی</v>
          </cell>
          <cell r="E27">
            <v>26</v>
          </cell>
          <cell r="G27" t="str">
            <v>قلاویز کردن</v>
          </cell>
          <cell r="H27" t="str">
            <v>av</v>
          </cell>
        </row>
        <row r="28">
          <cell r="D28" t="str">
            <v>اره لنگ</v>
          </cell>
          <cell r="E28">
            <v>27</v>
          </cell>
          <cell r="G28" t="str">
            <v>سوهان کاری</v>
          </cell>
          <cell r="H28" t="str">
            <v>bs</v>
          </cell>
        </row>
        <row r="29">
          <cell r="D29" t="str">
            <v>قیچی دستی</v>
          </cell>
          <cell r="E29">
            <v>28</v>
          </cell>
          <cell r="G29" t="str">
            <v>وزن کشی</v>
          </cell>
          <cell r="H29" t="str">
            <v>bw</v>
          </cell>
        </row>
        <row r="30">
          <cell r="D30" t="str">
            <v>دریل رادیال</v>
          </cell>
          <cell r="E30">
            <v>29</v>
          </cell>
          <cell r="G30" t="str">
            <v>ریخته گری</v>
          </cell>
          <cell r="H30" t="str">
            <v>bt</v>
          </cell>
        </row>
        <row r="31">
          <cell r="D31" t="str">
            <v>دریل عمودی</v>
          </cell>
          <cell r="E31">
            <v>30</v>
          </cell>
          <cell r="G31" t="str">
            <v>فرزکاری</v>
          </cell>
          <cell r="H31" t="str">
            <v>bf</v>
          </cell>
        </row>
        <row r="32">
          <cell r="D32" t="str">
            <v>فرز</v>
          </cell>
          <cell r="E32">
            <v>31</v>
          </cell>
          <cell r="G32" t="str">
            <v>حک درجه</v>
          </cell>
          <cell r="H32" t="str">
            <v>bh</v>
          </cell>
        </row>
        <row r="33">
          <cell r="D33" t="str">
            <v>تراش</v>
          </cell>
          <cell r="E33">
            <v>32</v>
          </cell>
          <cell r="G33" t="str">
            <v>تاب گیری</v>
          </cell>
          <cell r="H33" t="str">
            <v>bb</v>
          </cell>
        </row>
        <row r="34">
          <cell r="D34" t="str">
            <v>شیپوری زن</v>
          </cell>
          <cell r="E34" t="str">
            <v>33</v>
          </cell>
          <cell r="G34" t="str">
            <v>چسب کاری</v>
          </cell>
          <cell r="H34" t="str">
            <v>bc</v>
          </cell>
        </row>
        <row r="35">
          <cell r="D35" t="str">
            <v>لبه برگردان</v>
          </cell>
          <cell r="E35" t="str">
            <v>34</v>
          </cell>
          <cell r="G35" t="str">
            <v>بالانس</v>
          </cell>
          <cell r="H35" t="str">
            <v>bl</v>
          </cell>
        </row>
        <row r="36">
          <cell r="D36" t="str">
            <v>مینی سنگ</v>
          </cell>
          <cell r="E36" t="str">
            <v>35</v>
          </cell>
          <cell r="G36" t="str">
            <v>دوخت</v>
          </cell>
          <cell r="H36" t="str">
            <v>bd</v>
          </cell>
        </row>
        <row r="37">
          <cell r="D37" t="str">
            <v>سنگ</v>
          </cell>
          <cell r="E37" t="str">
            <v>36</v>
          </cell>
          <cell r="G37" t="str">
            <v>چیدمان</v>
          </cell>
          <cell r="H37" t="str">
            <v>ba</v>
          </cell>
        </row>
        <row r="38">
          <cell r="D38" t="str">
            <v>مارکینگ</v>
          </cell>
          <cell r="E38" t="str">
            <v>37</v>
          </cell>
          <cell r="G38" t="str">
            <v>نورد</v>
          </cell>
          <cell r="H38" t="str">
            <v>bn</v>
          </cell>
        </row>
        <row r="39">
          <cell r="D39" t="str">
            <v>آلومینیوم بر</v>
          </cell>
          <cell r="E39" t="str">
            <v>38</v>
          </cell>
          <cell r="G39" t="str">
            <v>صافکاری</v>
          </cell>
          <cell r="H39" t="str">
            <v>br</v>
          </cell>
        </row>
        <row r="40">
          <cell r="D40" t="str">
            <v>سند بلاست</v>
          </cell>
          <cell r="E40" t="str">
            <v>39</v>
          </cell>
          <cell r="G40" t="str">
            <v>تمیزکاری</v>
          </cell>
          <cell r="H40" t="str">
            <v>bz</v>
          </cell>
        </row>
        <row r="41">
          <cell r="D41" t="str">
            <v>دریل دستی</v>
          </cell>
          <cell r="E41" t="str">
            <v>40</v>
          </cell>
        </row>
        <row r="42">
          <cell r="D42" t="str">
            <v>پرچ بادی</v>
          </cell>
          <cell r="E42" t="str">
            <v>41</v>
          </cell>
        </row>
        <row r="43">
          <cell r="D43" t="str">
            <v>پرس ضربه ای لنگ</v>
          </cell>
          <cell r="E43" t="str">
            <v>42</v>
          </cell>
        </row>
        <row r="44">
          <cell r="D44" t="str">
            <v>اتو</v>
          </cell>
          <cell r="E44" t="str">
            <v>43</v>
          </cell>
        </row>
        <row r="45">
          <cell r="D45" t="str">
            <v>بالانس عمودی (بزرگ)</v>
          </cell>
          <cell r="E45" t="str">
            <v>44</v>
          </cell>
        </row>
        <row r="46">
          <cell r="D46" t="str">
            <v>بالانس افقی (کوچک)</v>
          </cell>
          <cell r="E46" t="str">
            <v>45</v>
          </cell>
        </row>
        <row r="47">
          <cell r="D47" t="str">
            <v>اره عمود بر</v>
          </cell>
          <cell r="E47" t="str">
            <v>46</v>
          </cell>
        </row>
        <row r="48">
          <cell r="D48" t="str">
            <v>پانچ دستی</v>
          </cell>
          <cell r="E48" t="str">
            <v>47</v>
          </cell>
        </row>
        <row r="49">
          <cell r="D49" t="str">
            <v>ترازو دیجیتال</v>
          </cell>
          <cell r="E49" t="str">
            <v>48</v>
          </cell>
        </row>
        <row r="50">
          <cell r="D50" t="str">
            <v>پرچ چکشی</v>
          </cell>
          <cell r="E50" t="str">
            <v>49</v>
          </cell>
        </row>
        <row r="51">
          <cell r="D51" t="str">
            <v>نورد دستی</v>
          </cell>
          <cell r="E51" t="str">
            <v>50</v>
          </cell>
        </row>
        <row r="52">
          <cell r="D52" t="str">
            <v>گیره دستی</v>
          </cell>
          <cell r="E52">
            <v>51</v>
          </cell>
        </row>
        <row r="53">
          <cell r="D53" t="str">
            <v>پانچ هیدرولیک</v>
          </cell>
          <cell r="E53">
            <v>52</v>
          </cell>
        </row>
        <row r="54">
          <cell r="D54" t="str">
            <v>شیار زن رومیزی</v>
          </cell>
          <cell r="E54">
            <v>53</v>
          </cell>
        </row>
        <row r="55">
          <cell r="D55" t="str">
            <v>قیچی ورق چین</v>
          </cell>
          <cell r="E55">
            <v>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rightToLeft="1" tabSelected="1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12" customWidth="1"/>
    <col min="2" max="2" width="10.5703125" customWidth="1"/>
    <col min="3" max="3" width="11.5703125" customWidth="1"/>
    <col min="4" max="4" width="16.28515625" customWidth="1"/>
    <col min="5" max="5" width="13.5703125" customWidth="1"/>
    <col min="6" max="6" width="10" customWidth="1"/>
    <col min="7" max="7" width="8.5703125" customWidth="1"/>
    <col min="9" max="9" width="7.7109375" customWidth="1"/>
    <col min="10" max="11" width="10.85546875" customWidth="1"/>
    <col min="12" max="12" width="6.7109375" customWidth="1"/>
    <col min="13" max="13" width="8.42578125" customWidth="1"/>
    <col min="14" max="14" width="8" customWidth="1"/>
    <col min="15" max="15" width="21.140625" customWidth="1"/>
    <col min="16" max="16" width="123.5703125" customWidth="1"/>
  </cols>
  <sheetData>
    <row r="1" spans="1:16" ht="18.75" thickBot="1">
      <c r="A1" s="5" t="s">
        <v>0</v>
      </c>
      <c r="B1" s="7" t="s">
        <v>1</v>
      </c>
      <c r="C1" s="8" t="s">
        <v>2</v>
      </c>
      <c r="D1" s="6" t="s">
        <v>3</v>
      </c>
      <c r="E1" s="4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</row>
    <row r="2" spans="1:16" ht="18" thickBot="1">
      <c r="A2" s="50" t="s">
        <v>16</v>
      </c>
      <c r="B2" s="9" t="s">
        <v>17</v>
      </c>
      <c r="C2" s="51" t="s">
        <v>18</v>
      </c>
      <c r="D2" s="10" t="s">
        <v>19</v>
      </c>
      <c r="E2" s="52" t="s">
        <v>20</v>
      </c>
      <c r="F2" s="11" t="s">
        <v>21</v>
      </c>
      <c r="G2" s="53" t="str">
        <f>VLOOKUP(F2,[1]Data!A:B,2,FALSE)</f>
        <v>G</v>
      </c>
      <c r="H2" s="11" t="s">
        <v>21</v>
      </c>
      <c r="I2" s="53">
        <f>VLOOKUP(H2,[1]Data!D:E,2,FALSE)</f>
        <v>24</v>
      </c>
      <c r="J2" s="11" t="s">
        <v>22</v>
      </c>
      <c r="K2" s="53" t="str">
        <f>VLOOKUP(J2,[1]Data!G:H,2,FALSE)</f>
        <v>ac</v>
      </c>
      <c r="L2" s="54"/>
      <c r="M2" s="55"/>
      <c r="N2" s="56">
        <f>M2*L2</f>
        <v>0</v>
      </c>
      <c r="O2" s="57" t="str">
        <f>CONCATENATE(E2&amp;"-",G2&amp;"-",I2&amp;"-",K2&amp;"-",A2)</f>
        <v>440010101-G-24-ac-001</v>
      </c>
      <c r="P2" s="12"/>
    </row>
    <row r="3" spans="1:16" ht="18" thickBot="1">
      <c r="A3" s="50" t="s">
        <v>23</v>
      </c>
      <c r="B3" s="9" t="s">
        <v>17</v>
      </c>
      <c r="C3" s="51" t="s">
        <v>18</v>
      </c>
      <c r="D3" s="10" t="s">
        <v>19</v>
      </c>
      <c r="E3" s="52" t="s">
        <v>20</v>
      </c>
      <c r="F3" s="13" t="s">
        <v>24</v>
      </c>
      <c r="G3" s="10" t="str">
        <f>VLOOKUP(F3,[1]Data!A:B,2,FALSE)</f>
        <v>A</v>
      </c>
      <c r="H3" s="14" t="s">
        <v>25</v>
      </c>
      <c r="I3" s="10" t="str">
        <f>VLOOKUP(H3,[1]Data!D:E,2,FALSE)</f>
        <v>01</v>
      </c>
      <c r="J3" s="13" t="s">
        <v>26</v>
      </c>
      <c r="K3" s="10" t="str">
        <f>VLOOKUP(J3,[1]Data!G:H,2,FALSE)</f>
        <v>al</v>
      </c>
      <c r="L3" s="58"/>
      <c r="M3" s="10"/>
      <c r="N3" s="59">
        <f>M3*L3</f>
        <v>0</v>
      </c>
      <c r="O3" s="57" t="str">
        <f>CONCATENATE(E3&amp;"-",G3&amp;"-",I3&amp;"-",K3&amp;"-",A3)</f>
        <v>440010101-A-01-al-002</v>
      </c>
      <c r="P3" s="15" t="s">
        <v>27</v>
      </c>
    </row>
    <row r="4" spans="1:16" ht="18" thickBot="1">
      <c r="A4" s="50" t="s">
        <v>28</v>
      </c>
      <c r="B4" s="9" t="s">
        <v>17</v>
      </c>
      <c r="C4" s="51" t="s">
        <v>18</v>
      </c>
      <c r="D4" s="10" t="s">
        <v>19</v>
      </c>
      <c r="E4" s="52" t="s">
        <v>20</v>
      </c>
      <c r="F4" s="13" t="s">
        <v>24</v>
      </c>
      <c r="G4" s="10" t="str">
        <f>VLOOKUP(F4,[1]Data!A:B,2,FALSE)</f>
        <v>A</v>
      </c>
      <c r="H4" s="13" t="s">
        <v>29</v>
      </c>
      <c r="I4" s="10" t="str">
        <f>VLOOKUP(H4,[1]Data!D:E,2,FALSE)</f>
        <v>40</v>
      </c>
      <c r="J4" s="13" t="s">
        <v>30</v>
      </c>
      <c r="K4" s="10" t="str">
        <f>VLOOKUP(J4,[1]Data!G:H,2,FALSE)</f>
        <v>ah</v>
      </c>
      <c r="L4" s="58"/>
      <c r="M4" s="10"/>
      <c r="N4" s="59">
        <f>M4*L4</f>
        <v>0</v>
      </c>
      <c r="O4" s="57" t="str">
        <f>CONCATENATE(E4&amp;"-",G4&amp;"-",I4&amp;"-",K4&amp;"-",A4)</f>
        <v>440010101-A-40-ah-003</v>
      </c>
      <c r="P4" s="15" t="s">
        <v>31</v>
      </c>
    </row>
    <row r="5" spans="1:16" ht="18" thickBot="1">
      <c r="A5" s="60" t="s">
        <v>32</v>
      </c>
      <c r="B5" s="9" t="s">
        <v>17</v>
      </c>
      <c r="C5" s="51" t="s">
        <v>18</v>
      </c>
      <c r="D5" s="10" t="s">
        <v>19</v>
      </c>
      <c r="E5" s="52" t="s">
        <v>20</v>
      </c>
      <c r="F5" s="14" t="s">
        <v>33</v>
      </c>
      <c r="G5" s="61" t="str">
        <f>VLOOKUP(F5,[1]Data!A:B,2,FALSE)</f>
        <v>R</v>
      </c>
      <c r="H5" s="16" t="s">
        <v>29</v>
      </c>
      <c r="I5" s="61" t="str">
        <f>VLOOKUP(H5,[1]Data!D:E,2,FALSE)</f>
        <v>40</v>
      </c>
      <c r="J5" s="14" t="s">
        <v>34</v>
      </c>
      <c r="K5" s="61" t="str">
        <f>VLOOKUP(J5,[1]Data!G:H,2,FALSE)</f>
        <v>ai</v>
      </c>
      <c r="L5" s="62"/>
      <c r="M5" s="61"/>
      <c r="N5" s="63">
        <f>M5*L5</f>
        <v>0</v>
      </c>
      <c r="O5" s="64" t="str">
        <f>CONCATENATE(E5&amp;"-",G5&amp;"-",I5&amp;"-",K5&amp;"-",A5)</f>
        <v>440010101-R-40-ai-004</v>
      </c>
      <c r="P5" s="17" t="s">
        <v>35</v>
      </c>
    </row>
    <row r="6" spans="1:16" ht="18" thickBot="1">
      <c r="A6" s="65"/>
      <c r="B6" s="18"/>
      <c r="C6" s="66"/>
      <c r="D6" s="19" t="s">
        <v>36</v>
      </c>
      <c r="E6" s="67"/>
      <c r="F6" s="20"/>
      <c r="G6" s="68"/>
      <c r="H6" s="20"/>
      <c r="I6" s="68"/>
      <c r="J6" s="20"/>
      <c r="K6" s="68"/>
      <c r="L6" s="69"/>
      <c r="M6" s="68"/>
      <c r="N6" s="70"/>
      <c r="O6" s="71"/>
      <c r="P6" s="21"/>
    </row>
    <row r="7" spans="1:16" ht="18" thickBot="1">
      <c r="A7" s="72"/>
      <c r="B7" s="22"/>
      <c r="C7" s="73"/>
      <c r="D7" s="22"/>
      <c r="E7" s="74"/>
      <c r="F7" s="23"/>
      <c r="G7" s="75"/>
      <c r="H7" s="23"/>
      <c r="I7" s="75"/>
      <c r="J7" s="23"/>
      <c r="K7" s="75"/>
      <c r="L7" s="76"/>
      <c r="M7" s="75"/>
      <c r="N7" s="77">
        <f>SUM(N2:N6)</f>
        <v>0</v>
      </c>
      <c r="O7" s="78"/>
      <c r="P7" s="24"/>
    </row>
    <row r="8" spans="1:16" ht="18" thickBot="1">
      <c r="A8" s="79" t="s">
        <v>37</v>
      </c>
      <c r="B8" s="9" t="s">
        <v>17</v>
      </c>
      <c r="C8" s="51" t="s">
        <v>18</v>
      </c>
      <c r="D8" s="25" t="s">
        <v>38</v>
      </c>
      <c r="E8" s="80" t="s">
        <v>39</v>
      </c>
      <c r="F8" s="26" t="s">
        <v>21</v>
      </c>
      <c r="G8" s="81" t="str">
        <f>VLOOKUP(F8,[1]Data!A:B,2,FALSE)</f>
        <v>G</v>
      </c>
      <c r="H8" s="26" t="s">
        <v>21</v>
      </c>
      <c r="I8" s="81">
        <f>VLOOKUP(H8,[1]Data!D:E,2,FALSE)</f>
        <v>24</v>
      </c>
      <c r="J8" s="26" t="s">
        <v>22</v>
      </c>
      <c r="K8" s="81" t="str">
        <f>VLOOKUP(J8,[1]Data!G:H,2,FALSE)</f>
        <v>ac</v>
      </c>
      <c r="L8" s="82"/>
      <c r="M8" s="81"/>
      <c r="N8" s="83">
        <f>M8*L8</f>
        <v>0</v>
      </c>
      <c r="O8" s="84" t="str">
        <f>CONCATENATE(E8&amp;"-",G8&amp;"-",I8&amp;"-",K8&amp;"-",A8)</f>
        <v>440010102-G-24-ac-005</v>
      </c>
      <c r="P8" s="27"/>
    </row>
    <row r="9" spans="1:16" ht="18" thickBot="1">
      <c r="A9" s="60" t="s">
        <v>40</v>
      </c>
      <c r="B9" s="9" t="s">
        <v>17</v>
      </c>
      <c r="C9" s="51" t="s">
        <v>18</v>
      </c>
      <c r="D9" s="25" t="s">
        <v>38</v>
      </c>
      <c r="E9" s="80" t="s">
        <v>39</v>
      </c>
      <c r="F9" s="28" t="s">
        <v>41</v>
      </c>
      <c r="G9" s="85" t="str">
        <f>VLOOKUP(F9,[1]Data!A:B,2,FALSE)</f>
        <v>B</v>
      </c>
      <c r="H9" s="28" t="s">
        <v>42</v>
      </c>
      <c r="I9" s="85">
        <f>VLOOKUP(H9,[1]Data!D:E,2,FALSE)</f>
        <v>11</v>
      </c>
      <c r="J9" s="28" t="s">
        <v>43</v>
      </c>
      <c r="K9" s="85" t="str">
        <f>VLOOKUP(J9,[1]Data!G:H,2,FALSE)</f>
        <v>ab</v>
      </c>
      <c r="L9" s="86"/>
      <c r="M9" s="85"/>
      <c r="N9" s="87">
        <f>M9*L9</f>
        <v>0</v>
      </c>
      <c r="O9" s="88" t="str">
        <f>CONCATENATE(E9&amp;"-",G9&amp;"-",I9&amp;"-",K9&amp;"-",A9)</f>
        <v>440010102-B-11-ab-006</v>
      </c>
      <c r="P9" s="17"/>
    </row>
    <row r="10" spans="1:16" ht="18" thickBot="1">
      <c r="A10" s="65"/>
      <c r="B10" s="18"/>
      <c r="C10" s="66"/>
      <c r="D10" s="19" t="s">
        <v>36</v>
      </c>
      <c r="E10" s="67"/>
      <c r="F10" s="20"/>
      <c r="G10" s="68"/>
      <c r="H10" s="20"/>
      <c r="I10" s="68"/>
      <c r="J10" s="20"/>
      <c r="K10" s="68"/>
      <c r="L10" s="69"/>
      <c r="M10" s="68"/>
      <c r="N10" s="70"/>
      <c r="O10" s="71"/>
      <c r="P10" s="21"/>
    </row>
    <row r="11" spans="1:16" ht="18" thickBot="1">
      <c r="A11" s="72"/>
      <c r="B11" s="22"/>
      <c r="C11" s="73"/>
      <c r="D11" s="22"/>
      <c r="E11" s="74"/>
      <c r="F11" s="23"/>
      <c r="G11" s="75"/>
      <c r="H11" s="23"/>
      <c r="I11" s="75"/>
      <c r="J11" s="23"/>
      <c r="K11" s="75"/>
      <c r="L11" s="76"/>
      <c r="M11" s="75"/>
      <c r="N11" s="77">
        <f>SUM(N8:N10)</f>
        <v>0</v>
      </c>
      <c r="O11" s="78"/>
      <c r="P11" s="24"/>
    </row>
    <row r="12" spans="1:16" ht="18" thickBot="1">
      <c r="A12" s="79" t="s">
        <v>44</v>
      </c>
      <c r="B12" s="9" t="s">
        <v>17</v>
      </c>
      <c r="C12" s="51" t="s">
        <v>18</v>
      </c>
      <c r="D12" s="10" t="s">
        <v>45</v>
      </c>
      <c r="E12" s="52" t="s">
        <v>46</v>
      </c>
      <c r="F12" s="29" t="s">
        <v>47</v>
      </c>
      <c r="G12" s="53" t="str">
        <f>VLOOKUP(F12,[1]Data!A:B,2,FALSE)</f>
        <v>W</v>
      </c>
      <c r="H12" s="29" t="s">
        <v>48</v>
      </c>
      <c r="I12" s="53" t="str">
        <f>VLOOKUP(H12,[1]Data!D:E,2,FALSE)</f>
        <v>05</v>
      </c>
      <c r="J12" s="29" t="s">
        <v>49</v>
      </c>
      <c r="K12" s="53" t="str">
        <f>VLOOKUP(J12,[1]Data!G:H,2,FALSE)</f>
        <v>am</v>
      </c>
      <c r="L12" s="40"/>
      <c r="M12" s="41"/>
      <c r="N12" s="89">
        <f>M12*L12</f>
        <v>0</v>
      </c>
      <c r="O12" s="90" t="str">
        <f>CONCATENATE(E12&amp;"-",G12&amp;"-",I12&amp;"-",K12&amp;"-",A12)</f>
        <v>440010100-W-05-am-007</v>
      </c>
      <c r="P12" s="27" t="s">
        <v>50</v>
      </c>
    </row>
    <row r="13" spans="1:16" ht="18" thickBot="1">
      <c r="A13" s="50" t="s">
        <v>51</v>
      </c>
      <c r="B13" s="9" t="s">
        <v>17</v>
      </c>
      <c r="C13" s="51" t="s">
        <v>18</v>
      </c>
      <c r="D13" s="10" t="s">
        <v>45</v>
      </c>
      <c r="E13" s="52" t="s">
        <v>46</v>
      </c>
      <c r="F13" s="30" t="s">
        <v>47</v>
      </c>
      <c r="G13" s="53" t="str">
        <f>VLOOKUP(F13,[1]Data!A:B,2,FALSE)</f>
        <v>W</v>
      </c>
      <c r="H13" s="31" t="s">
        <v>48</v>
      </c>
      <c r="I13" s="53" t="str">
        <f>VLOOKUP(H13,[1]Data!D:E,2,FALSE)</f>
        <v>05</v>
      </c>
      <c r="J13" s="30" t="s">
        <v>49</v>
      </c>
      <c r="K13" s="53" t="str">
        <f>VLOOKUP(J13,[1]Data!G:H,2,FALSE)</f>
        <v>am</v>
      </c>
      <c r="L13" s="91"/>
      <c r="M13" s="92"/>
      <c r="N13" s="93">
        <f>M13*L13</f>
        <v>0</v>
      </c>
      <c r="O13" s="57" t="str">
        <f>CONCATENATE(E13&amp;"-",G13&amp;"-",I13&amp;"-",K13&amp;"-",A13)</f>
        <v>440010100-W-05-am-008</v>
      </c>
      <c r="P13" s="15" t="s">
        <v>52</v>
      </c>
    </row>
    <row r="14" spans="1:16" ht="18" thickBot="1">
      <c r="A14" s="60" t="s">
        <v>53</v>
      </c>
      <c r="B14" s="9" t="s">
        <v>17</v>
      </c>
      <c r="C14" s="51" t="s">
        <v>18</v>
      </c>
      <c r="D14" s="10" t="s">
        <v>45</v>
      </c>
      <c r="E14" s="52" t="s">
        <v>46</v>
      </c>
      <c r="F14" s="32" t="s">
        <v>47</v>
      </c>
      <c r="G14" s="61" t="str">
        <f>VLOOKUP(F14,[1]Data!A:B,2,FALSE)</f>
        <v>W</v>
      </c>
      <c r="H14" s="30" t="s">
        <v>48</v>
      </c>
      <c r="I14" s="61" t="str">
        <f>VLOOKUP(H14,[1]Data!D:E,2,FALSE)</f>
        <v>05</v>
      </c>
      <c r="J14" s="32" t="s">
        <v>47</v>
      </c>
      <c r="K14" s="61" t="str">
        <f>VLOOKUP(J14,[1]Data!G:H,2,FALSE)</f>
        <v>aw</v>
      </c>
      <c r="L14" s="94"/>
      <c r="M14" s="95"/>
      <c r="N14" s="96">
        <f>M14*L14</f>
        <v>0</v>
      </c>
      <c r="O14" s="64" t="str">
        <f>CONCATENATE(E14&amp;"-",G14&amp;"-",I14&amp;"-",K14&amp;"-",A14)</f>
        <v>440010100-W-05-aw-009</v>
      </c>
      <c r="P14" s="17" t="s">
        <v>54</v>
      </c>
    </row>
    <row r="15" spans="1:16" ht="18" thickBot="1">
      <c r="A15" s="65"/>
      <c r="B15" s="18"/>
      <c r="C15" s="66"/>
      <c r="D15" s="19" t="s">
        <v>36</v>
      </c>
      <c r="E15" s="67"/>
      <c r="F15" s="20"/>
      <c r="G15" s="68"/>
      <c r="H15" s="20"/>
      <c r="I15" s="68"/>
      <c r="J15" s="20"/>
      <c r="K15" s="68"/>
      <c r="L15" s="69"/>
      <c r="M15" s="68"/>
      <c r="N15" s="70"/>
      <c r="O15" s="97"/>
      <c r="P15" s="21"/>
    </row>
    <row r="16" spans="1:16" ht="18" thickBot="1">
      <c r="A16" s="72"/>
      <c r="B16" s="22"/>
      <c r="C16" s="73"/>
      <c r="D16" s="22"/>
      <c r="E16" s="74"/>
      <c r="F16" s="23"/>
      <c r="G16" s="75"/>
      <c r="H16" s="23"/>
      <c r="I16" s="75"/>
      <c r="J16" s="23"/>
      <c r="K16" s="75"/>
      <c r="L16" s="76"/>
      <c r="M16" s="75"/>
      <c r="N16" s="77">
        <f>SUM(N12:N15)</f>
        <v>0</v>
      </c>
      <c r="O16" s="98"/>
      <c r="P16" s="24"/>
    </row>
    <row r="17" spans="1:16" ht="18" thickBot="1">
      <c r="A17" s="99"/>
      <c r="B17" s="33"/>
      <c r="C17" s="100"/>
      <c r="D17" s="33"/>
      <c r="E17" s="101"/>
      <c r="F17" s="34"/>
      <c r="G17" s="102"/>
      <c r="H17" s="34"/>
      <c r="I17" s="102"/>
      <c r="J17" s="34"/>
      <c r="K17" s="102"/>
      <c r="L17" s="103"/>
      <c r="M17" s="102"/>
      <c r="N17" s="104">
        <f>SUM(N16,N11,N7)</f>
        <v>0</v>
      </c>
      <c r="O17" s="105"/>
      <c r="P17" s="35"/>
    </row>
    <row r="18" spans="1:16" ht="18" thickBot="1">
      <c r="A18" s="79" t="s">
        <v>55</v>
      </c>
      <c r="B18" s="36" t="s">
        <v>56</v>
      </c>
      <c r="C18" s="106" t="s">
        <v>57</v>
      </c>
      <c r="D18" s="25" t="s">
        <v>58</v>
      </c>
      <c r="E18" s="80" t="s">
        <v>59</v>
      </c>
      <c r="F18" s="37" t="s">
        <v>21</v>
      </c>
      <c r="G18" s="81" t="str">
        <f>VLOOKUP(F18,[1]Data!A:B,2,FALSE)</f>
        <v>G</v>
      </c>
      <c r="H18" s="37" t="s">
        <v>21</v>
      </c>
      <c r="I18" s="81">
        <f>VLOOKUP(H18,[1]Data!D:E,2,FALSE)</f>
        <v>24</v>
      </c>
      <c r="J18" s="37" t="s">
        <v>22</v>
      </c>
      <c r="K18" s="81" t="str">
        <f>VLOOKUP(J18,[1]Data!G:H,2,FALSE)</f>
        <v>ac</v>
      </c>
      <c r="L18" s="82"/>
      <c r="M18" s="81"/>
      <c r="N18" s="83">
        <f>M18*L18</f>
        <v>0</v>
      </c>
      <c r="O18" s="107" t="str">
        <f>CONCATENATE(E18&amp;"-",G18&amp;"-",I18&amp;"-",K18&amp;"-",A18)</f>
        <v>440020101-G-24-ac-010</v>
      </c>
      <c r="P18" s="27"/>
    </row>
    <row r="19" spans="1:16" ht="18" thickBot="1">
      <c r="A19" s="50" t="s">
        <v>60</v>
      </c>
      <c r="B19" s="36" t="s">
        <v>56</v>
      </c>
      <c r="C19" s="106" t="s">
        <v>57</v>
      </c>
      <c r="D19" s="25" t="s">
        <v>58</v>
      </c>
      <c r="E19" s="80" t="s">
        <v>59</v>
      </c>
      <c r="F19" s="38" t="s">
        <v>21</v>
      </c>
      <c r="G19" s="25" t="str">
        <f>VLOOKUP(F19,[1]Data!A:B,2,FALSE)</f>
        <v>G</v>
      </c>
      <c r="H19" s="38" t="s">
        <v>21</v>
      </c>
      <c r="I19" s="25">
        <f>VLOOKUP(H19,[1]Data!D:E,2,FALSE)</f>
        <v>24</v>
      </c>
      <c r="J19" s="38" t="s">
        <v>22</v>
      </c>
      <c r="K19" s="25" t="str">
        <f>VLOOKUP(J19,[1]Data!G:H,2,FALSE)</f>
        <v>ac</v>
      </c>
      <c r="L19" s="108"/>
      <c r="M19" s="25"/>
      <c r="N19" s="109">
        <f>M19*L19</f>
        <v>0</v>
      </c>
      <c r="O19" s="110" t="str">
        <f>CONCATENATE(E19&amp;"-",G19&amp;"-",I19&amp;"-",K19&amp;"-",A19)</f>
        <v>440020101-G-24-ac-011</v>
      </c>
      <c r="P19" s="15" t="s">
        <v>61</v>
      </c>
    </row>
    <row r="20" spans="1:16" ht="18" thickBot="1">
      <c r="A20" s="60" t="s">
        <v>62</v>
      </c>
      <c r="B20" s="36" t="s">
        <v>56</v>
      </c>
      <c r="C20" s="106" t="s">
        <v>57</v>
      </c>
      <c r="D20" s="25" t="s">
        <v>58</v>
      </c>
      <c r="E20" s="80" t="s">
        <v>59</v>
      </c>
      <c r="F20" s="28" t="s">
        <v>41</v>
      </c>
      <c r="G20" s="85" t="str">
        <f>VLOOKUP(F20,[1]Data!A:B,2,FALSE)</f>
        <v>B</v>
      </c>
      <c r="H20" s="28" t="s">
        <v>42</v>
      </c>
      <c r="I20" s="85">
        <f>VLOOKUP(H20,[1]Data!D:E,2,FALSE)</f>
        <v>11</v>
      </c>
      <c r="J20" s="28" t="s">
        <v>43</v>
      </c>
      <c r="K20" s="85" t="str">
        <f>VLOOKUP(J20,[1]Data!G:H,2,FALSE)</f>
        <v>ab</v>
      </c>
      <c r="L20" s="86"/>
      <c r="M20" s="85"/>
      <c r="N20" s="87">
        <f>M20*L20</f>
        <v>0</v>
      </c>
      <c r="O20" s="111" t="str">
        <f>CONCATENATE(E20&amp;"-",G20&amp;"-",I20&amp;"-",K20&amp;"-",A20)</f>
        <v>440020101-B-11-ab-012</v>
      </c>
      <c r="P20" s="17"/>
    </row>
    <row r="21" spans="1:16" ht="18" thickBot="1">
      <c r="A21" s="65"/>
      <c r="B21" s="18"/>
      <c r="C21" s="66"/>
      <c r="D21" s="19" t="s">
        <v>36</v>
      </c>
      <c r="E21" s="67"/>
      <c r="F21" s="20"/>
      <c r="G21" s="68"/>
      <c r="H21" s="20"/>
      <c r="I21" s="68"/>
      <c r="J21" s="20"/>
      <c r="K21" s="68"/>
      <c r="L21" s="69"/>
      <c r="M21" s="68"/>
      <c r="N21" s="70"/>
      <c r="O21" s="97"/>
      <c r="P21" s="21"/>
    </row>
    <row r="22" spans="1:16" ht="18" thickBot="1">
      <c r="A22" s="72"/>
      <c r="B22" s="22"/>
      <c r="C22" s="73"/>
      <c r="D22" s="22"/>
      <c r="E22" s="74"/>
      <c r="F22" s="23"/>
      <c r="G22" s="75"/>
      <c r="H22" s="23"/>
      <c r="I22" s="75"/>
      <c r="J22" s="23"/>
      <c r="K22" s="75"/>
      <c r="L22" s="76"/>
      <c r="M22" s="75"/>
      <c r="N22" s="77">
        <f>SUM(N18:N21)</f>
        <v>0</v>
      </c>
      <c r="O22" s="98"/>
      <c r="P22" s="24"/>
    </row>
    <row r="23" spans="1:16" ht="18" thickBot="1">
      <c r="A23" s="79" t="s">
        <v>63</v>
      </c>
      <c r="B23" s="36" t="s">
        <v>56</v>
      </c>
      <c r="C23" s="106" t="s">
        <v>57</v>
      </c>
      <c r="D23" s="10" t="s">
        <v>64</v>
      </c>
      <c r="E23" s="52" t="s">
        <v>65</v>
      </c>
      <c r="F23" s="30" t="s">
        <v>21</v>
      </c>
      <c r="G23" s="53" t="str">
        <f>VLOOKUP(F23,[1]Data!A:B,2,FALSE)</f>
        <v>G</v>
      </c>
      <c r="H23" s="30" t="s">
        <v>21</v>
      </c>
      <c r="I23" s="53">
        <f>VLOOKUP(H23,[1]Data!D:E,2,FALSE)</f>
        <v>24</v>
      </c>
      <c r="J23" s="30" t="s">
        <v>22</v>
      </c>
      <c r="K23" s="53" t="str">
        <f>VLOOKUP(J23,[1]Data!G:H,2,FALSE)</f>
        <v>ac</v>
      </c>
      <c r="L23" s="40"/>
      <c r="M23" s="41"/>
      <c r="N23" s="89">
        <f>M23*L23</f>
        <v>0</v>
      </c>
      <c r="O23" s="90" t="str">
        <f>CONCATENATE(E23&amp;"-",G23&amp;"-",I23&amp;"-",K23&amp;"-",A23)</f>
        <v>440020102-G-24-ac-013</v>
      </c>
      <c r="P23" s="27"/>
    </row>
    <row r="24" spans="1:16" ht="18" thickBot="1">
      <c r="A24" s="50" t="s">
        <v>66</v>
      </c>
      <c r="B24" s="36" t="s">
        <v>56</v>
      </c>
      <c r="C24" s="106" t="s">
        <v>57</v>
      </c>
      <c r="D24" s="10" t="s">
        <v>64</v>
      </c>
      <c r="E24" s="52" t="s">
        <v>65</v>
      </c>
      <c r="F24" s="39" t="s">
        <v>21</v>
      </c>
      <c r="G24" s="10" t="str">
        <f>VLOOKUP(F24,[1]Data!A:B,2,FALSE)</f>
        <v>G</v>
      </c>
      <c r="H24" s="32" t="s">
        <v>21</v>
      </c>
      <c r="I24" s="10">
        <f>VLOOKUP(H24,[1]Data!D:E,2,FALSE)</f>
        <v>24</v>
      </c>
      <c r="J24" s="39" t="s">
        <v>22</v>
      </c>
      <c r="K24" s="10" t="str">
        <f>VLOOKUP(J24,[1]Data!G:H,2,FALSE)</f>
        <v>ac</v>
      </c>
      <c r="L24" s="112"/>
      <c r="M24" s="31"/>
      <c r="N24" s="113">
        <f>M24*L24</f>
        <v>0</v>
      </c>
      <c r="O24" s="57" t="str">
        <f>CONCATENATE(E24&amp;"-",G24&amp;"-",I24&amp;"-",K24&amp;"-",A24)</f>
        <v>440020102-G-24-ac-014</v>
      </c>
      <c r="P24" s="15" t="s">
        <v>61</v>
      </c>
    </row>
    <row r="25" spans="1:16" ht="18" thickBot="1">
      <c r="A25" s="60" t="s">
        <v>67</v>
      </c>
      <c r="B25" s="36" t="s">
        <v>56</v>
      </c>
      <c r="C25" s="106" t="s">
        <v>57</v>
      </c>
      <c r="D25" s="10" t="s">
        <v>64</v>
      </c>
      <c r="E25" s="52" t="s">
        <v>65</v>
      </c>
      <c r="F25" s="32" t="s">
        <v>41</v>
      </c>
      <c r="G25" s="61" t="str">
        <f>VLOOKUP(F25,[1]Data!A:B,2,FALSE)</f>
        <v>B</v>
      </c>
      <c r="H25" s="32" t="s">
        <v>42</v>
      </c>
      <c r="I25" s="61">
        <f>VLOOKUP(H25,[1]Data!D:E,2,FALSE)</f>
        <v>11</v>
      </c>
      <c r="J25" s="32" t="s">
        <v>43</v>
      </c>
      <c r="K25" s="61" t="str">
        <f>VLOOKUP(J25,[1]Data!G:H,2,FALSE)</f>
        <v>ab</v>
      </c>
      <c r="L25" s="94"/>
      <c r="M25" s="95"/>
      <c r="N25" s="96">
        <f>M25*L25</f>
        <v>0</v>
      </c>
      <c r="O25" s="64" t="str">
        <f>CONCATENATE(E25&amp;"-",G25&amp;"-",I25&amp;"-",K25&amp;"-",A25)</f>
        <v>440020102-B-11-ab-015</v>
      </c>
      <c r="P25" s="17"/>
    </row>
    <row r="26" spans="1:16" ht="18" thickBot="1">
      <c r="A26" s="65"/>
      <c r="B26" s="18"/>
      <c r="C26" s="66"/>
      <c r="D26" s="19" t="s">
        <v>36</v>
      </c>
      <c r="E26" s="67"/>
      <c r="F26" s="20"/>
      <c r="G26" s="68"/>
      <c r="H26" s="20"/>
      <c r="I26" s="68"/>
      <c r="J26" s="20"/>
      <c r="K26" s="68"/>
      <c r="L26" s="69"/>
      <c r="M26" s="68"/>
      <c r="N26" s="70"/>
      <c r="O26" s="71"/>
      <c r="P26" s="21"/>
    </row>
    <row r="27" spans="1:16" ht="18" thickBot="1">
      <c r="A27" s="72"/>
      <c r="B27" s="22"/>
      <c r="C27" s="73"/>
      <c r="D27" s="22"/>
      <c r="E27" s="74"/>
      <c r="F27" s="23"/>
      <c r="G27" s="75"/>
      <c r="H27" s="23"/>
      <c r="I27" s="75"/>
      <c r="J27" s="23"/>
      <c r="K27" s="75"/>
      <c r="L27" s="76"/>
      <c r="M27" s="75"/>
      <c r="N27" s="77">
        <f>SUM(N23:N26)</f>
        <v>0</v>
      </c>
      <c r="O27" s="78"/>
      <c r="P27" s="24"/>
    </row>
    <row r="28" spans="1:16" ht="18" thickBot="1">
      <c r="A28" s="79" t="s">
        <v>68</v>
      </c>
      <c r="B28" s="36" t="s">
        <v>56</v>
      </c>
      <c r="C28" s="106" t="s">
        <v>57</v>
      </c>
      <c r="D28" s="25" t="s">
        <v>69</v>
      </c>
      <c r="E28" s="80" t="s">
        <v>70</v>
      </c>
      <c r="F28" s="37" t="s">
        <v>24</v>
      </c>
      <c r="G28" s="81" t="str">
        <f>VLOOKUP(F28,[1]Data!A:B,2,FALSE)</f>
        <v>A</v>
      </c>
      <c r="H28" s="37" t="s">
        <v>25</v>
      </c>
      <c r="I28" s="81" t="str">
        <f>VLOOKUP(H28,[1]Data!D:E,2,FALSE)</f>
        <v>01</v>
      </c>
      <c r="J28" s="37" t="s">
        <v>49</v>
      </c>
      <c r="K28" s="81" t="str">
        <f>VLOOKUP(J28,[1]Data!G:H,2,FALSE)</f>
        <v>am</v>
      </c>
      <c r="L28" s="82"/>
      <c r="M28" s="81"/>
      <c r="N28" s="83">
        <f>M28*L28</f>
        <v>0</v>
      </c>
      <c r="O28" s="84" t="str">
        <f>CONCATENATE(E28&amp;"-",G28&amp;"-",I28&amp;"-",K28&amp;"-",A28)</f>
        <v>440020100-A-01-am-016</v>
      </c>
      <c r="P28" s="27" t="s">
        <v>71</v>
      </c>
    </row>
    <row r="29" spans="1:16" ht="18" thickBot="1">
      <c r="A29" s="50" t="s">
        <v>72</v>
      </c>
      <c r="B29" s="36" t="s">
        <v>56</v>
      </c>
      <c r="C29" s="106" t="s">
        <v>57</v>
      </c>
      <c r="D29" s="25" t="s">
        <v>69</v>
      </c>
      <c r="E29" s="80" t="s">
        <v>70</v>
      </c>
      <c r="F29" s="38" t="s">
        <v>47</v>
      </c>
      <c r="G29" s="25" t="str">
        <f>VLOOKUP(F29,[1]Data!A:B,2,FALSE)</f>
        <v>W</v>
      </c>
      <c r="H29" s="38" t="s">
        <v>48</v>
      </c>
      <c r="I29" s="25" t="str">
        <f>VLOOKUP(H29,[1]Data!D:E,2,FALSE)</f>
        <v>05</v>
      </c>
      <c r="J29" s="38" t="s">
        <v>49</v>
      </c>
      <c r="K29" s="25" t="str">
        <f>VLOOKUP(J29,[1]Data!G:H,2,FALSE)</f>
        <v>am</v>
      </c>
      <c r="L29" s="108"/>
      <c r="M29" s="25"/>
      <c r="N29" s="109">
        <f>M29*L29</f>
        <v>0</v>
      </c>
      <c r="O29" s="114" t="str">
        <f t="shared" ref="O29:O37" si="0">CONCATENATE(E29&amp;"-",G29&amp;"-",I29&amp;"-",K29&amp;"-",A29)</f>
        <v>440020100-W-05-am-017</v>
      </c>
      <c r="P29" s="15" t="s">
        <v>73</v>
      </c>
    </row>
    <row r="30" spans="1:16" ht="18" thickBot="1">
      <c r="A30" s="50" t="s">
        <v>74</v>
      </c>
      <c r="B30" s="36" t="s">
        <v>56</v>
      </c>
      <c r="C30" s="106" t="s">
        <v>57</v>
      </c>
      <c r="D30" s="25" t="s">
        <v>69</v>
      </c>
      <c r="E30" s="80" t="s">
        <v>70</v>
      </c>
      <c r="F30" s="38" t="s">
        <v>47</v>
      </c>
      <c r="G30" s="25" t="str">
        <f>VLOOKUP(F30,[1]Data!A:B,2,FALSE)</f>
        <v>W</v>
      </c>
      <c r="H30" s="38" t="s">
        <v>48</v>
      </c>
      <c r="I30" s="25" t="str">
        <f>VLOOKUP(H30,[1]Data!D:E,2,FALSE)</f>
        <v>05</v>
      </c>
      <c r="J30" s="38" t="s">
        <v>47</v>
      </c>
      <c r="K30" s="25" t="str">
        <f>VLOOKUP(J30,[1]Data!G:H,2,FALSE)</f>
        <v>aw</v>
      </c>
      <c r="L30" s="108"/>
      <c r="M30" s="25"/>
      <c r="N30" s="109">
        <f>M30*L30</f>
        <v>0</v>
      </c>
      <c r="O30" s="114" t="str">
        <f t="shared" si="0"/>
        <v>440020100-W-05-aw-018</v>
      </c>
      <c r="P30" s="15" t="s">
        <v>75</v>
      </c>
    </row>
    <row r="31" spans="1:16" ht="18" thickBot="1">
      <c r="A31" s="60" t="s">
        <v>76</v>
      </c>
      <c r="B31" s="36" t="s">
        <v>56</v>
      </c>
      <c r="C31" s="106" t="s">
        <v>57</v>
      </c>
      <c r="D31" s="25" t="s">
        <v>69</v>
      </c>
      <c r="E31" s="80" t="s">
        <v>70</v>
      </c>
      <c r="F31" s="28" t="s">
        <v>33</v>
      </c>
      <c r="G31" s="85" t="str">
        <f>VLOOKUP(F31,[1]Data!A:B,2,FALSE)</f>
        <v>R</v>
      </c>
      <c r="H31" s="28" t="s">
        <v>77</v>
      </c>
      <c r="I31" s="85" t="str">
        <f>VLOOKUP(H31,[1]Data!D:E,2,FALSE)</f>
        <v>35</v>
      </c>
      <c r="J31" s="28" t="s">
        <v>78</v>
      </c>
      <c r="K31" s="85" t="str">
        <f>VLOOKUP(J31,[1]Data!G:H,2,FALSE)</f>
        <v>an</v>
      </c>
      <c r="L31" s="86"/>
      <c r="M31" s="85"/>
      <c r="N31" s="87">
        <f>M31*L31</f>
        <v>0</v>
      </c>
      <c r="O31" s="115" t="str">
        <f t="shared" si="0"/>
        <v>440020100-R-35-an-019</v>
      </c>
      <c r="P31" s="17" t="s">
        <v>79</v>
      </c>
    </row>
    <row r="32" spans="1:16" ht="18" thickBot="1">
      <c r="A32" s="65"/>
      <c r="B32" s="18"/>
      <c r="C32" s="66"/>
      <c r="D32" s="19" t="s">
        <v>36</v>
      </c>
      <c r="E32" s="67"/>
      <c r="F32" s="20"/>
      <c r="G32" s="68"/>
      <c r="H32" s="20"/>
      <c r="I32" s="68"/>
      <c r="J32" s="20"/>
      <c r="K32" s="68"/>
      <c r="L32" s="69"/>
      <c r="M32" s="68"/>
      <c r="N32" s="70"/>
      <c r="O32" s="97"/>
      <c r="P32" s="21"/>
    </row>
    <row r="33" spans="1:16" ht="18" thickBot="1">
      <c r="A33" s="72"/>
      <c r="B33" s="22"/>
      <c r="C33" s="73"/>
      <c r="D33" s="22"/>
      <c r="E33" s="74"/>
      <c r="F33" s="23"/>
      <c r="G33" s="75"/>
      <c r="H33" s="23"/>
      <c r="I33" s="75"/>
      <c r="J33" s="23"/>
      <c r="K33" s="75"/>
      <c r="L33" s="76"/>
      <c r="M33" s="75"/>
      <c r="N33" s="77">
        <f>SUM(N28:N32)</f>
        <v>0</v>
      </c>
      <c r="O33" s="98"/>
      <c r="P33" s="24"/>
    </row>
    <row r="34" spans="1:16" ht="18" thickBot="1">
      <c r="A34" s="79" t="s">
        <v>80</v>
      </c>
      <c r="B34" s="36" t="s">
        <v>56</v>
      </c>
      <c r="C34" s="106" t="s">
        <v>57</v>
      </c>
      <c r="D34" s="10" t="s">
        <v>81</v>
      </c>
      <c r="E34" s="52" t="s">
        <v>82</v>
      </c>
      <c r="F34" s="30" t="s">
        <v>21</v>
      </c>
      <c r="G34" s="92" t="str">
        <f>VLOOKUP(F34,[1]Data!A:B,2,FALSE)</f>
        <v>G</v>
      </c>
      <c r="H34" s="30" t="s">
        <v>21</v>
      </c>
      <c r="I34" s="92">
        <f>VLOOKUP(H34,[1]Data!D:E,2,FALSE)</f>
        <v>24</v>
      </c>
      <c r="J34" s="30" t="s">
        <v>22</v>
      </c>
      <c r="K34" s="92" t="str">
        <f>VLOOKUP(J34,[1]Data!G:H,2,FALSE)</f>
        <v>ac</v>
      </c>
      <c r="L34" s="91"/>
      <c r="M34" s="92"/>
      <c r="N34" s="93">
        <f>M34*L34</f>
        <v>0</v>
      </c>
      <c r="O34" s="116" t="str">
        <f t="shared" si="0"/>
        <v>440020103-G-24-ac-020</v>
      </c>
      <c r="P34" s="27"/>
    </row>
    <row r="35" spans="1:16" ht="18" thickBot="1">
      <c r="A35" s="50" t="s">
        <v>83</v>
      </c>
      <c r="B35" s="36" t="s">
        <v>56</v>
      </c>
      <c r="C35" s="106" t="s">
        <v>57</v>
      </c>
      <c r="D35" s="10" t="s">
        <v>81</v>
      </c>
      <c r="E35" s="52" t="s">
        <v>82</v>
      </c>
      <c r="F35" s="39" t="s">
        <v>24</v>
      </c>
      <c r="G35" s="31" t="str">
        <f>VLOOKUP(F35,[1]Data!A:B,2,FALSE)</f>
        <v>A</v>
      </c>
      <c r="H35" s="39" t="s">
        <v>25</v>
      </c>
      <c r="I35" s="31" t="str">
        <f>VLOOKUP(H35,[1]Data!D:E,2,FALSE)</f>
        <v>01</v>
      </c>
      <c r="J35" s="39" t="s">
        <v>26</v>
      </c>
      <c r="K35" s="31" t="str">
        <f>VLOOKUP(J35,[1]Data!G:H,2,FALSE)</f>
        <v>al</v>
      </c>
      <c r="L35" s="112"/>
      <c r="M35" s="31"/>
      <c r="N35" s="113">
        <f>M35*L35</f>
        <v>0</v>
      </c>
      <c r="O35" s="117" t="str">
        <f t="shared" si="0"/>
        <v>440020103-A-01-al-021</v>
      </c>
      <c r="P35" s="15" t="s">
        <v>84</v>
      </c>
    </row>
    <row r="36" spans="1:16" ht="18" thickBot="1">
      <c r="A36" s="50" t="s">
        <v>85</v>
      </c>
      <c r="B36" s="36" t="s">
        <v>56</v>
      </c>
      <c r="C36" s="106" t="s">
        <v>57</v>
      </c>
      <c r="D36" s="10" t="s">
        <v>81</v>
      </c>
      <c r="E36" s="52" t="s">
        <v>82</v>
      </c>
      <c r="F36" s="39" t="s">
        <v>86</v>
      </c>
      <c r="G36" s="31" t="str">
        <f>VLOOKUP(F36,[1]Data!A:B,2,FALSE)</f>
        <v>M</v>
      </c>
      <c r="H36" s="39" t="s">
        <v>87</v>
      </c>
      <c r="I36" s="31">
        <f>VLOOKUP(H36,[1]Data!D:E,2,FALSE)</f>
        <v>30</v>
      </c>
      <c r="J36" s="39" t="s">
        <v>30</v>
      </c>
      <c r="K36" s="31" t="str">
        <f>VLOOKUP(J36,[1]Data!G:H,2,FALSE)</f>
        <v>ah</v>
      </c>
      <c r="L36" s="112"/>
      <c r="M36" s="31"/>
      <c r="N36" s="113">
        <f>M36*L36</f>
        <v>0</v>
      </c>
      <c r="O36" s="117" t="str">
        <f t="shared" si="0"/>
        <v>440020103-M-30-ah-022</v>
      </c>
      <c r="P36" s="15"/>
    </row>
    <row r="37" spans="1:16" ht="18" thickBot="1">
      <c r="A37" s="60" t="s">
        <v>88</v>
      </c>
      <c r="B37" s="36" t="s">
        <v>56</v>
      </c>
      <c r="C37" s="106" t="s">
        <v>57</v>
      </c>
      <c r="D37" s="10" t="s">
        <v>81</v>
      </c>
      <c r="E37" s="52" t="s">
        <v>82</v>
      </c>
      <c r="F37" s="30" t="s">
        <v>86</v>
      </c>
      <c r="G37" s="92" t="str">
        <f>VLOOKUP(F37,[1]Data!A:B,2,FALSE)</f>
        <v>M</v>
      </c>
      <c r="H37" s="30" t="s">
        <v>87</v>
      </c>
      <c r="I37" s="92">
        <f>VLOOKUP(H37,[1]Data!D:E,2,FALSE)</f>
        <v>30</v>
      </c>
      <c r="J37" s="30" t="s">
        <v>34</v>
      </c>
      <c r="K37" s="92" t="str">
        <f>VLOOKUP(J37,[1]Data!G:H,2,FALSE)</f>
        <v>ai</v>
      </c>
      <c r="L37" s="91"/>
      <c r="M37" s="92"/>
      <c r="N37" s="93">
        <f>M37*L37</f>
        <v>0</v>
      </c>
      <c r="O37" s="118" t="str">
        <f t="shared" si="0"/>
        <v>440020103-M-30-ai-023</v>
      </c>
      <c r="P37" s="17"/>
    </row>
    <row r="38" spans="1:16" ht="18" thickBot="1">
      <c r="A38" s="65"/>
      <c r="B38" s="18"/>
      <c r="C38" s="66"/>
      <c r="D38" s="19" t="s">
        <v>36</v>
      </c>
      <c r="E38" s="67"/>
      <c r="F38" s="20"/>
      <c r="G38" s="68"/>
      <c r="H38" s="20"/>
      <c r="I38" s="68"/>
      <c r="J38" s="20"/>
      <c r="K38" s="68"/>
      <c r="L38" s="69"/>
      <c r="M38" s="68"/>
      <c r="N38" s="70"/>
      <c r="O38" s="97"/>
      <c r="P38" s="21"/>
    </row>
    <row r="39" spans="1:16" ht="18" thickBot="1">
      <c r="A39" s="72"/>
      <c r="B39" s="22"/>
      <c r="C39" s="73"/>
      <c r="D39" s="22"/>
      <c r="E39" s="74"/>
      <c r="F39" s="23"/>
      <c r="G39" s="75"/>
      <c r="H39" s="23"/>
      <c r="I39" s="75"/>
      <c r="J39" s="23"/>
      <c r="K39" s="75"/>
      <c r="L39" s="76"/>
      <c r="M39" s="75"/>
      <c r="N39" s="77">
        <f>SUM(N34:N38)</f>
        <v>0</v>
      </c>
      <c r="O39" s="98"/>
      <c r="P39" s="24"/>
    </row>
    <row r="40" spans="1:16" ht="18" thickBot="1">
      <c r="A40" s="99"/>
      <c r="B40" s="33"/>
      <c r="C40" s="100"/>
      <c r="D40" s="33"/>
      <c r="E40" s="101"/>
      <c r="F40" s="34"/>
      <c r="G40" s="102"/>
      <c r="H40" s="34"/>
      <c r="I40" s="102"/>
      <c r="J40" s="34"/>
      <c r="K40" s="102"/>
      <c r="L40" s="103"/>
      <c r="M40" s="102"/>
      <c r="N40" s="104">
        <f>SUM(N39,N33,N27,N22)</f>
        <v>0</v>
      </c>
      <c r="O40" s="105"/>
      <c r="P40" s="35"/>
    </row>
    <row r="41" spans="1:16" ht="18" thickBot="1">
      <c r="A41" s="79" t="s">
        <v>89</v>
      </c>
      <c r="B41" s="9" t="s">
        <v>90</v>
      </c>
      <c r="C41" s="51" t="s">
        <v>91</v>
      </c>
      <c r="D41" s="25" t="s">
        <v>92</v>
      </c>
      <c r="E41" s="80" t="s">
        <v>93</v>
      </c>
      <c r="F41" s="26" t="s">
        <v>21</v>
      </c>
      <c r="G41" s="81" t="str">
        <f>VLOOKUP(F41,[1]Data!A:B,2,FALSE)</f>
        <v>G</v>
      </c>
      <c r="H41" s="26" t="s">
        <v>21</v>
      </c>
      <c r="I41" s="81">
        <f>VLOOKUP(H41,[1]Data!D:E,2,FALSE)</f>
        <v>24</v>
      </c>
      <c r="J41" s="37" t="s">
        <v>22</v>
      </c>
      <c r="K41" s="81" t="str">
        <f>VLOOKUP(J41,[1]Data!G:H,2,FALSE)</f>
        <v>ac</v>
      </c>
      <c r="L41" s="82"/>
      <c r="M41" s="81"/>
      <c r="N41" s="83">
        <f>M41*L41</f>
        <v>0</v>
      </c>
      <c r="O41" s="84" t="str">
        <f>CONCATENATE(E41&amp;"-",G41&amp;"-",I41&amp;"-",K41&amp;"-",A41)</f>
        <v>440020201-G-24-ac-024</v>
      </c>
      <c r="P41" s="27"/>
    </row>
    <row r="42" spans="1:16" ht="18" thickBot="1">
      <c r="A42" s="50" t="s">
        <v>94</v>
      </c>
      <c r="B42" s="9" t="s">
        <v>90</v>
      </c>
      <c r="C42" s="51" t="s">
        <v>91</v>
      </c>
      <c r="D42" s="25" t="s">
        <v>92</v>
      </c>
      <c r="E42" s="80" t="s">
        <v>93</v>
      </c>
      <c r="F42" s="38" t="s">
        <v>24</v>
      </c>
      <c r="G42" s="25" t="str">
        <f>VLOOKUP(F42,[1]Data!A:B,2,FALSE)</f>
        <v>A</v>
      </c>
      <c r="H42" s="28" t="s">
        <v>25</v>
      </c>
      <c r="I42" s="25" t="str">
        <f>VLOOKUP(H42,[1]Data!D:E,2,FALSE)</f>
        <v>01</v>
      </c>
      <c r="J42" s="37" t="s">
        <v>26</v>
      </c>
      <c r="K42" s="25" t="str">
        <f>VLOOKUP(J42,[1]Data!G:H,2,FALSE)</f>
        <v>al</v>
      </c>
      <c r="L42" s="108"/>
      <c r="M42" s="25"/>
      <c r="N42" s="109">
        <f>M42*L42</f>
        <v>0</v>
      </c>
      <c r="O42" s="119" t="str">
        <f>CONCATENATE(E42&amp;"-",G42&amp;"-",I42&amp;"-",K42&amp;"-",A42)</f>
        <v>440020201-A-01-al-025</v>
      </c>
      <c r="P42" s="15" t="s">
        <v>95</v>
      </c>
    </row>
    <row r="43" spans="1:16" ht="18" thickBot="1">
      <c r="A43" s="50" t="s">
        <v>96</v>
      </c>
      <c r="B43" s="9" t="s">
        <v>90</v>
      </c>
      <c r="C43" s="51" t="s">
        <v>91</v>
      </c>
      <c r="D43" s="25" t="s">
        <v>92</v>
      </c>
      <c r="E43" s="80" t="s">
        <v>93</v>
      </c>
      <c r="F43" s="28" t="s">
        <v>86</v>
      </c>
      <c r="G43" s="25" t="str">
        <f>VLOOKUP(F43,[1]Data!A:B,2,FALSE)</f>
        <v>M</v>
      </c>
      <c r="H43" s="28" t="s">
        <v>87</v>
      </c>
      <c r="I43" s="25">
        <f>VLOOKUP(H43,[1]Data!D:E,2,FALSE)</f>
        <v>30</v>
      </c>
      <c r="J43" s="25" t="s">
        <v>30</v>
      </c>
      <c r="K43" s="25" t="str">
        <f>VLOOKUP(J43,[1]Data!G:H,2,FALSE)</f>
        <v>ah</v>
      </c>
      <c r="L43" s="86"/>
      <c r="M43" s="85"/>
      <c r="N43" s="109">
        <f>M43*L43</f>
        <v>0</v>
      </c>
      <c r="O43" s="119" t="str">
        <f>CONCATENATE(E43&amp;"-",G43&amp;"-",I43&amp;"-",K43&amp;"-",A43)</f>
        <v>440020201-M-30-ah-026</v>
      </c>
      <c r="P43" s="15"/>
    </row>
    <row r="44" spans="1:16" ht="18" thickBot="1">
      <c r="A44" s="50" t="s">
        <v>97</v>
      </c>
      <c r="B44" s="9" t="s">
        <v>90</v>
      </c>
      <c r="C44" s="51" t="s">
        <v>91</v>
      </c>
      <c r="D44" s="25" t="s">
        <v>92</v>
      </c>
      <c r="E44" s="80" t="s">
        <v>93</v>
      </c>
      <c r="F44" s="28" t="s">
        <v>86</v>
      </c>
      <c r="G44" s="25" t="str">
        <f>VLOOKUP(F44,[1]Data!A:B,2,FALSE)</f>
        <v>M</v>
      </c>
      <c r="H44" s="28" t="s">
        <v>87</v>
      </c>
      <c r="I44" s="25">
        <f>VLOOKUP(H44,[1]Data!D:E,2,FALSE)</f>
        <v>30</v>
      </c>
      <c r="J44" s="25" t="s">
        <v>34</v>
      </c>
      <c r="K44" s="25" t="str">
        <f>VLOOKUP(J44,[1]Data!G:H,2,FALSE)</f>
        <v>ai</v>
      </c>
      <c r="L44" s="86"/>
      <c r="M44" s="85"/>
      <c r="N44" s="109">
        <f>M44*L44</f>
        <v>0</v>
      </c>
      <c r="O44" s="119" t="str">
        <f>CONCATENATE(E44&amp;"-",G44&amp;"-",I44&amp;"-",K44&amp;"-",A44)</f>
        <v>440020201-M-30-ai-027</v>
      </c>
      <c r="P44" s="15"/>
    </row>
    <row r="45" spans="1:16" ht="18" thickBot="1">
      <c r="A45" s="60" t="s">
        <v>98</v>
      </c>
      <c r="B45" s="9" t="s">
        <v>90</v>
      </c>
      <c r="C45" s="51" t="s">
        <v>91</v>
      </c>
      <c r="D45" s="25" t="s">
        <v>92</v>
      </c>
      <c r="E45" s="80" t="s">
        <v>93</v>
      </c>
      <c r="F45" s="28" t="s">
        <v>41</v>
      </c>
      <c r="G45" s="85" t="str">
        <f>VLOOKUP(F45,[1]Data!A:B,2,FALSE)</f>
        <v>B</v>
      </c>
      <c r="H45" s="28" t="s">
        <v>42</v>
      </c>
      <c r="I45" s="85">
        <f>VLOOKUP(H45,[1]Data!D:E,2,FALSE)</f>
        <v>11</v>
      </c>
      <c r="J45" s="26" t="s">
        <v>43</v>
      </c>
      <c r="K45" s="85" t="str">
        <f>VLOOKUP(J45,[1]Data!G:H,2,FALSE)</f>
        <v>ab</v>
      </c>
      <c r="L45" s="86"/>
      <c r="M45" s="85"/>
      <c r="N45" s="109">
        <f>M45*L45</f>
        <v>0</v>
      </c>
      <c r="O45" s="88" t="str">
        <f>CONCATENATE(E45&amp;"-",G45&amp;"-",I45&amp;"-",K45&amp;"-",A45)</f>
        <v>440020201-B-11-ab-028</v>
      </c>
      <c r="P45" s="17"/>
    </row>
    <row r="46" spans="1:16" ht="18" thickBot="1">
      <c r="A46" s="65"/>
      <c r="B46" s="18"/>
      <c r="C46" s="66"/>
      <c r="D46" s="19" t="s">
        <v>36</v>
      </c>
      <c r="E46" s="67"/>
      <c r="F46" s="20"/>
      <c r="G46" s="68"/>
      <c r="H46" s="20"/>
      <c r="I46" s="68"/>
      <c r="J46" s="20"/>
      <c r="K46" s="68"/>
      <c r="L46" s="69"/>
      <c r="M46" s="68"/>
      <c r="N46" s="70"/>
      <c r="O46" s="71"/>
      <c r="P46" s="21"/>
    </row>
    <row r="47" spans="1:16" ht="18" thickBot="1">
      <c r="A47" s="72"/>
      <c r="B47" s="22"/>
      <c r="C47" s="73"/>
      <c r="D47" s="22"/>
      <c r="E47" s="74"/>
      <c r="F47" s="23"/>
      <c r="G47" s="75"/>
      <c r="H47" s="23"/>
      <c r="I47" s="75"/>
      <c r="J47" s="23"/>
      <c r="K47" s="75"/>
      <c r="L47" s="76"/>
      <c r="M47" s="75"/>
      <c r="N47" s="77">
        <f>SUM(N41:N46)</f>
        <v>0</v>
      </c>
      <c r="O47" s="78"/>
      <c r="P47" s="24"/>
    </row>
    <row r="48" spans="1:16" ht="18" thickBot="1">
      <c r="A48" s="79" t="s">
        <v>99</v>
      </c>
      <c r="B48" s="9" t="s">
        <v>90</v>
      </c>
      <c r="C48" s="51" t="s">
        <v>91</v>
      </c>
      <c r="D48" s="10" t="s">
        <v>100</v>
      </c>
      <c r="E48" s="52" t="s">
        <v>101</v>
      </c>
      <c r="F48" s="30" t="s">
        <v>21</v>
      </c>
      <c r="G48" s="41" t="str">
        <f>VLOOKUP(F48,[1]Data!A:B,2,FALSE)</f>
        <v>G</v>
      </c>
      <c r="H48" s="30" t="s">
        <v>21</v>
      </c>
      <c r="I48" s="41">
        <f>VLOOKUP(H48,[1]Data!D:E,2,FALSE)</f>
        <v>24</v>
      </c>
      <c r="J48" s="29" t="s">
        <v>22</v>
      </c>
      <c r="K48" s="41" t="str">
        <f>VLOOKUP(J48,[1]Data!G:H,2,FALSE)</f>
        <v>ac</v>
      </c>
      <c r="L48" s="40"/>
      <c r="M48" s="41"/>
      <c r="N48" s="89">
        <f>M48*L48</f>
        <v>0</v>
      </c>
      <c r="O48" s="120" t="str">
        <f t="shared" ref="O48:O58" si="1">CONCATENATE(E48&amp;"-",G48&amp;"-",I48&amp;"-",K48&amp;"-",A48)</f>
        <v>440020202-G-24-ac-029</v>
      </c>
      <c r="P48" s="27"/>
    </row>
    <row r="49" spans="1:16" ht="18" thickBot="1">
      <c r="A49" s="50" t="s">
        <v>102</v>
      </c>
      <c r="B49" s="9" t="s">
        <v>90</v>
      </c>
      <c r="C49" s="51" t="s">
        <v>91</v>
      </c>
      <c r="D49" s="10" t="s">
        <v>100</v>
      </c>
      <c r="E49" s="52" t="s">
        <v>101</v>
      </c>
      <c r="F49" s="39" t="s">
        <v>24</v>
      </c>
      <c r="G49" s="31" t="str">
        <f>VLOOKUP(F49,[1]Data!A:B,2,FALSE)</f>
        <v>A</v>
      </c>
      <c r="H49" s="32" t="s">
        <v>25</v>
      </c>
      <c r="I49" s="31" t="str">
        <f>VLOOKUP(H49,[1]Data!D:E,2,FALSE)</f>
        <v>01</v>
      </c>
      <c r="J49" s="29" t="s">
        <v>26</v>
      </c>
      <c r="K49" s="31" t="str">
        <f>VLOOKUP(J49,[1]Data!G:H,2,FALSE)</f>
        <v>al</v>
      </c>
      <c r="L49" s="112"/>
      <c r="M49" s="31"/>
      <c r="N49" s="113">
        <f>M49*L49</f>
        <v>0</v>
      </c>
      <c r="O49" s="121" t="str">
        <f t="shared" si="1"/>
        <v>440020202-A-01-al-030</v>
      </c>
      <c r="P49" s="15" t="s">
        <v>95</v>
      </c>
    </row>
    <row r="50" spans="1:16" ht="18" thickBot="1">
      <c r="A50" s="50" t="s">
        <v>103</v>
      </c>
      <c r="B50" s="9" t="s">
        <v>90</v>
      </c>
      <c r="C50" s="51" t="s">
        <v>91</v>
      </c>
      <c r="D50" s="10" t="s">
        <v>100</v>
      </c>
      <c r="E50" s="52" t="s">
        <v>101</v>
      </c>
      <c r="F50" s="32" t="s">
        <v>86</v>
      </c>
      <c r="G50" s="31" t="str">
        <f>VLOOKUP(F50,[1]Data!A:B,2,FALSE)</f>
        <v>M</v>
      </c>
      <c r="H50" s="32" t="s">
        <v>87</v>
      </c>
      <c r="I50" s="31">
        <f>VLOOKUP(H50,[1]Data!D:E,2,FALSE)</f>
        <v>30</v>
      </c>
      <c r="J50" s="31" t="s">
        <v>30</v>
      </c>
      <c r="K50" s="31" t="str">
        <f>VLOOKUP(J50,[1]Data!G:H,2,FALSE)</f>
        <v>ah</v>
      </c>
      <c r="L50" s="94"/>
      <c r="M50" s="95"/>
      <c r="N50" s="113">
        <f>M50*L50</f>
        <v>0</v>
      </c>
      <c r="O50" s="121" t="str">
        <f t="shared" si="1"/>
        <v>440020202-M-30-ah-031</v>
      </c>
      <c r="P50" s="15"/>
    </row>
    <row r="51" spans="1:16" ht="18" thickBot="1">
      <c r="A51" s="50" t="s">
        <v>104</v>
      </c>
      <c r="B51" s="9" t="s">
        <v>90</v>
      </c>
      <c r="C51" s="51" t="s">
        <v>91</v>
      </c>
      <c r="D51" s="10" t="s">
        <v>100</v>
      </c>
      <c r="E51" s="52" t="s">
        <v>101</v>
      </c>
      <c r="F51" s="32" t="s">
        <v>86</v>
      </c>
      <c r="G51" s="31" t="str">
        <f>VLOOKUP(F51,[1]Data!A:B,2,FALSE)</f>
        <v>M</v>
      </c>
      <c r="H51" s="32" t="s">
        <v>87</v>
      </c>
      <c r="I51" s="31">
        <f>VLOOKUP(H51,[1]Data!D:E,2,FALSE)</f>
        <v>30</v>
      </c>
      <c r="J51" s="31" t="s">
        <v>34</v>
      </c>
      <c r="K51" s="31" t="str">
        <f>VLOOKUP(J51,[1]Data!G:H,2,FALSE)</f>
        <v>ai</v>
      </c>
      <c r="L51" s="94"/>
      <c r="M51" s="95"/>
      <c r="N51" s="113">
        <f>M51*L51</f>
        <v>0</v>
      </c>
      <c r="O51" s="121" t="str">
        <f t="shared" si="1"/>
        <v>440020202-M-30-ai-032</v>
      </c>
      <c r="P51" s="15"/>
    </row>
    <row r="52" spans="1:16" ht="18" thickBot="1">
      <c r="A52" s="60" t="s">
        <v>105</v>
      </c>
      <c r="B52" s="9" t="s">
        <v>90</v>
      </c>
      <c r="C52" s="51" t="s">
        <v>91</v>
      </c>
      <c r="D52" s="10" t="s">
        <v>100</v>
      </c>
      <c r="E52" s="52" t="s">
        <v>101</v>
      </c>
      <c r="F52" s="32" t="s">
        <v>41</v>
      </c>
      <c r="G52" s="95" t="str">
        <f>VLOOKUP(F52,[1]Data!A:B,2,FALSE)</f>
        <v>B</v>
      </c>
      <c r="H52" s="32" t="s">
        <v>42</v>
      </c>
      <c r="I52" s="95">
        <f>VLOOKUP(H52,[1]Data!D:E,2,FALSE)</f>
        <v>11</v>
      </c>
      <c r="J52" s="30" t="s">
        <v>43</v>
      </c>
      <c r="K52" s="95" t="str">
        <f>VLOOKUP(J52,[1]Data!G:H,2,FALSE)</f>
        <v>ab</v>
      </c>
      <c r="L52" s="94"/>
      <c r="M52" s="95"/>
      <c r="N52" s="113">
        <f>M52*L52</f>
        <v>0</v>
      </c>
      <c r="O52" s="122" t="str">
        <f t="shared" si="1"/>
        <v>440020202-B-11-ab-033</v>
      </c>
      <c r="P52" s="17"/>
    </row>
    <row r="53" spans="1:16" ht="18" thickBot="1">
      <c r="A53" s="65"/>
      <c r="B53" s="18"/>
      <c r="C53" s="66"/>
      <c r="D53" s="19" t="s">
        <v>36</v>
      </c>
      <c r="E53" s="67"/>
      <c r="F53" s="20"/>
      <c r="G53" s="68"/>
      <c r="H53" s="20"/>
      <c r="I53" s="68"/>
      <c r="J53" s="20"/>
      <c r="K53" s="68"/>
      <c r="L53" s="69"/>
      <c r="M53" s="68"/>
      <c r="N53" s="70"/>
      <c r="O53" s="97"/>
      <c r="P53" s="21"/>
    </row>
    <row r="54" spans="1:16" ht="18" thickBot="1">
      <c r="A54" s="72"/>
      <c r="B54" s="22"/>
      <c r="C54" s="73"/>
      <c r="D54" s="22"/>
      <c r="E54" s="74"/>
      <c r="F54" s="23"/>
      <c r="G54" s="75"/>
      <c r="H54" s="23"/>
      <c r="I54" s="75"/>
      <c r="J54" s="23"/>
      <c r="K54" s="75"/>
      <c r="L54" s="76"/>
      <c r="M54" s="75"/>
      <c r="N54" s="77">
        <f>SUM(N48:N53)</f>
        <v>0</v>
      </c>
      <c r="O54" s="98"/>
      <c r="P54" s="24"/>
    </row>
    <row r="55" spans="1:16" ht="18" thickBot="1">
      <c r="A55" s="79" t="s">
        <v>106</v>
      </c>
      <c r="B55" s="9" t="s">
        <v>90</v>
      </c>
      <c r="C55" s="51" t="s">
        <v>91</v>
      </c>
      <c r="D55" s="25" t="s">
        <v>107</v>
      </c>
      <c r="E55" s="80" t="s">
        <v>108</v>
      </c>
      <c r="F55" s="26" t="s">
        <v>21</v>
      </c>
      <c r="G55" s="123" t="str">
        <f>VLOOKUP(F55,[1]Data!A:B,2,FALSE)</f>
        <v>G</v>
      </c>
      <c r="H55" s="26" t="s">
        <v>21</v>
      </c>
      <c r="I55" s="123">
        <f>VLOOKUP(H55,[1]Data!D:E,2,FALSE)</f>
        <v>24</v>
      </c>
      <c r="J55" s="26" t="s">
        <v>22</v>
      </c>
      <c r="K55" s="123" t="str">
        <f>VLOOKUP(J55,[1]Data!G:H,2,FALSE)</f>
        <v>ac</v>
      </c>
      <c r="L55" s="124"/>
      <c r="M55" s="123"/>
      <c r="N55" s="125">
        <f>M55*L55</f>
        <v>0</v>
      </c>
      <c r="O55" s="126" t="str">
        <f t="shared" si="1"/>
        <v>440020203-G-24-ac-034</v>
      </c>
      <c r="P55" s="27"/>
    </row>
    <row r="56" spans="1:16" ht="18" thickBot="1">
      <c r="A56" s="50" t="s">
        <v>109</v>
      </c>
      <c r="B56" s="9" t="s">
        <v>90</v>
      </c>
      <c r="C56" s="51" t="s">
        <v>91</v>
      </c>
      <c r="D56" s="25" t="s">
        <v>107</v>
      </c>
      <c r="E56" s="80" t="s">
        <v>108</v>
      </c>
      <c r="F56" s="38" t="s">
        <v>24</v>
      </c>
      <c r="G56" s="25" t="str">
        <f>VLOOKUP(F56,[1]Data!A:B,2,FALSE)</f>
        <v>A</v>
      </c>
      <c r="H56" s="38" t="s">
        <v>25</v>
      </c>
      <c r="I56" s="25" t="str">
        <f>VLOOKUP(H56,[1]Data!D:E,2,FALSE)</f>
        <v>01</v>
      </c>
      <c r="J56" s="38" t="s">
        <v>26</v>
      </c>
      <c r="K56" s="25" t="str">
        <f>VLOOKUP(J56,[1]Data!G:H,2,FALSE)</f>
        <v>al</v>
      </c>
      <c r="L56" s="108"/>
      <c r="M56" s="25"/>
      <c r="N56" s="109">
        <f>M56*L56</f>
        <v>0</v>
      </c>
      <c r="O56" s="127" t="str">
        <f t="shared" si="1"/>
        <v>440020203-A-01-al-035</v>
      </c>
      <c r="P56" s="15" t="s">
        <v>84</v>
      </c>
    </row>
    <row r="57" spans="1:16" ht="18" thickBot="1">
      <c r="A57" s="50" t="s">
        <v>110</v>
      </c>
      <c r="B57" s="9" t="s">
        <v>90</v>
      </c>
      <c r="C57" s="51" t="s">
        <v>91</v>
      </c>
      <c r="D57" s="25" t="s">
        <v>107</v>
      </c>
      <c r="E57" s="80" t="s">
        <v>108</v>
      </c>
      <c r="F57" s="38" t="s">
        <v>86</v>
      </c>
      <c r="G57" s="25" t="str">
        <f>VLOOKUP(F57,[1]Data!A:B,2,FALSE)</f>
        <v>M</v>
      </c>
      <c r="H57" s="38" t="s">
        <v>87</v>
      </c>
      <c r="I57" s="25">
        <f>VLOOKUP(H57,[1]Data!D:E,2,FALSE)</f>
        <v>30</v>
      </c>
      <c r="J57" s="38" t="s">
        <v>30</v>
      </c>
      <c r="K57" s="25" t="str">
        <f>VLOOKUP(J57,[1]Data!G:H,2,FALSE)</f>
        <v>ah</v>
      </c>
      <c r="L57" s="108"/>
      <c r="M57" s="25"/>
      <c r="N57" s="109">
        <f>M57*L57</f>
        <v>0</v>
      </c>
      <c r="O57" s="127" t="str">
        <f t="shared" si="1"/>
        <v>440020203-M-30-ah-036</v>
      </c>
      <c r="P57" s="15"/>
    </row>
    <row r="58" spans="1:16" ht="18" thickBot="1">
      <c r="A58" s="60" t="s">
        <v>111</v>
      </c>
      <c r="B58" s="9" t="s">
        <v>90</v>
      </c>
      <c r="C58" s="51" t="s">
        <v>91</v>
      </c>
      <c r="D58" s="25" t="s">
        <v>107</v>
      </c>
      <c r="E58" s="80" t="s">
        <v>108</v>
      </c>
      <c r="F58" s="26" t="s">
        <v>86</v>
      </c>
      <c r="G58" s="123" t="str">
        <f>VLOOKUP(F58,[1]Data!A:B,2,FALSE)</f>
        <v>M</v>
      </c>
      <c r="H58" s="26" t="s">
        <v>87</v>
      </c>
      <c r="I58" s="123">
        <f>VLOOKUP(H58,[1]Data!D:E,2,FALSE)</f>
        <v>30</v>
      </c>
      <c r="J58" s="26" t="s">
        <v>34</v>
      </c>
      <c r="K58" s="123" t="str">
        <f>VLOOKUP(J58,[1]Data!G:H,2,FALSE)</f>
        <v>ai</v>
      </c>
      <c r="L58" s="124"/>
      <c r="M58" s="123"/>
      <c r="N58" s="109">
        <f>M58*L58</f>
        <v>0</v>
      </c>
      <c r="O58" s="128" t="str">
        <f t="shared" si="1"/>
        <v>440020203-M-30-ai-037</v>
      </c>
      <c r="P58" s="17"/>
    </row>
    <row r="59" spans="1:16" ht="18" thickBot="1">
      <c r="A59" s="65"/>
      <c r="B59" s="18"/>
      <c r="C59" s="66"/>
      <c r="D59" s="19" t="s">
        <v>36</v>
      </c>
      <c r="E59" s="67"/>
      <c r="F59" s="20"/>
      <c r="G59" s="20"/>
      <c r="H59" s="20"/>
      <c r="I59" s="20"/>
      <c r="J59" s="20"/>
      <c r="K59" s="20"/>
      <c r="L59" s="69"/>
      <c r="M59" s="68"/>
      <c r="N59" s="129"/>
      <c r="O59" s="97"/>
      <c r="P59" s="21"/>
    </row>
    <row r="60" spans="1:16" ht="18" thickBot="1">
      <c r="A60" s="72"/>
      <c r="B60" s="22"/>
      <c r="C60" s="73"/>
      <c r="D60" s="22"/>
      <c r="E60" s="74"/>
      <c r="F60" s="23"/>
      <c r="G60" s="23"/>
      <c r="H60" s="23"/>
      <c r="I60" s="23"/>
      <c r="J60" s="23"/>
      <c r="K60" s="23"/>
      <c r="L60" s="76"/>
      <c r="M60" s="75"/>
      <c r="N60" s="130">
        <f>SUM(N55:N59)</f>
        <v>0</v>
      </c>
      <c r="O60" s="98"/>
      <c r="P60" s="24"/>
    </row>
    <row r="61" spans="1:16" ht="18" thickBot="1">
      <c r="A61" s="79" t="s">
        <v>112</v>
      </c>
      <c r="B61" s="9" t="s">
        <v>90</v>
      </c>
      <c r="C61" s="51" t="s">
        <v>91</v>
      </c>
      <c r="D61" s="10" t="s">
        <v>113</v>
      </c>
      <c r="E61" s="52" t="s">
        <v>114</v>
      </c>
      <c r="F61" s="40" t="s">
        <v>24</v>
      </c>
      <c r="G61" s="29" t="str">
        <f>VLOOKUP(F61,[1]Data!A:B,2,FALSE)</f>
        <v>A</v>
      </c>
      <c r="H61" s="41" t="s">
        <v>25</v>
      </c>
      <c r="I61" s="29" t="str">
        <f>VLOOKUP(H61,[1]Data!D:E,2,FALSE)</f>
        <v>01</v>
      </c>
      <c r="J61" s="41" t="s">
        <v>26</v>
      </c>
      <c r="K61" s="29" t="str">
        <f>VLOOKUP(J61,[1]Data!G:H,2,FALSE)</f>
        <v>al</v>
      </c>
      <c r="L61" s="41"/>
      <c r="M61" s="41"/>
      <c r="N61" s="131">
        <f>M61*L61</f>
        <v>0</v>
      </c>
      <c r="O61" s="116" t="str">
        <f>CONCATENATE(E61&amp;"-",G61&amp;"-",I61&amp;"-",K61&amp;"-",A61)</f>
        <v>440020204-A-01-al-038</v>
      </c>
      <c r="P61" s="27"/>
    </row>
    <row r="62" spans="1:16" ht="18" thickBot="1">
      <c r="A62" s="60" t="s">
        <v>115</v>
      </c>
      <c r="B62" s="9" t="s">
        <v>90</v>
      </c>
      <c r="C62" s="51" t="s">
        <v>91</v>
      </c>
      <c r="D62" s="10" t="s">
        <v>113</v>
      </c>
      <c r="E62" s="52" t="s">
        <v>114</v>
      </c>
      <c r="F62" s="30" t="s">
        <v>21</v>
      </c>
      <c r="G62" s="92" t="str">
        <f>VLOOKUP(F62,[1]Data!A:B,2,FALSE)</f>
        <v>G</v>
      </c>
      <c r="H62" s="30" t="s">
        <v>21</v>
      </c>
      <c r="I62" s="92">
        <f>VLOOKUP(H62,[1]Data!D:E,2,FALSE)</f>
        <v>24</v>
      </c>
      <c r="J62" s="30" t="s">
        <v>22</v>
      </c>
      <c r="K62" s="92" t="str">
        <f>VLOOKUP(J62,[1]Data!G:H,2,FALSE)</f>
        <v>ac</v>
      </c>
      <c r="L62" s="91"/>
      <c r="M62" s="132"/>
      <c r="N62" s="93">
        <f>M62*L62</f>
        <v>0</v>
      </c>
      <c r="O62" s="133" t="str">
        <f>CONCATENATE(E62&amp;"-",G62&amp;"-",I62&amp;"-",K62&amp;"-",A62)</f>
        <v>440020204-G-24-ac-039</v>
      </c>
      <c r="P62" s="17"/>
    </row>
    <row r="63" spans="1:16" ht="18" thickBot="1">
      <c r="A63" s="65"/>
      <c r="B63" s="18"/>
      <c r="C63" s="66"/>
      <c r="D63" s="19" t="s">
        <v>36</v>
      </c>
      <c r="E63" s="67"/>
      <c r="F63" s="20"/>
      <c r="G63" s="68"/>
      <c r="H63" s="20"/>
      <c r="I63" s="68"/>
      <c r="J63" s="20"/>
      <c r="K63" s="68"/>
      <c r="L63" s="69"/>
      <c r="M63" s="134"/>
      <c r="N63" s="70"/>
      <c r="O63" s="97"/>
      <c r="P63" s="21"/>
    </row>
    <row r="64" spans="1:16" ht="18" thickBot="1">
      <c r="A64" s="72"/>
      <c r="B64" s="22"/>
      <c r="C64" s="73"/>
      <c r="D64" s="22"/>
      <c r="E64" s="74"/>
      <c r="F64" s="23"/>
      <c r="G64" s="75"/>
      <c r="H64" s="23"/>
      <c r="I64" s="75"/>
      <c r="J64" s="23"/>
      <c r="K64" s="75"/>
      <c r="L64" s="76"/>
      <c r="M64" s="135"/>
      <c r="N64" s="77">
        <f>SUM(N61:N63)</f>
        <v>0</v>
      </c>
      <c r="O64" s="98"/>
      <c r="P64" s="24"/>
    </row>
    <row r="65" spans="1:16" ht="18" thickBot="1">
      <c r="A65" s="79" t="s">
        <v>116</v>
      </c>
      <c r="B65" s="9" t="s">
        <v>90</v>
      </c>
      <c r="C65" s="51" t="s">
        <v>91</v>
      </c>
      <c r="D65" s="25" t="s">
        <v>117</v>
      </c>
      <c r="E65" s="80" t="s">
        <v>118</v>
      </c>
      <c r="F65" s="37" t="s">
        <v>21</v>
      </c>
      <c r="G65" s="81" t="str">
        <f>VLOOKUP(F65,[1]Data!A:B,2,FALSE)</f>
        <v>G</v>
      </c>
      <c r="H65" s="26" t="s">
        <v>21</v>
      </c>
      <c r="I65" s="81">
        <f>VLOOKUP(H65,[1]Data!D:E,2,FALSE)</f>
        <v>24</v>
      </c>
      <c r="J65" s="37" t="s">
        <v>22</v>
      </c>
      <c r="K65" s="81" t="str">
        <f>VLOOKUP(J65,[1]Data!G:H,2,FALSE)</f>
        <v>ac</v>
      </c>
      <c r="L65" s="82"/>
      <c r="M65" s="136"/>
      <c r="N65" s="83">
        <f>M65*L65</f>
        <v>0</v>
      </c>
      <c r="O65" s="84" t="str">
        <f>CONCATENATE(E65&amp;"-",G65&amp;"-",I65&amp;"-",K65&amp;"-",A65)</f>
        <v>440020206-G-24-ac-040</v>
      </c>
      <c r="P65" s="27" t="s">
        <v>119</v>
      </c>
    </row>
    <row r="66" spans="1:16" ht="18" thickBot="1">
      <c r="A66" s="50" t="s">
        <v>120</v>
      </c>
      <c r="B66" s="9" t="s">
        <v>90</v>
      </c>
      <c r="C66" s="51" t="s">
        <v>91</v>
      </c>
      <c r="D66" s="25" t="s">
        <v>117</v>
      </c>
      <c r="E66" s="80" t="s">
        <v>121</v>
      </c>
      <c r="F66" s="38" t="s">
        <v>33</v>
      </c>
      <c r="G66" s="25" t="str">
        <f>VLOOKUP(F66,[1]Data!A:B,2,FALSE)</f>
        <v>R</v>
      </c>
      <c r="H66" s="38" t="s">
        <v>77</v>
      </c>
      <c r="I66" s="25" t="str">
        <f>VLOOKUP(H66,[1]Data!D:E,2,FALSE)</f>
        <v>35</v>
      </c>
      <c r="J66" s="37" t="s">
        <v>34</v>
      </c>
      <c r="K66" s="25" t="str">
        <f>VLOOKUP(J66,[1]Data!G:H,2,FALSE)</f>
        <v>ai</v>
      </c>
      <c r="L66" s="108"/>
      <c r="M66" s="25"/>
      <c r="N66" s="83">
        <f>M66*L66</f>
        <v>0</v>
      </c>
      <c r="O66" s="119" t="str">
        <f>CONCATENATE(E66&amp;"-",G66&amp;"-",I66&amp;"-",K66&amp;"-",A66)</f>
        <v>440020205-R-35-ai-041</v>
      </c>
      <c r="P66" s="15"/>
    </row>
    <row r="67" spans="1:16" ht="18" thickBot="1">
      <c r="A67" s="60" t="s">
        <v>122</v>
      </c>
      <c r="B67" s="9" t="s">
        <v>90</v>
      </c>
      <c r="C67" s="51" t="s">
        <v>91</v>
      </c>
      <c r="D67" s="25" t="s">
        <v>117</v>
      </c>
      <c r="E67" s="80" t="s">
        <v>121</v>
      </c>
      <c r="F67" s="26" t="s">
        <v>41</v>
      </c>
      <c r="G67" s="85" t="str">
        <f>VLOOKUP(F67,[1]Data!A:B,2,FALSE)</f>
        <v>B</v>
      </c>
      <c r="H67" s="26" t="s">
        <v>123</v>
      </c>
      <c r="I67" s="85">
        <f>VLOOKUP(H67,[1]Data!D:E,2,FALSE)</f>
        <v>10</v>
      </c>
      <c r="J67" s="26" t="s">
        <v>43</v>
      </c>
      <c r="K67" s="85" t="str">
        <f>VLOOKUP(J67,[1]Data!G:H,2,FALSE)</f>
        <v>ab</v>
      </c>
      <c r="L67" s="86"/>
      <c r="M67" s="85"/>
      <c r="N67" s="83">
        <f>M67*L67</f>
        <v>0</v>
      </c>
      <c r="O67" s="88" t="str">
        <f>CONCATENATE(E67&amp;"-",G67&amp;"-",I67&amp;"-",K67&amp;"-",A67)</f>
        <v>440020205-B-10-ab-042</v>
      </c>
      <c r="P67" s="17" t="s">
        <v>124</v>
      </c>
    </row>
    <row r="68" spans="1:16" ht="18" thickBot="1">
      <c r="A68" s="65"/>
      <c r="B68" s="18"/>
      <c r="C68" s="66"/>
      <c r="D68" s="19" t="s">
        <v>36</v>
      </c>
      <c r="E68" s="67"/>
      <c r="F68" s="20"/>
      <c r="G68" s="20"/>
      <c r="H68" s="20"/>
      <c r="I68" s="20"/>
      <c r="J68" s="20"/>
      <c r="K68" s="20"/>
      <c r="L68" s="69"/>
      <c r="M68" s="68"/>
      <c r="N68" s="129"/>
      <c r="O68" s="97"/>
      <c r="P68" s="21"/>
    </row>
    <row r="69" spans="1:16" ht="18" thickBot="1">
      <c r="A69" s="72"/>
      <c r="B69" s="22"/>
      <c r="C69" s="73"/>
      <c r="D69" s="22"/>
      <c r="E69" s="74"/>
      <c r="F69" s="23"/>
      <c r="G69" s="23"/>
      <c r="H69" s="23"/>
      <c r="I69" s="23"/>
      <c r="J69" s="23"/>
      <c r="K69" s="23"/>
      <c r="L69" s="76"/>
      <c r="M69" s="75"/>
      <c r="N69" s="130">
        <f>SUM(N65:N68)</f>
        <v>0</v>
      </c>
      <c r="O69" s="98"/>
      <c r="P69" s="24"/>
    </row>
    <row r="70" spans="1:16" ht="18" thickBot="1">
      <c r="A70" s="79" t="s">
        <v>125</v>
      </c>
      <c r="B70" s="9" t="s">
        <v>90</v>
      </c>
      <c r="C70" s="51" t="s">
        <v>91</v>
      </c>
      <c r="D70" s="10" t="s">
        <v>126</v>
      </c>
      <c r="E70" s="52" t="s">
        <v>127</v>
      </c>
      <c r="F70" s="40" t="s">
        <v>24</v>
      </c>
      <c r="G70" s="29" t="str">
        <f>VLOOKUP(F70,[1]Data!A:B,2,FALSE)</f>
        <v>A</v>
      </c>
      <c r="H70" s="41" t="s">
        <v>25</v>
      </c>
      <c r="I70" s="29" t="str">
        <f>VLOOKUP(H70,[1]Data!D:E,2,FALSE)</f>
        <v>01</v>
      </c>
      <c r="J70" s="41" t="s">
        <v>26</v>
      </c>
      <c r="K70" s="29" t="str">
        <f>VLOOKUP(J70,[1]Data!G:H,2,FALSE)</f>
        <v>al</v>
      </c>
      <c r="L70" s="41"/>
      <c r="M70" s="41"/>
      <c r="N70" s="131">
        <f>M70*L70</f>
        <v>0</v>
      </c>
      <c r="O70" s="137" t="str">
        <f>CONCATENATE(E70&amp;"-",G70&amp;"-",I70&amp;"-",K70&amp;"-",A70)</f>
        <v>440020200-A-01-al-043</v>
      </c>
      <c r="P70" s="27" t="s">
        <v>128</v>
      </c>
    </row>
    <row r="71" spans="1:16" ht="18" thickBot="1">
      <c r="A71" s="50" t="s">
        <v>129</v>
      </c>
      <c r="B71" s="9" t="s">
        <v>90</v>
      </c>
      <c r="C71" s="51" t="s">
        <v>91</v>
      </c>
      <c r="D71" s="10" t="s">
        <v>126</v>
      </c>
      <c r="E71" s="52" t="s">
        <v>127</v>
      </c>
      <c r="F71" s="30" t="s">
        <v>86</v>
      </c>
      <c r="G71" s="92" t="str">
        <f>VLOOKUP(F71,[1]Data!A:B,2,FALSE)</f>
        <v>M</v>
      </c>
      <c r="H71" s="30" t="s">
        <v>87</v>
      </c>
      <c r="I71" s="92">
        <f>VLOOKUP(H71,[1]Data!D:E,2,FALSE)</f>
        <v>30</v>
      </c>
      <c r="J71" s="30" t="s">
        <v>30</v>
      </c>
      <c r="K71" s="92" t="str">
        <f>VLOOKUP(J71,[1]Data!G:H,2,FALSE)</f>
        <v>ah</v>
      </c>
      <c r="L71" s="91"/>
      <c r="M71" s="132"/>
      <c r="N71" s="138">
        <f>M71*L71</f>
        <v>0</v>
      </c>
      <c r="O71" s="139" t="str">
        <f>CONCATENATE(E71&amp;"-",G71&amp;"-",I71&amp;"-",K71&amp;"-",A71)</f>
        <v>440020200-M-30-ah-044</v>
      </c>
      <c r="P71" s="42" t="s">
        <v>130</v>
      </c>
    </row>
    <row r="72" spans="1:16" ht="18" thickBot="1">
      <c r="A72" s="60" t="s">
        <v>131</v>
      </c>
      <c r="B72" s="9" t="s">
        <v>90</v>
      </c>
      <c r="C72" s="51" t="s">
        <v>91</v>
      </c>
      <c r="D72" s="10" t="s">
        <v>126</v>
      </c>
      <c r="E72" s="52" t="s">
        <v>93</v>
      </c>
      <c r="F72" s="32" t="s">
        <v>86</v>
      </c>
      <c r="G72" s="95" t="str">
        <f>VLOOKUP(F72,[1]Data!A:B,2,FALSE)</f>
        <v>M</v>
      </c>
      <c r="H72" s="32" t="s">
        <v>87</v>
      </c>
      <c r="I72" s="95">
        <f>VLOOKUP(H72,[1]Data!D:E,2,FALSE)</f>
        <v>30</v>
      </c>
      <c r="J72" s="32" t="s">
        <v>34</v>
      </c>
      <c r="K72" s="95" t="str">
        <f>VLOOKUP(J72,[1]Data!G:H,2,FALSE)</f>
        <v>ai</v>
      </c>
      <c r="L72" s="94"/>
      <c r="M72" s="140"/>
      <c r="N72" s="93">
        <f>M72*L72</f>
        <v>0</v>
      </c>
      <c r="O72" s="137" t="str">
        <f t="shared" ref="O72:O80" si="2">CONCATENATE(E72&amp;"-",G72&amp;"-",I72&amp;"-",K72&amp;"-",A72)</f>
        <v>440020201-M-30-ai-045</v>
      </c>
      <c r="P72" s="17"/>
    </row>
    <row r="73" spans="1:16" ht="18" thickBot="1">
      <c r="A73" s="65"/>
      <c r="B73" s="18"/>
      <c r="C73" s="66"/>
      <c r="D73" s="19" t="s">
        <v>36</v>
      </c>
      <c r="E73" s="67"/>
      <c r="F73" s="20"/>
      <c r="G73" s="68"/>
      <c r="H73" s="20"/>
      <c r="I73" s="68"/>
      <c r="J73" s="20"/>
      <c r="K73" s="68"/>
      <c r="L73" s="69"/>
      <c r="M73" s="134"/>
      <c r="N73" s="70"/>
      <c r="O73" s="97"/>
      <c r="P73" s="21"/>
    </row>
    <row r="74" spans="1:16" ht="18" thickBot="1">
      <c r="A74" s="72"/>
      <c r="B74" s="22"/>
      <c r="C74" s="73"/>
      <c r="D74" s="22"/>
      <c r="E74" s="74"/>
      <c r="F74" s="23"/>
      <c r="G74" s="75"/>
      <c r="H74" s="23"/>
      <c r="I74" s="75"/>
      <c r="J74" s="23"/>
      <c r="K74" s="75"/>
      <c r="L74" s="76"/>
      <c r="M74" s="135"/>
      <c r="N74" s="77">
        <f>SUM(N70:N73)</f>
        <v>0</v>
      </c>
      <c r="O74" s="98"/>
      <c r="P74" s="24"/>
    </row>
    <row r="75" spans="1:16" ht="18" thickBot="1">
      <c r="A75" s="99"/>
      <c r="B75" s="33"/>
      <c r="C75" s="100"/>
      <c r="D75" s="33"/>
      <c r="E75" s="101"/>
      <c r="F75" s="34"/>
      <c r="G75" s="102"/>
      <c r="H75" s="34"/>
      <c r="I75" s="102"/>
      <c r="J75" s="34"/>
      <c r="K75" s="102"/>
      <c r="L75" s="103"/>
      <c r="M75" s="141"/>
      <c r="N75" s="104">
        <f>SUM(N74,N69,N64,N60,N54,N47)</f>
        <v>0</v>
      </c>
      <c r="O75" s="105"/>
      <c r="P75" s="35"/>
    </row>
    <row r="76" spans="1:16" ht="18" thickBot="1">
      <c r="A76" s="79" t="s">
        <v>132</v>
      </c>
      <c r="B76" s="36" t="s">
        <v>133</v>
      </c>
      <c r="C76" s="106" t="s">
        <v>133</v>
      </c>
      <c r="D76" s="25" t="s">
        <v>134</v>
      </c>
      <c r="E76" s="80" t="s">
        <v>135</v>
      </c>
      <c r="F76" s="26" t="s">
        <v>24</v>
      </c>
      <c r="G76" s="81" t="str">
        <f>VLOOKUP(F76,[1]Data!A:B,2,FALSE)</f>
        <v>A</v>
      </c>
      <c r="H76" s="26" t="s">
        <v>136</v>
      </c>
      <c r="I76" s="81" t="str">
        <f>VLOOKUP(H76,[1]Data!D:E,2,FALSE)</f>
        <v>41</v>
      </c>
      <c r="J76" s="37" t="s">
        <v>137</v>
      </c>
      <c r="K76" s="81" t="str">
        <f>VLOOKUP(J76,[1]Data!G:H,2,FALSE)</f>
        <v>ay</v>
      </c>
      <c r="L76" s="82"/>
      <c r="M76" s="81"/>
      <c r="N76" s="83">
        <f>M76*L76</f>
        <v>0</v>
      </c>
      <c r="O76" s="84" t="str">
        <f t="shared" si="2"/>
        <v>440020000-A-41-ay-046</v>
      </c>
      <c r="P76" s="27" t="s">
        <v>138</v>
      </c>
    </row>
    <row r="77" spans="1:16" ht="18" thickBot="1">
      <c r="A77" s="50" t="s">
        <v>139</v>
      </c>
      <c r="B77" s="36" t="s">
        <v>133</v>
      </c>
      <c r="C77" s="106" t="s">
        <v>133</v>
      </c>
      <c r="D77" s="25" t="s">
        <v>134</v>
      </c>
      <c r="E77" s="80" t="s">
        <v>135</v>
      </c>
      <c r="F77" s="38" t="s">
        <v>24</v>
      </c>
      <c r="G77" s="25" t="str">
        <f>VLOOKUP(F77,[1]Data!A:B,2,FALSE)</f>
        <v>A</v>
      </c>
      <c r="H77" s="28" t="s">
        <v>29</v>
      </c>
      <c r="I77" s="25" t="str">
        <f>VLOOKUP(H77,[1]Data!D:E,2,FALSE)</f>
        <v>40</v>
      </c>
      <c r="J77" s="37" t="s">
        <v>30</v>
      </c>
      <c r="K77" s="25" t="str">
        <f>VLOOKUP(J77,[1]Data!G:H,2,FALSE)</f>
        <v>ah</v>
      </c>
      <c r="L77" s="108"/>
      <c r="M77" s="25"/>
      <c r="N77" s="109">
        <f>M77*L77</f>
        <v>0</v>
      </c>
      <c r="O77" s="119" t="str">
        <f t="shared" si="2"/>
        <v>440020000-A-40-ah-047</v>
      </c>
      <c r="P77" s="15" t="s">
        <v>140</v>
      </c>
    </row>
    <row r="78" spans="1:16" ht="18" thickBot="1">
      <c r="A78" s="50" t="s">
        <v>141</v>
      </c>
      <c r="B78" s="36" t="s">
        <v>133</v>
      </c>
      <c r="C78" s="106" t="s">
        <v>133</v>
      </c>
      <c r="D78" s="25" t="s">
        <v>134</v>
      </c>
      <c r="E78" s="80" t="s">
        <v>135</v>
      </c>
      <c r="F78" s="28" t="s">
        <v>24</v>
      </c>
      <c r="G78" s="25" t="str">
        <f>VLOOKUP(F78,[1]Data!A:B,2,FALSE)</f>
        <v>A</v>
      </c>
      <c r="H78" s="28" t="s">
        <v>25</v>
      </c>
      <c r="I78" s="25" t="str">
        <f>VLOOKUP(H78,[1]Data!D:E,2,FALSE)</f>
        <v>01</v>
      </c>
      <c r="J78" s="25" t="s">
        <v>49</v>
      </c>
      <c r="K78" s="25" t="str">
        <f>VLOOKUP(J78,[1]Data!G:H,2,FALSE)</f>
        <v>am</v>
      </c>
      <c r="L78" s="86"/>
      <c r="M78" s="85"/>
      <c r="N78" s="109">
        <f>M78*L78</f>
        <v>0</v>
      </c>
      <c r="O78" s="119" t="str">
        <f t="shared" si="2"/>
        <v>440020000-A-01-am-048</v>
      </c>
      <c r="P78" s="15" t="s">
        <v>142</v>
      </c>
    </row>
    <row r="79" spans="1:16" ht="18" thickBot="1">
      <c r="A79" s="50" t="s">
        <v>143</v>
      </c>
      <c r="B79" s="36" t="s">
        <v>133</v>
      </c>
      <c r="C79" s="106" t="s">
        <v>133</v>
      </c>
      <c r="D79" s="25" t="s">
        <v>134</v>
      </c>
      <c r="E79" s="80" t="s">
        <v>135</v>
      </c>
      <c r="F79" s="28" t="s">
        <v>24</v>
      </c>
      <c r="G79" s="25" t="str">
        <f>VLOOKUP(F79,[1]Data!A:B,2,FALSE)</f>
        <v>A</v>
      </c>
      <c r="H79" s="28" t="s">
        <v>25</v>
      </c>
      <c r="I79" s="25" t="str">
        <f>VLOOKUP(H79,[1]Data!D:E,2,FALSE)</f>
        <v>01</v>
      </c>
      <c r="J79" s="25" t="s">
        <v>49</v>
      </c>
      <c r="K79" s="25" t="str">
        <f>VLOOKUP(J79,[1]Data!G:H,2,FALSE)</f>
        <v>am</v>
      </c>
      <c r="L79" s="86"/>
      <c r="M79" s="85"/>
      <c r="N79" s="109">
        <f>M79*L79</f>
        <v>0</v>
      </c>
      <c r="O79" s="119" t="str">
        <f t="shared" si="2"/>
        <v>440020000-A-01-am-049</v>
      </c>
      <c r="P79" s="15" t="s">
        <v>144</v>
      </c>
    </row>
    <row r="80" spans="1:16" ht="18" thickBot="1">
      <c r="A80" s="50" t="s">
        <v>145</v>
      </c>
      <c r="B80" s="36" t="s">
        <v>133</v>
      </c>
      <c r="C80" s="106" t="s">
        <v>133</v>
      </c>
      <c r="D80" s="25" t="s">
        <v>134</v>
      </c>
      <c r="E80" s="80" t="s">
        <v>135</v>
      </c>
      <c r="F80" s="43" t="s">
        <v>24</v>
      </c>
      <c r="G80" s="142" t="str">
        <f>VLOOKUP(F80,[1]Data!A:B,2,FALSE)</f>
        <v>A</v>
      </c>
      <c r="H80" s="43" t="s">
        <v>25</v>
      </c>
      <c r="I80" s="142" t="str">
        <f>VLOOKUP(H80,[1]Data!D:E,2,FALSE)</f>
        <v>01</v>
      </c>
      <c r="J80" s="44" t="s">
        <v>49</v>
      </c>
      <c r="K80" s="142" t="str">
        <f>VLOOKUP(J80,[1]Data!G:H,2,FALSE)</f>
        <v>am</v>
      </c>
      <c r="L80" s="143"/>
      <c r="M80" s="142"/>
      <c r="N80" s="109">
        <f>M80*L80</f>
        <v>0</v>
      </c>
      <c r="O80" s="144" t="str">
        <f t="shared" si="2"/>
        <v>440020000-A-01-am-050</v>
      </c>
      <c r="P80" s="45" t="s">
        <v>146</v>
      </c>
    </row>
    <row r="81" spans="1:16" ht="18" thickBot="1">
      <c r="A81" s="65"/>
      <c r="B81" s="46"/>
      <c r="C81" s="145"/>
      <c r="D81" s="19" t="s">
        <v>36</v>
      </c>
      <c r="E81" s="67"/>
      <c r="F81" s="20"/>
      <c r="G81" s="68"/>
      <c r="H81" s="20"/>
      <c r="I81" s="68"/>
      <c r="J81" s="20"/>
      <c r="K81" s="68"/>
      <c r="L81" s="69"/>
      <c r="M81" s="68"/>
      <c r="N81" s="70"/>
      <c r="O81" s="71"/>
      <c r="P81" s="21"/>
    </row>
    <row r="82" spans="1:16" ht="18" thickBot="1">
      <c r="A82" s="72"/>
      <c r="B82" s="47"/>
      <c r="C82" s="146"/>
      <c r="D82" s="22"/>
      <c r="E82" s="74"/>
      <c r="F82" s="23"/>
      <c r="G82" s="75"/>
      <c r="H82" s="23"/>
      <c r="I82" s="75"/>
      <c r="J82" s="23"/>
      <c r="K82" s="75"/>
      <c r="L82" s="76"/>
      <c r="M82" s="75"/>
      <c r="N82" s="77">
        <f>SUM(N76:N81)</f>
        <v>0</v>
      </c>
      <c r="O82" s="78"/>
      <c r="P82" s="24"/>
    </row>
    <row r="83" spans="1:16" ht="18" thickBot="1">
      <c r="A83" s="99"/>
      <c r="B83" s="48"/>
      <c r="C83" s="147"/>
      <c r="D83" s="33"/>
      <c r="E83" s="101"/>
      <c r="F83" s="34"/>
      <c r="G83" s="102"/>
      <c r="H83" s="34"/>
      <c r="I83" s="102"/>
      <c r="J83" s="34"/>
      <c r="K83" s="102"/>
      <c r="L83" s="103"/>
      <c r="M83" s="102"/>
      <c r="N83" s="104">
        <f>SUM(N82)</f>
        <v>0</v>
      </c>
      <c r="O83" s="148"/>
      <c r="P83" s="35"/>
    </row>
    <row r="84" spans="1:16" ht="18" thickBot="1">
      <c r="A84" s="149"/>
      <c r="B84" s="49"/>
      <c r="C84" s="149"/>
      <c r="D84" s="49"/>
      <c r="E84" s="150"/>
      <c r="F84" s="49"/>
      <c r="G84" s="49"/>
      <c r="H84" s="49"/>
      <c r="I84" s="49"/>
      <c r="J84" s="49"/>
      <c r="K84" s="49"/>
      <c r="L84" s="151"/>
      <c r="M84" s="152"/>
      <c r="N84" s="153">
        <f>SUM(N83,N75,N40,N17)</f>
        <v>0</v>
      </c>
      <c r="O84" s="154"/>
      <c r="P84" s="49"/>
    </row>
  </sheetData>
  <autoFilter ref="A1:P1"/>
  <conditionalFormatting sqref="H2:H5 H61:H69 H84 H7:H47">
    <cfRule type="cellIs" dxfId="35" priority="18" operator="equal">
      <formula>"دستگاه"</formula>
    </cfRule>
  </conditionalFormatting>
  <conditionalFormatting sqref="F2:F5 F61:F69 F84 F7:F47">
    <cfRule type="cellIs" dxfId="33" priority="17" operator="equal">
      <formula>"ایستگاه"</formula>
    </cfRule>
  </conditionalFormatting>
  <conditionalFormatting sqref="O84 O61:O69 O1:O5 O7:O47">
    <cfRule type="duplicateValues" dxfId="31" priority="16"/>
  </conditionalFormatting>
  <conditionalFormatting sqref="H48:H54">
    <cfRule type="cellIs" dxfId="29" priority="15" operator="equal">
      <formula>"دستگاه"</formula>
    </cfRule>
  </conditionalFormatting>
  <conditionalFormatting sqref="F48:F54">
    <cfRule type="cellIs" dxfId="27" priority="14" operator="equal">
      <formula>"ایستگاه"</formula>
    </cfRule>
  </conditionalFormatting>
  <conditionalFormatting sqref="O48:O54">
    <cfRule type="duplicateValues" dxfId="25" priority="13"/>
  </conditionalFormatting>
  <conditionalFormatting sqref="H55:H60">
    <cfRule type="cellIs" dxfId="23" priority="12" operator="equal">
      <formula>"دستگاه"</formula>
    </cfRule>
  </conditionalFormatting>
  <conditionalFormatting sqref="F55:F60">
    <cfRule type="cellIs" dxfId="21" priority="11" operator="equal">
      <formula>"ایستگاه"</formula>
    </cfRule>
  </conditionalFormatting>
  <conditionalFormatting sqref="O55:O60">
    <cfRule type="duplicateValues" dxfId="19" priority="10"/>
  </conditionalFormatting>
  <conditionalFormatting sqref="H70:H75">
    <cfRule type="cellIs" dxfId="17" priority="9" operator="equal">
      <formula>"دستگاه"</formula>
    </cfRule>
  </conditionalFormatting>
  <conditionalFormatting sqref="F70:F75">
    <cfRule type="cellIs" dxfId="15" priority="8" operator="equal">
      <formula>"ایستگاه"</formula>
    </cfRule>
  </conditionalFormatting>
  <conditionalFormatting sqref="O70:O75">
    <cfRule type="duplicateValues" dxfId="13" priority="7"/>
  </conditionalFormatting>
  <conditionalFormatting sqref="H76:H83">
    <cfRule type="cellIs" dxfId="11" priority="6" operator="equal">
      <formula>"دستگاه"</formula>
    </cfRule>
  </conditionalFormatting>
  <conditionalFormatting sqref="F76:F83">
    <cfRule type="cellIs" dxfId="9" priority="5" operator="equal">
      <formula>"ایستگاه"</formula>
    </cfRule>
  </conditionalFormatting>
  <conditionalFormatting sqref="O76:O83">
    <cfRule type="duplicateValues" dxfId="7" priority="4"/>
  </conditionalFormatting>
  <conditionalFormatting sqref="H6">
    <cfRule type="cellIs" dxfId="5" priority="3" operator="equal">
      <formula>"دستگاه"</formula>
    </cfRule>
  </conditionalFormatting>
  <conditionalFormatting sqref="F6">
    <cfRule type="cellIs" dxfId="3" priority="2" operator="equal">
      <formula>"ایستگاه"</formula>
    </cfRule>
  </conditionalFormatting>
  <conditionalFormatting sqref="O6">
    <cfRule type="duplicateValues" dxfId="1" priority="1"/>
  </conditionalFormatting>
  <dataValidations count="5">
    <dataValidation showInputMessage="1" showErrorMessage="1" sqref="J1"/>
    <dataValidation showInputMessage="1" showErrorMessage="1" errorTitle="Select from the bar" error="Select from the bar" sqref="F1 H1"/>
    <dataValidation type="list" showInputMessage="1" showErrorMessage="1" sqref="J2:J84">
      <formula1>Farayand</formula1>
    </dataValidation>
    <dataValidation type="list" showInputMessage="1" showErrorMessage="1" errorTitle="Select from the bar" error="Select from the bar" sqref="H2:H84">
      <formula1>Dastgah</formula1>
    </dataValidation>
    <dataValidation type="list" showInputMessage="1" showErrorMessage="1" errorTitle="Select from the bar" error="Select from the bar" sqref="F2:F84">
      <formula1>Istgah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2022-08-24T05:57:27Z</dcterms:modified>
</cp:coreProperties>
</file>