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600" windowHeight="9600"/>
  </bookViews>
  <sheets>
    <sheet name="MTO" sheetId="72" r:id="rId1"/>
    <sheet name="Instrumentation" sheetId="36" r:id="rId2"/>
    <sheet name="Pumping" sheetId="31" r:id="rId3"/>
    <sheet name="Damper" sheetId="40" r:id="rId4"/>
    <sheet name="Coil" sheetId="28" r:id="rId5"/>
    <sheet name="Inspection Door" sheetId="62" r:id="rId6"/>
    <sheet name="Station Door" sheetId="41" r:id="rId7"/>
    <sheet name="Over Flow" sheetId="44" r:id="rId8"/>
    <sheet name="Static Water Filter" sheetId="30" r:id="rId9"/>
    <sheet name="Nozzle Bank " sheetId="29" r:id="rId10"/>
    <sheet name="Air Baffle" sheetId="26" r:id="rId11"/>
    <sheet name="Eliminator" sheetId="47" r:id="rId12"/>
    <sheet name="Axial Fan" sheetId="43" r:id="rId13"/>
    <sheet name="D.C. V.C." sheetId="56" r:id="rId14"/>
    <sheet name="Rotary Air Filter" sheetId="69" r:id="rId15"/>
    <sheet name="Air Baffle Scrap" sheetId="70" r:id="rId16"/>
    <sheet name="Eliminator Scrap" sheetId="71" r:id="rId17"/>
  </sheets>
  <definedNames>
    <definedName name="_xlnm._FilterDatabase" localSheetId="10" hidden="1">'Air Baffle'!$A$5:$O$12</definedName>
    <definedName name="_xlnm._FilterDatabase" localSheetId="12" hidden="1">'Axial Fan'!$A$5:$O$12</definedName>
    <definedName name="_xlnm._FilterDatabase" localSheetId="4" hidden="1">Coil!$A$5:$O$18</definedName>
    <definedName name="_xlnm._FilterDatabase" localSheetId="3" hidden="1">Damper!$A$5:$O$23</definedName>
    <definedName name="_xlnm._FilterDatabase" localSheetId="11" hidden="1">Eliminator!$A$5:$O$15</definedName>
    <definedName name="_xlnm._FilterDatabase" localSheetId="5" hidden="1">'Inspection Door'!$A$5:$O$15</definedName>
    <definedName name="_xlnm._FilterDatabase" localSheetId="1" hidden="1">Instrumentation!$A$5:$O$6</definedName>
    <definedName name="_xlnm._FilterDatabase" localSheetId="9" hidden="1">'Nozzle Bank '!$A$5:$O$23</definedName>
    <definedName name="_xlnm._FilterDatabase" localSheetId="7" hidden="1">'Over Flow'!$A$5:$O$11</definedName>
    <definedName name="_xlnm._FilterDatabase" localSheetId="2" hidden="1">Pumping!$A$5:$O$10</definedName>
    <definedName name="_xlnm._FilterDatabase" localSheetId="8" hidden="1">'Static Water Filter'!$A$5:$O$10</definedName>
    <definedName name="_xlnm._FilterDatabase" localSheetId="6" hidden="1">'Station Door'!$A$5:$O$20</definedName>
  </definedNames>
  <calcPr calcId="152511"/>
</workbook>
</file>

<file path=xl/calcChain.xml><?xml version="1.0" encoding="utf-8"?>
<calcChain xmlns="http://schemas.openxmlformats.org/spreadsheetml/2006/main">
  <c r="K244" i="72" l="1"/>
  <c r="J244" i="72"/>
  <c r="D244" i="72"/>
  <c r="M234" i="72"/>
  <c r="N234" i="72" s="1"/>
  <c r="N233" i="72"/>
  <c r="N232" i="72"/>
  <c r="N227" i="72"/>
  <c r="N226" i="72"/>
  <c r="K225" i="72"/>
  <c r="N225" i="72" s="1"/>
  <c r="N224" i="72"/>
  <c r="K223" i="72"/>
  <c r="N223" i="72" s="1"/>
  <c r="K221" i="72"/>
  <c r="N221" i="72" s="1"/>
  <c r="K220" i="72"/>
  <c r="N220" i="72" s="1"/>
  <c r="K219" i="72"/>
  <c r="N219" i="72" s="1"/>
  <c r="K218" i="72"/>
  <c r="N218" i="72" s="1"/>
  <c r="K217" i="72"/>
  <c r="N217" i="72" s="1"/>
  <c r="K216" i="72"/>
  <c r="N216" i="72" s="1"/>
  <c r="M215" i="72"/>
  <c r="K215" i="72"/>
  <c r="M214" i="72"/>
  <c r="K214" i="72"/>
  <c r="N214" i="72" s="1"/>
  <c r="K213" i="72"/>
  <c r="N213" i="72" s="1"/>
  <c r="K212" i="72"/>
  <c r="N212" i="72" s="1"/>
  <c r="M211" i="72"/>
  <c r="K211" i="72"/>
  <c r="N211" i="72" s="1"/>
  <c r="K210" i="72"/>
  <c r="N210" i="72" s="1"/>
  <c r="M209" i="72"/>
  <c r="K209" i="72"/>
  <c r="N209" i="72" s="1"/>
  <c r="N177" i="72"/>
  <c r="N176" i="72"/>
  <c r="N175" i="72"/>
  <c r="N174" i="72"/>
  <c r="N173" i="72"/>
  <c r="N170" i="72"/>
  <c r="N169" i="72"/>
  <c r="N168" i="72"/>
  <c r="N167" i="72"/>
  <c r="K166" i="72"/>
  <c r="N166" i="72" s="1"/>
  <c r="K165" i="72"/>
  <c r="N165" i="72" s="1"/>
  <c r="K164" i="72"/>
  <c r="N164" i="72" s="1"/>
  <c r="N163" i="72"/>
  <c r="K163" i="72"/>
  <c r="K162" i="72"/>
  <c r="N162" i="72" s="1"/>
  <c r="K161" i="72"/>
  <c r="N161" i="72" s="1"/>
  <c r="K160" i="72"/>
  <c r="N160" i="72" s="1"/>
  <c r="K126" i="72"/>
  <c r="N126" i="72" s="1"/>
  <c r="K125" i="72"/>
  <c r="N125" i="72" s="1"/>
  <c r="K124" i="72"/>
  <c r="N124" i="72" s="1"/>
  <c r="K123" i="72"/>
  <c r="N123" i="72" s="1"/>
  <c r="K122" i="72"/>
  <c r="N122" i="72" s="1"/>
  <c r="N113" i="72"/>
  <c r="N108" i="72"/>
  <c r="N99" i="72"/>
  <c r="N98" i="72"/>
  <c r="N88" i="72"/>
  <c r="N78" i="72"/>
  <c r="N72" i="72"/>
  <c r="N71" i="72"/>
  <c r="N70" i="72"/>
  <c r="K63" i="72"/>
  <c r="N63" i="72" s="1"/>
  <c r="K62" i="72"/>
  <c r="N62" i="72" s="1"/>
  <c r="M53" i="72"/>
  <c r="K64" i="72" s="1"/>
  <c r="K53" i="72"/>
  <c r="N52" i="72"/>
  <c r="K50" i="72"/>
  <c r="N50" i="72" s="1"/>
  <c r="K49" i="72"/>
  <c r="N49" i="72" s="1"/>
  <c r="K48" i="72"/>
  <c r="N48" i="72" s="1"/>
  <c r="N40" i="72"/>
  <c r="K38" i="72"/>
  <c r="N38" i="72" s="1"/>
  <c r="N37" i="72"/>
  <c r="N34" i="72"/>
  <c r="N33" i="72"/>
  <c r="K32" i="72"/>
  <c r="N32" i="72" s="1"/>
  <c r="K31" i="72"/>
  <c r="N31" i="72" s="1"/>
  <c r="N29" i="72"/>
  <c r="N28" i="72"/>
  <c r="K14" i="72"/>
  <c r="N14" i="72" s="1"/>
  <c r="K13" i="72"/>
  <c r="N13" i="72" s="1"/>
  <c r="K12" i="72"/>
  <c r="N12" i="72" s="1"/>
  <c r="K11" i="72"/>
  <c r="N11" i="72" s="1"/>
  <c r="N215" i="72" l="1"/>
  <c r="N53" i="72"/>
  <c r="G16" i="71" l="1"/>
  <c r="J15" i="71"/>
  <c r="K15" i="71" s="1"/>
  <c r="J14" i="71"/>
  <c r="K14" i="71" s="1"/>
  <c r="J13" i="71"/>
  <c r="K13" i="71" s="1"/>
  <c r="J12" i="71"/>
  <c r="K12" i="71" s="1"/>
  <c r="J11" i="71"/>
  <c r="K11" i="71" s="1"/>
  <c r="J10" i="71"/>
  <c r="K10" i="71" s="1"/>
  <c r="J9" i="71"/>
  <c r="K9" i="71" s="1"/>
  <c r="J8" i="71"/>
  <c r="K8" i="71" s="1"/>
  <c r="J7" i="71"/>
  <c r="K7" i="71" s="1"/>
  <c r="J6" i="71"/>
  <c r="K6" i="71" s="1"/>
  <c r="J5" i="71"/>
  <c r="K5" i="71" s="1"/>
  <c r="J4" i="71"/>
  <c r="K4" i="71" s="1"/>
  <c r="J3" i="71"/>
  <c r="K3" i="71" s="1"/>
  <c r="G5" i="70"/>
  <c r="J4" i="70"/>
  <c r="K4" i="70" s="1"/>
  <c r="J3" i="70"/>
  <c r="J5" i="70" s="1"/>
  <c r="J16" i="71" l="1"/>
  <c r="K16" i="71"/>
  <c r="K17" i="71" s="1"/>
  <c r="K3" i="70"/>
  <c r="K5" i="70" s="1"/>
  <c r="K6" i="70" s="1"/>
  <c r="J42" i="69" l="1"/>
  <c r="I42" i="69"/>
  <c r="C42" i="69"/>
  <c r="L32" i="69"/>
  <c r="M32" i="69" s="1"/>
  <c r="M31" i="69"/>
  <c r="M30" i="69"/>
  <c r="M25" i="69"/>
  <c r="M24" i="69"/>
  <c r="M23" i="69"/>
  <c r="J23" i="69"/>
  <c r="M22" i="69"/>
  <c r="M21" i="69"/>
  <c r="J21" i="69"/>
  <c r="J19" i="69"/>
  <c r="M19" i="69" s="1"/>
  <c r="M18" i="69"/>
  <c r="J18" i="69"/>
  <c r="J17" i="69"/>
  <c r="M17" i="69" s="1"/>
  <c r="M16" i="69"/>
  <c r="J16" i="69"/>
  <c r="J15" i="69"/>
  <c r="M15" i="69" s="1"/>
  <c r="M14" i="69"/>
  <c r="J14" i="69"/>
  <c r="L13" i="69"/>
  <c r="J13" i="69"/>
  <c r="M13" i="69" s="1"/>
  <c r="L12" i="69"/>
  <c r="J12" i="69"/>
  <c r="M12" i="69" s="1"/>
  <c r="M11" i="69"/>
  <c r="J11" i="69"/>
  <c r="J10" i="69"/>
  <c r="M10" i="69" s="1"/>
  <c r="M9" i="69"/>
  <c r="L9" i="69"/>
  <c r="J9" i="69"/>
  <c r="J8" i="69"/>
  <c r="M8" i="69" s="1"/>
  <c r="L7" i="69"/>
  <c r="J7" i="69"/>
  <c r="M7" i="69" s="1"/>
  <c r="M26" i="40" l="1"/>
  <c r="M7" i="26"/>
  <c r="M7" i="47"/>
  <c r="J7" i="43" l="1"/>
  <c r="J7" i="62" l="1"/>
  <c r="M7" i="62" s="1"/>
  <c r="M9" i="62"/>
  <c r="J22" i="41" l="1"/>
  <c r="J21" i="41"/>
  <c r="L12" i="41"/>
  <c r="J12" i="41"/>
  <c r="J11" i="43" l="1"/>
  <c r="M11" i="43" s="1"/>
  <c r="M25" i="40"/>
  <c r="J8" i="40"/>
  <c r="M7" i="29" l="1"/>
  <c r="M20" i="56" l="1"/>
  <c r="M24" i="56"/>
  <c r="M22" i="56"/>
  <c r="M8" i="40" l="1"/>
  <c r="M17" i="56" l="1"/>
  <c r="M23" i="56"/>
  <c r="M16" i="56"/>
  <c r="M21" i="56"/>
  <c r="M15" i="56"/>
  <c r="M14" i="56"/>
  <c r="J13" i="56"/>
  <c r="M13" i="56" s="1"/>
  <c r="J12" i="56"/>
  <c r="M12" i="56" s="1"/>
  <c r="J11" i="56"/>
  <c r="M11" i="56" s="1"/>
  <c r="J10" i="56"/>
  <c r="M10" i="56" s="1"/>
  <c r="J9" i="56"/>
  <c r="M9" i="56" s="1"/>
  <c r="J8" i="56"/>
  <c r="M8" i="56" s="1"/>
  <c r="J7" i="56"/>
  <c r="M7" i="56" s="1"/>
  <c r="J10" i="40" l="1"/>
  <c r="M10" i="40" s="1"/>
  <c r="J9" i="40"/>
  <c r="M9" i="40" s="1"/>
  <c r="J23" i="41" l="1"/>
  <c r="M12" i="47" l="1"/>
  <c r="M13" i="28" l="1"/>
  <c r="J10" i="43" l="1"/>
  <c r="M10" i="43" s="1"/>
  <c r="J9" i="43"/>
  <c r="M9" i="43" s="1"/>
  <c r="J8" i="43"/>
  <c r="M8" i="43" s="1"/>
  <c r="M7" i="43"/>
  <c r="M22" i="41" l="1"/>
  <c r="M21" i="41"/>
  <c r="M12" i="41"/>
  <c r="M11" i="41"/>
  <c r="J9" i="41"/>
  <c r="M9" i="41" s="1"/>
  <c r="J8" i="41"/>
  <c r="M8" i="41" s="1"/>
  <c r="J7" i="41"/>
  <c r="M7" i="41" s="1"/>
  <c r="J7" i="40"/>
  <c r="M7" i="40" l="1"/>
  <c r="J8" i="28"/>
  <c r="M8" i="28" s="1"/>
  <c r="J7" i="28"/>
  <c r="M7" i="28" s="1"/>
  <c r="M27" i="29"/>
  <c r="M9" i="30" l="1"/>
  <c r="M8" i="30" l="1"/>
  <c r="M7" i="30"/>
  <c r="M17" i="29"/>
  <c r="M10" i="28"/>
  <c r="M9" i="28"/>
</calcChain>
</file>

<file path=xl/sharedStrings.xml><?xml version="1.0" encoding="utf-8"?>
<sst xmlns="http://schemas.openxmlformats.org/spreadsheetml/2006/main" count="5583" uniqueCount="514">
  <si>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</si>
  <si>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</si>
  <si>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</si>
  <si>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</si>
  <si>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</si>
  <si>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</si>
  <si>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</si>
  <si>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</si>
  <si>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</si>
  <si>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</si>
  <si>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</si>
  <si>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</si>
  <si>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</si>
  <si>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</si>
  <si>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</si>
  <si>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پیچ دوسو</t>
  </si>
  <si>
    <t>شبکه ایربافل</t>
  </si>
  <si>
    <t>چفت</t>
  </si>
  <si>
    <t>بست</t>
  </si>
  <si>
    <t>پیچ شش گوش</t>
  </si>
  <si>
    <t>مهره</t>
  </si>
  <si>
    <t>-</t>
  </si>
  <si>
    <t>لوله رایزر</t>
  </si>
  <si>
    <t>درپوش رایزر</t>
  </si>
  <si>
    <t>بوش رایزر</t>
  </si>
  <si>
    <t>بست استیل</t>
  </si>
  <si>
    <t>پیچ</t>
  </si>
  <si>
    <t>اورینگ فنجانی</t>
  </si>
  <si>
    <t>پمپ</t>
  </si>
  <si>
    <t>شاسی</t>
  </si>
  <si>
    <t>کوپلینگ</t>
  </si>
  <si>
    <t>لوله</t>
  </si>
  <si>
    <t>زانو جوشی</t>
  </si>
  <si>
    <t>1/2"</t>
  </si>
  <si>
    <t>رولپلاگ</t>
  </si>
  <si>
    <t>H.D.G</t>
  </si>
  <si>
    <t>Plate</t>
  </si>
  <si>
    <t>Kg</t>
  </si>
  <si>
    <t>St-37</t>
  </si>
  <si>
    <t>مواد خام</t>
  </si>
  <si>
    <t>A.B.S</t>
  </si>
  <si>
    <t>تیغه الیمیناتور</t>
  </si>
  <si>
    <t>میله الیمیناتور</t>
  </si>
  <si>
    <t>مهره شش گوش</t>
  </si>
  <si>
    <t>مهره برنجی</t>
  </si>
  <si>
    <t>فاصله میانی</t>
  </si>
  <si>
    <t>مسوار</t>
  </si>
  <si>
    <t>گالوانیزه سرد</t>
  </si>
  <si>
    <t>Brass</t>
  </si>
  <si>
    <t>پلی استایرن</t>
  </si>
  <si>
    <t>قطعه پیش ساخته</t>
  </si>
  <si>
    <t>M</t>
  </si>
  <si>
    <t>Pcs</t>
  </si>
  <si>
    <t>استیل نگیر</t>
  </si>
  <si>
    <t>قاب فیلتر استاتیک آب</t>
  </si>
  <si>
    <t>لوله کلکتور</t>
  </si>
  <si>
    <t>درپوش کلکتور</t>
  </si>
  <si>
    <t>فلنج جوشی کلکتور</t>
  </si>
  <si>
    <t>فنجانی کلکتور</t>
  </si>
  <si>
    <t>درپوش فنجانی</t>
  </si>
  <si>
    <t>بدنه نازل</t>
  </si>
  <si>
    <t>سری نازل</t>
  </si>
  <si>
    <t>واشر نازل</t>
  </si>
  <si>
    <t>پلی اتیلن</t>
  </si>
  <si>
    <t>P.V.C</t>
  </si>
  <si>
    <t>لاستیک</t>
  </si>
  <si>
    <t>پلی کربنات</t>
  </si>
  <si>
    <t>پلی پروپلین</t>
  </si>
  <si>
    <t>میلگرد</t>
  </si>
  <si>
    <t>Ø40</t>
  </si>
  <si>
    <t>Thk=3</t>
  </si>
  <si>
    <t>بست شکلاتی</t>
  </si>
  <si>
    <t>پلاستیک</t>
  </si>
  <si>
    <t>Aluminium</t>
  </si>
  <si>
    <t>فوم</t>
  </si>
  <si>
    <t>لاستیک اسفنجی</t>
  </si>
  <si>
    <t>آهن معمولی</t>
  </si>
  <si>
    <t>قوطی</t>
  </si>
  <si>
    <t>مهره کاسه نمد دار</t>
  </si>
  <si>
    <t>پیچ آلن</t>
  </si>
  <si>
    <t>40x40</t>
  </si>
  <si>
    <t>طلق شیشه ای</t>
  </si>
  <si>
    <t>SCH10</t>
  </si>
  <si>
    <t>خروجی و ورودی کویل</t>
  </si>
  <si>
    <t>A-53</t>
  </si>
  <si>
    <t>فلنج کویل</t>
  </si>
  <si>
    <t>زانو کویل</t>
  </si>
  <si>
    <t>فلنج گلویی جوشی</t>
  </si>
  <si>
    <t>دستگیره فیلتر استاتیک آب</t>
  </si>
  <si>
    <t>توری فیلتر استاتیک آب</t>
  </si>
  <si>
    <t>توری بافته شده</t>
  </si>
  <si>
    <t>Ø8</t>
  </si>
  <si>
    <t>2.3x2.3
Ø0.5</t>
  </si>
  <si>
    <t>موتور</t>
  </si>
  <si>
    <t>الکترو موتور 3 فاز</t>
  </si>
  <si>
    <t>پمپ گریز از مرکز</t>
  </si>
  <si>
    <t>ناودانی</t>
  </si>
  <si>
    <t>3Ph</t>
  </si>
  <si>
    <t>EN</t>
  </si>
  <si>
    <t>فلنج فلزی کلکتور</t>
  </si>
  <si>
    <t>Pipe</t>
  </si>
  <si>
    <t>قطعات قاب ایربافل</t>
  </si>
  <si>
    <t>تیوب</t>
  </si>
  <si>
    <t>SCH30</t>
  </si>
  <si>
    <t>m</t>
  </si>
  <si>
    <t>1450 rpm</t>
  </si>
  <si>
    <t>آبکاری گالوانیزه گرم</t>
  </si>
  <si>
    <t>گالوانیزه گرم</t>
  </si>
  <si>
    <t>نبشی</t>
  </si>
  <si>
    <t>نری و مادگی</t>
  </si>
  <si>
    <t>قطعات قاب الیمیناتور</t>
  </si>
  <si>
    <t>Ø110</t>
  </si>
  <si>
    <t>نبشی رایزر</t>
  </si>
  <si>
    <t>تیوب شیت</t>
  </si>
  <si>
    <t>40x80</t>
  </si>
  <si>
    <t>شیر بخار</t>
  </si>
  <si>
    <t>میکرو سوییچ</t>
  </si>
  <si>
    <t>1"</t>
  </si>
  <si>
    <t>بادامک</t>
  </si>
  <si>
    <t>پلی آمید</t>
  </si>
  <si>
    <t>واسطه چهارگوش</t>
  </si>
  <si>
    <t>فشنگی</t>
  </si>
  <si>
    <t>بوش دمپر</t>
  </si>
  <si>
    <t>تیغه دمپر</t>
  </si>
  <si>
    <t>اشپیل</t>
  </si>
  <si>
    <t>واشر تخت</t>
  </si>
  <si>
    <t>A12</t>
  </si>
  <si>
    <t>OD30</t>
  </si>
  <si>
    <t>نوار دمپر</t>
  </si>
  <si>
    <t xml:space="preserve">مهره </t>
  </si>
  <si>
    <t>گوشک</t>
  </si>
  <si>
    <t>دمپر موتور</t>
  </si>
  <si>
    <t>توری دمپر</t>
  </si>
  <si>
    <t>توری جوشی</t>
  </si>
  <si>
    <t>شفت دمپر موتور</t>
  </si>
  <si>
    <t>Sq.Bar</t>
  </si>
  <si>
    <t>پد بزرگ و کوچک
در تهویه</t>
  </si>
  <si>
    <t>ناودانی تقویتی در</t>
  </si>
  <si>
    <t xml:space="preserve">ورق لولا در </t>
  </si>
  <si>
    <t>دستگیره در</t>
  </si>
  <si>
    <t>قاب و سیخک در</t>
  </si>
  <si>
    <t>بوش دستگیره</t>
  </si>
  <si>
    <t>3/4"</t>
  </si>
  <si>
    <t>SCH80</t>
  </si>
  <si>
    <t>لاستیک درز گیر</t>
  </si>
  <si>
    <t>مغزی درزگیر</t>
  </si>
  <si>
    <t>لولا در تهویه</t>
  </si>
  <si>
    <t>Ø16</t>
  </si>
  <si>
    <t>Ø14</t>
  </si>
  <si>
    <r>
      <t xml:space="preserve">20x20
</t>
    </r>
    <r>
      <rPr>
        <sz val="8"/>
        <color theme="1"/>
        <rFont val="Times New Roman"/>
        <family val="1"/>
      </rPr>
      <t>Ø1.3</t>
    </r>
  </si>
  <si>
    <t xml:space="preserve">مخروطی </t>
  </si>
  <si>
    <t>رینگ و شاخک</t>
  </si>
  <si>
    <t>فلنج</t>
  </si>
  <si>
    <t>پنج پره</t>
  </si>
  <si>
    <t>قطعه ریخته گری</t>
  </si>
  <si>
    <t>پره فن</t>
  </si>
  <si>
    <t>قالپاق</t>
  </si>
  <si>
    <t>مچی</t>
  </si>
  <si>
    <t>صفحه فن</t>
  </si>
  <si>
    <t>توپی فن</t>
  </si>
  <si>
    <t>GG-25</t>
  </si>
  <si>
    <t xml:space="preserve">مغزی </t>
  </si>
  <si>
    <t>پیچ دو سر حدیده</t>
  </si>
  <si>
    <t>واشر</t>
  </si>
  <si>
    <t>A</t>
  </si>
  <si>
    <t>پیچ آلن مغزی</t>
  </si>
  <si>
    <t>الکترو موتور</t>
  </si>
  <si>
    <t>واشر فنری</t>
  </si>
  <si>
    <t>OD=155</t>
  </si>
  <si>
    <t>ID=85</t>
  </si>
  <si>
    <t>لوله سرریز</t>
  </si>
  <si>
    <t>قیفی سرریز</t>
  </si>
  <si>
    <t>لاستیک سرریز</t>
  </si>
  <si>
    <t xml:space="preserve">پیچ </t>
  </si>
  <si>
    <t>L=80</t>
  </si>
  <si>
    <t>UPN</t>
  </si>
  <si>
    <t>پایه جاروب</t>
  </si>
  <si>
    <t>70x70</t>
  </si>
  <si>
    <t>فلنج جاروب</t>
  </si>
  <si>
    <t>30x30</t>
  </si>
  <si>
    <t>ریل جاروب</t>
  </si>
  <si>
    <t>Ø12</t>
  </si>
  <si>
    <t>لوله اتصال واگن</t>
  </si>
  <si>
    <t>چرخ واگن</t>
  </si>
  <si>
    <t>Ø65</t>
  </si>
  <si>
    <t>بلبرینگ واگن</t>
  </si>
  <si>
    <t>6000Z</t>
  </si>
  <si>
    <t>چرخدنده خورشیدی</t>
  </si>
  <si>
    <t>چرخدنده</t>
  </si>
  <si>
    <t>Ø80</t>
  </si>
  <si>
    <t>الکترو گیربکس</t>
  </si>
  <si>
    <t>0.09Kw</t>
  </si>
  <si>
    <t>1450rpm</t>
  </si>
  <si>
    <t>لاستیک درزگیر</t>
  </si>
  <si>
    <t>اسفنجی</t>
  </si>
  <si>
    <t>زنجیر ریل</t>
  </si>
  <si>
    <t>زنجیر</t>
  </si>
  <si>
    <t>پلی استر</t>
  </si>
  <si>
    <t>کیسه یک سر باز</t>
  </si>
  <si>
    <t>Ø350</t>
  </si>
  <si>
    <t>کیسه دو سر باز</t>
  </si>
  <si>
    <t>بست داست کلکتور</t>
  </si>
  <si>
    <t>الکترو موتور فن حلزونی</t>
  </si>
  <si>
    <t>نازل مکش و لوله هرزگرد</t>
  </si>
  <si>
    <t>لوله خرطومی</t>
  </si>
  <si>
    <t>بست کمربندی خرطومی</t>
  </si>
  <si>
    <t>لوله نگهدارنده نازل</t>
  </si>
  <si>
    <t>پیچ ورشو</t>
  </si>
  <si>
    <t>1/4"</t>
  </si>
  <si>
    <t>ورق روغنی</t>
  </si>
  <si>
    <t>سینی روتاری</t>
  </si>
  <si>
    <t>مهره چهارگوش</t>
  </si>
  <si>
    <t>بیرینگ</t>
  </si>
  <si>
    <t>6201Z</t>
  </si>
  <si>
    <t>یاتاقان</t>
  </si>
  <si>
    <t>St-52</t>
  </si>
  <si>
    <t>تسمه سبز روتاری</t>
  </si>
  <si>
    <t>پایه دار</t>
  </si>
  <si>
    <t>پیچ آلن مخروطی</t>
  </si>
  <si>
    <t>50*50</t>
  </si>
  <si>
    <t>نبشی اتصال به دیوار</t>
  </si>
  <si>
    <t>2" 2Way</t>
  </si>
  <si>
    <t>سنسور دما و رطوبت</t>
  </si>
  <si>
    <t>پیچ رولپلاگ</t>
  </si>
  <si>
    <t>0.37Kw</t>
  </si>
  <si>
    <t>پولی</t>
  </si>
  <si>
    <t>قاب توری دمپر</t>
  </si>
  <si>
    <t>قاب توری دمپر و بازو</t>
  </si>
  <si>
    <t xml:space="preserve">نبشی و کلکتور </t>
  </si>
  <si>
    <t>Thk=8</t>
  </si>
  <si>
    <t>فاصله آخر</t>
  </si>
  <si>
    <t>1 1/4"</t>
  </si>
  <si>
    <t>درب جاروب</t>
  </si>
  <si>
    <t>بدنه جاروب</t>
  </si>
  <si>
    <t>بدنه داست کلکتور</t>
  </si>
  <si>
    <t>واگن جاروب</t>
  </si>
  <si>
    <t>فن حلزونی</t>
  </si>
  <si>
    <t>جاروب</t>
  </si>
  <si>
    <t>پایه حلزونی و جاروب</t>
  </si>
  <si>
    <t>قاب عرضی و طولی</t>
  </si>
  <si>
    <t>Round Bar</t>
  </si>
  <si>
    <t>Rectangular Pipe</t>
  </si>
  <si>
    <t>Angle</t>
  </si>
  <si>
    <t>Bearing</t>
  </si>
  <si>
    <t>تسمه نوار عرضی</t>
  </si>
  <si>
    <t>Flat bar</t>
  </si>
  <si>
    <t>صفحه زیر نوار خاردار</t>
  </si>
  <si>
    <t>تسمه کلیدی</t>
  </si>
  <si>
    <t>صفحه زیر گیربکس</t>
  </si>
  <si>
    <t>لوله تقویتی</t>
  </si>
  <si>
    <t>لاستیک هوابند</t>
  </si>
  <si>
    <t>PCS</t>
  </si>
  <si>
    <t>شفت الکتروگیربکس و خورشیدی</t>
  </si>
  <si>
    <t>Ø35</t>
  </si>
  <si>
    <t>P.E.</t>
  </si>
  <si>
    <t>بوش فن حلزونی</t>
  </si>
  <si>
    <t>Ø60</t>
  </si>
  <si>
    <t>لوله نگهدارنده فن</t>
  </si>
  <si>
    <t>Ø20</t>
  </si>
  <si>
    <t>2.2 Kw</t>
  </si>
  <si>
    <t>3000rpm</t>
  </si>
  <si>
    <t>کیسه  داست کلکتور</t>
  </si>
  <si>
    <t>قیفی فن حلزونی</t>
  </si>
  <si>
    <t>پره حلزونی چپ گرد</t>
  </si>
  <si>
    <t>پره حلزونی راست گرد</t>
  </si>
  <si>
    <t>فلنج دار</t>
  </si>
  <si>
    <t>دستگیره در جاروب</t>
  </si>
  <si>
    <t>دستگیره</t>
  </si>
  <si>
    <t>پایه نگهدارنده فن</t>
  </si>
  <si>
    <t xml:space="preserve"> پایه و صفحه</t>
  </si>
  <si>
    <t xml:space="preserve">قطعه اتصال </t>
  </si>
  <si>
    <t>1000 rpm</t>
  </si>
  <si>
    <t>پیچ یک سوم حدیده</t>
  </si>
  <si>
    <t>مهره کاسه نمدی</t>
  </si>
  <si>
    <t>مودباس بیرونی</t>
  </si>
  <si>
    <t>مودباس داخلی</t>
  </si>
  <si>
    <t>مهره چهار گوش</t>
  </si>
  <si>
    <t>پد بزرگ و کوچک دریچه بازدید</t>
  </si>
  <si>
    <t>قاب و سیخک</t>
  </si>
  <si>
    <t>سایز متوسط</t>
  </si>
  <si>
    <t>30 Kw</t>
  </si>
  <si>
    <t>ورق پانچ شده</t>
  </si>
  <si>
    <t>ناودانی تقویتی</t>
  </si>
  <si>
    <t>صفحه تنهایی</t>
  </si>
  <si>
    <t>ناودانی بدنه</t>
  </si>
  <si>
    <t>نبشی بدنه</t>
  </si>
  <si>
    <t>صفحه شفت</t>
  </si>
  <si>
    <t>صفحه زیر یاتاقان</t>
  </si>
  <si>
    <t>تقویتی پایه و صفحه مثلثی</t>
  </si>
  <si>
    <t>صفحه زیر پایه</t>
  </si>
  <si>
    <t xml:space="preserve">پولی </t>
  </si>
  <si>
    <t>پایه</t>
  </si>
  <si>
    <t>نبشی قاب</t>
  </si>
  <si>
    <t>بست تسمه عرض</t>
  </si>
  <si>
    <t>تسمه نوار خاردار</t>
  </si>
  <si>
    <t>فیلتر</t>
  </si>
  <si>
    <t>PPI45</t>
  </si>
  <si>
    <t xml:space="preserve">شفت </t>
  </si>
  <si>
    <t>شفت رابط پولی</t>
  </si>
  <si>
    <t>پولی تسمه سفت کن</t>
  </si>
  <si>
    <t>UCP 212</t>
  </si>
  <si>
    <t>تسمه سبز</t>
  </si>
  <si>
    <t>خار شفت گیربکس</t>
  </si>
  <si>
    <t>میل پیچ</t>
  </si>
  <si>
    <t>چهارگوش</t>
  </si>
  <si>
    <t>شش گوش</t>
  </si>
  <si>
    <t xml:space="preserve">    ابعاد قطعه</t>
  </si>
  <si>
    <t>ابعاد ورق</t>
  </si>
  <si>
    <t>ردیف</t>
  </si>
  <si>
    <t>تجهیز</t>
  </si>
  <si>
    <t>قطعه</t>
  </si>
  <si>
    <t>ضخامت</t>
  </si>
  <si>
    <t>عرض قطعه</t>
  </si>
  <si>
    <t>طول قطعه</t>
  </si>
  <si>
    <t>تعداد قطعه</t>
  </si>
  <si>
    <t>عرض</t>
  </si>
  <si>
    <t>طول *</t>
  </si>
  <si>
    <t>وزن خالص
قطعات</t>
  </si>
  <si>
    <t>وزن ناخالص</t>
  </si>
  <si>
    <t>ضایعات</t>
  </si>
  <si>
    <t>ایربافل</t>
  </si>
  <si>
    <t>ناودانی عرضی</t>
  </si>
  <si>
    <t>ناودانی ارتفاعی</t>
  </si>
  <si>
    <t>الیمیناتور</t>
  </si>
  <si>
    <t>نبشی عرضی بالا</t>
  </si>
  <si>
    <t>نبشی عرضی پایین</t>
  </si>
  <si>
    <t>درزگیر</t>
  </si>
  <si>
    <t>ستون میانی</t>
  </si>
  <si>
    <t>سینی</t>
  </si>
  <si>
    <t>رابط سینی</t>
  </si>
  <si>
    <t>نردبانی</t>
  </si>
  <si>
    <t>رابط نردبانی</t>
  </si>
  <si>
    <t>ناودانی اتصال سقفی</t>
  </si>
  <si>
    <t>Thk. / D</t>
  </si>
  <si>
    <t>Product</t>
  </si>
  <si>
    <t>22Kw</t>
  </si>
  <si>
    <t>24N.m</t>
  </si>
  <si>
    <t>1600S</t>
  </si>
  <si>
    <t>سایز بزرگ</t>
  </si>
  <si>
    <t>OD=220</t>
  </si>
  <si>
    <t>ID=135</t>
  </si>
  <si>
    <t>L=105</t>
  </si>
  <si>
    <t>37 Kw</t>
  </si>
  <si>
    <t>I.Door</t>
  </si>
  <si>
    <t>S.Door</t>
  </si>
  <si>
    <t>Overflow</t>
  </si>
  <si>
    <t>S.W.F</t>
  </si>
  <si>
    <t>2.3x2.3 Ø0.5</t>
  </si>
  <si>
    <t>Nozzle Bank</t>
  </si>
  <si>
    <t>Air Baffle</t>
  </si>
  <si>
    <t>Eliminator</t>
  </si>
  <si>
    <t>Fan Case</t>
  </si>
  <si>
    <t>Axial Fan</t>
  </si>
  <si>
    <t>Motor</t>
  </si>
  <si>
    <t>DC.VC.</t>
  </si>
  <si>
    <t>ARF</t>
  </si>
  <si>
    <t>Instrument</t>
  </si>
  <si>
    <t>Pumping</t>
  </si>
  <si>
    <t>Damper</t>
  </si>
  <si>
    <t>Coil</t>
  </si>
  <si>
    <t>El.Cabinet</t>
  </si>
  <si>
    <t>سلول</t>
  </si>
  <si>
    <t>2100*800*600</t>
  </si>
  <si>
    <t>عدد</t>
  </si>
  <si>
    <t xml:space="preserve">به همراه فن، مهتابیی میکروسوییچ  تابلویی و فیلتر هوا </t>
  </si>
  <si>
    <t>اینورتر</t>
  </si>
  <si>
    <t>37KW</t>
  </si>
  <si>
    <t>مودباس</t>
  </si>
  <si>
    <t>پی ال سی</t>
  </si>
  <si>
    <t xml:space="preserve"> 24ورودی دیجیتال، 16خروجی رله ای</t>
  </si>
  <si>
    <t>LS</t>
  </si>
  <si>
    <t>XEC-DR40SU</t>
  </si>
  <si>
    <t>ماجول Option</t>
  </si>
  <si>
    <t>کارت آنالوگ با 2 کانال خروجی</t>
  </si>
  <si>
    <t>XBO-DA02A</t>
  </si>
  <si>
    <t>تاچ پنل</t>
  </si>
  <si>
    <t>اترنت دار "7</t>
  </si>
  <si>
    <t>XP-40TTA-DC</t>
  </si>
  <si>
    <t>رله پی ال سی</t>
  </si>
  <si>
    <t>24V تک کنتاکت</t>
  </si>
  <si>
    <t xml:space="preserve">کلید حرارتی </t>
  </si>
  <si>
    <t>70_90A</t>
  </si>
  <si>
    <t>MMS-100S</t>
  </si>
  <si>
    <t>55_75A</t>
  </si>
  <si>
    <t>0.4_0.63A</t>
  </si>
  <si>
    <t>MMS-32S</t>
  </si>
  <si>
    <t>0.63_1A</t>
  </si>
  <si>
    <t>4_6A</t>
  </si>
  <si>
    <t>کنتاکت کلید حرارتی</t>
  </si>
  <si>
    <t xml:space="preserve">کنتاکتور </t>
  </si>
  <si>
    <t>85A 220V</t>
  </si>
  <si>
    <t>MC-85a</t>
  </si>
  <si>
    <t>75A 220V</t>
  </si>
  <si>
    <t>MC-75a</t>
  </si>
  <si>
    <t>65A 220V</t>
  </si>
  <si>
    <t>MC-65a</t>
  </si>
  <si>
    <t>9A 220V</t>
  </si>
  <si>
    <t>MC-9a</t>
  </si>
  <si>
    <t>کلید اتوماتیک</t>
  </si>
  <si>
    <t xml:space="preserve">250Aرنج دار </t>
  </si>
  <si>
    <t>در صورت مناسب بودن قیمت</t>
  </si>
  <si>
    <t>80Aرنج دار</t>
  </si>
  <si>
    <t>منبع تغذیه</t>
  </si>
  <si>
    <t>24V  10A</t>
  </si>
  <si>
    <t xml:space="preserve">S8VK-G24024 </t>
  </si>
  <si>
    <t>24V  5A</t>
  </si>
  <si>
    <t xml:space="preserve">S8VK-G12024 </t>
  </si>
  <si>
    <t>ترانس تبدیل</t>
  </si>
  <si>
    <t>220V/24VAC 3A</t>
  </si>
  <si>
    <t>240V to 24Vac 100W transformator</t>
  </si>
  <si>
    <t>مولتی فانکشن تابلویی</t>
  </si>
  <si>
    <t>96*96 mm</t>
  </si>
  <si>
    <t>مولتی فانکشن بهینه مدل Delta optima</t>
  </si>
  <si>
    <t>ترموستات تابلویی</t>
  </si>
  <si>
    <t>کنترل فاز</t>
  </si>
  <si>
    <t xml:space="preserve"> </t>
  </si>
  <si>
    <t>MRB-2P</t>
  </si>
  <si>
    <t>فیوز سه فاز</t>
  </si>
  <si>
    <t>6A</t>
  </si>
  <si>
    <t>کلاس C</t>
  </si>
  <si>
    <t>فیوز تکفاز</t>
  </si>
  <si>
    <t>10A</t>
  </si>
  <si>
    <t>فیوز شیشه ای</t>
  </si>
  <si>
    <t>2A</t>
  </si>
  <si>
    <t>شاسی استپ استارت دوبل</t>
  </si>
  <si>
    <t>پارس فانال</t>
  </si>
  <si>
    <t>شاسی امرجنسی</t>
  </si>
  <si>
    <t>قفل شو</t>
  </si>
  <si>
    <t>شیلد درب تابلو</t>
  </si>
  <si>
    <t>30 CM</t>
  </si>
  <si>
    <t>داکت</t>
  </si>
  <si>
    <t>60*80</t>
  </si>
  <si>
    <t>رعد</t>
  </si>
  <si>
    <t>متر</t>
  </si>
  <si>
    <t>شیاردار</t>
  </si>
  <si>
    <t>ریل</t>
  </si>
  <si>
    <t>شاخه 2متری</t>
  </si>
  <si>
    <t>پایه ریل</t>
  </si>
  <si>
    <t>زاویه دار</t>
  </si>
  <si>
    <t xml:space="preserve">چراغ سیگنال </t>
  </si>
  <si>
    <t>220V</t>
  </si>
  <si>
    <t>در 3 رنگ (قرمز -زرد -سبز)</t>
  </si>
  <si>
    <t>چراغ سیگنال سبز</t>
  </si>
  <si>
    <t>24V</t>
  </si>
  <si>
    <t>چراغ سیگنال قرمز</t>
  </si>
  <si>
    <t>سیم مشکی</t>
  </si>
  <si>
    <t>1*1 mm²</t>
  </si>
  <si>
    <t>سیم زرد</t>
  </si>
  <si>
    <t>سیم قهوه ای</t>
  </si>
  <si>
    <t>سیم سبز</t>
  </si>
  <si>
    <t>سیم آبی</t>
  </si>
  <si>
    <t>سیم قرمز</t>
  </si>
  <si>
    <t>1*2.5 mm²</t>
  </si>
  <si>
    <t>کابل سنسور</t>
  </si>
  <si>
    <t>4*1 mm²</t>
  </si>
  <si>
    <t>شمش مسی</t>
  </si>
  <si>
    <t>20*5</t>
  </si>
  <si>
    <t>CT ترانس جریان</t>
  </si>
  <si>
    <t>300/5</t>
  </si>
  <si>
    <t>برای شمش 5*20</t>
  </si>
  <si>
    <t>20*3</t>
  </si>
  <si>
    <t>40*5</t>
  </si>
  <si>
    <t>برای شمش سر کلید کامپکت</t>
  </si>
  <si>
    <t>30*3</t>
  </si>
  <si>
    <t>مقره کوچک تابلویی</t>
  </si>
  <si>
    <t>D:30, H:30</t>
  </si>
  <si>
    <t xml:space="preserve">روکش حرارتی </t>
  </si>
  <si>
    <t>16 mm²</t>
  </si>
  <si>
    <t>در 3 رنگ (قرمز-زرد-مشکی-آبی) هر کدام 75cm</t>
  </si>
  <si>
    <t>1*10 mm²</t>
  </si>
  <si>
    <t>1*16 mm²</t>
  </si>
  <si>
    <t>ترمینال فیوز</t>
  </si>
  <si>
    <t>10 mm²</t>
  </si>
  <si>
    <t>در 3 رنگ (قرمز-زرد-مشکی) هر کدام 1m</t>
  </si>
  <si>
    <t>کابل شو</t>
  </si>
  <si>
    <r>
      <t>16 mm</t>
    </r>
    <r>
      <rPr>
        <sz val="9"/>
        <color theme="1"/>
        <rFont val="Agency FB"/>
        <family val="2"/>
      </rPr>
      <t>²</t>
    </r>
  </si>
  <si>
    <t>وایرشو</t>
  </si>
  <si>
    <t>2.5 mm²</t>
  </si>
  <si>
    <t>وایرشو دوبل</t>
  </si>
  <si>
    <t xml:space="preserve"> 2.5 mm²</t>
  </si>
  <si>
    <t>1 mm²</t>
  </si>
  <si>
    <t xml:space="preserve"> 1 mm²</t>
  </si>
  <si>
    <t xml:space="preserve">ترمینال </t>
  </si>
  <si>
    <t>25 mm²</t>
  </si>
  <si>
    <t>ترمینال طوسی</t>
  </si>
  <si>
    <t>4 mm²</t>
  </si>
  <si>
    <t>ترمینال زرد</t>
  </si>
  <si>
    <t>ترمینال مشکی</t>
  </si>
  <si>
    <t>ترمینال آبی</t>
  </si>
  <si>
    <t>قفل ترمینال</t>
  </si>
  <si>
    <t>EB/1</t>
  </si>
  <si>
    <t>لیبل ترمینال</t>
  </si>
  <si>
    <t>ELB/1</t>
  </si>
  <si>
    <t xml:space="preserve">8*20  </t>
  </si>
  <si>
    <t>جمپر ترمینال</t>
  </si>
  <si>
    <t>cc 4-10</t>
  </si>
  <si>
    <t>شاخه</t>
  </si>
  <si>
    <t>شاخه 10تایی</t>
  </si>
  <si>
    <t>درپوش ترمینال</t>
  </si>
  <si>
    <t>برای ترمینال 4 و 6</t>
  </si>
  <si>
    <t xml:space="preserve">6*20 </t>
  </si>
  <si>
    <t>پیچ سرمته</t>
  </si>
  <si>
    <t xml:space="preserve">4*10 </t>
  </si>
  <si>
    <t>واشردار</t>
  </si>
  <si>
    <t>بست کمربندی</t>
  </si>
  <si>
    <t>30 cm</t>
  </si>
  <si>
    <t>20 cm</t>
  </si>
  <si>
    <t>پایه بست کمربندی</t>
  </si>
  <si>
    <t>20*20 mm</t>
  </si>
  <si>
    <t>نوارفرم</t>
  </si>
  <si>
    <t xml:space="preserve">برنامه نویسی </t>
  </si>
  <si>
    <t>هزینه برنامه نویسی</t>
  </si>
  <si>
    <t>دانلود برنامه</t>
  </si>
  <si>
    <t>دانلود برنامه روی PLC و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</si>
</sst>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8"/>
      <color theme="1"/>
      <name val="Times New Roman"/>
      <family val="1"/>
    </font>
    <font>
      <sz val="9"/>
      <color theme="1"/>
      <name val="B Nazanin"/>
      <charset val="178"/>
    </font>
    <font>
      <sz val="8"/>
      <name val="B Nazanin"/>
      <charset val="178"/>
    </font>
    <font>
      <sz val="6"/>
      <color theme="1"/>
      <name val="B Nazanin"/>
      <charset val="178"/>
    </font>
    <font>
      <sz val="8"/>
      <color theme="1"/>
      <name val="Calibri"/>
      <family val="2"/>
    </font>
    <font>
      <sz val="9"/>
      <color theme="1"/>
      <name val="Times New Roman"/>
      <family val="1"/>
    </font>
    <font>
      <sz val="7"/>
      <color theme="1"/>
      <name val="B Nazanin"/>
      <charset val="178"/>
    </font>
    <font>
      <sz val="12"/>
      <color theme="1"/>
      <name val="Times New Roman"/>
      <family val="2"/>
    </font>
    <font>
      <sz val="8"/>
      <name val="Cambria"/>
      <family val="1"/>
      <scheme val="major"/>
    </font>
    <font>
      <b/>
      <sz val="9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Times New Roman"/>
      <family val="1"/>
    </font>
    <font>
      <sz val="9"/>
      <color theme="1"/>
      <name val="Cambria"/>
      <family val="1"/>
      <scheme val="major"/>
    </font>
    <font>
      <sz val="9"/>
      <color theme="1"/>
      <name val="Agency FB"/>
      <family val="2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" fillId="0" borderId="0"/>
    <xf numFmtId="43" fontId="2" fillId="0" borderId="0" applyFont="0" applyFill="0" applyBorder="0" applyAlignment="0" applyProtection="0"/>
  </cellStyleXfs>
  <cellXfs count="2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9" fontId="14" fillId="2" borderId="1" xfId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0" xfId="3" applyBorder="1"/>
    <xf numFmtId="0" fontId="1" fillId="0" borderId="7" xfId="3" applyBorder="1"/>
    <xf numFmtId="0" fontId="17" fillId="0" borderId="8" xfId="3" applyFont="1" applyBorder="1" applyAlignment="1">
      <alignment horizontal="right" vertical="center"/>
    </xf>
    <xf numFmtId="0" fontId="17" fillId="0" borderId="9" xfId="3" applyFont="1" applyBorder="1" applyAlignment="1">
      <alignment horizontal="center" vertical="center"/>
    </xf>
    <xf numFmtId="0" fontId="1" fillId="0" borderId="8" xfId="3" applyBorder="1"/>
    <xf numFmtId="0" fontId="1" fillId="0" borderId="0" xfId="3"/>
    <xf numFmtId="0" fontId="17" fillId="0" borderId="10" xfId="3" applyFont="1" applyBorder="1" applyAlignment="1">
      <alignment horizontal="center" vertical="center" wrapText="1"/>
    </xf>
    <xf numFmtId="0" fontId="17" fillId="0" borderId="11" xfId="3" applyFont="1" applyBorder="1" applyAlignment="1">
      <alignment horizontal="center" vertical="center" wrapText="1"/>
    </xf>
    <xf numFmtId="9" fontId="1" fillId="0" borderId="12" xfId="1" applyFont="1" applyBorder="1" applyAlignment="1">
      <alignment horizontal="center" vertical="center"/>
    </xf>
    <xf numFmtId="0" fontId="18" fillId="0" borderId="13" xfId="3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" fontId="18" fillId="0" borderId="1" xfId="3" applyNumberFormat="1" applyFont="1" applyBorder="1" applyAlignment="1">
      <alignment horizontal="center" vertical="center"/>
    </xf>
    <xf numFmtId="164" fontId="18" fillId="0" borderId="1" xfId="3" applyNumberFormat="1" applyFont="1" applyBorder="1" applyAlignment="1">
      <alignment horizontal="center" vertical="center"/>
    </xf>
    <xf numFmtId="9" fontId="1" fillId="0" borderId="14" xfId="1" applyFont="1" applyBorder="1" applyAlignment="1">
      <alignment horizontal="center" vertical="center"/>
    </xf>
    <xf numFmtId="0" fontId="18" fillId="0" borderId="15" xfId="3" applyFont="1" applyBorder="1" applyAlignment="1">
      <alignment horizontal="center" vertical="center"/>
    </xf>
    <xf numFmtId="0" fontId="17" fillId="0" borderId="16" xfId="3" applyFont="1" applyBorder="1" applyAlignment="1">
      <alignment horizontal="center" vertical="center"/>
    </xf>
    <xf numFmtId="0" fontId="18" fillId="0" borderId="16" xfId="3" applyFont="1" applyBorder="1" applyAlignment="1">
      <alignment horizontal="center" vertical="center"/>
    </xf>
    <xf numFmtId="1" fontId="18" fillId="0" borderId="16" xfId="3" applyNumberFormat="1" applyFont="1" applyBorder="1" applyAlignment="1">
      <alignment horizontal="center" vertical="center"/>
    </xf>
    <xf numFmtId="164" fontId="18" fillId="0" borderId="16" xfId="3" applyNumberFormat="1" applyFont="1" applyBorder="1" applyAlignment="1">
      <alignment horizontal="center" vertical="center"/>
    </xf>
    <xf numFmtId="9" fontId="1" fillId="0" borderId="17" xfId="1" applyFont="1" applyBorder="1" applyAlignment="1">
      <alignment horizontal="center" vertical="center"/>
    </xf>
    <xf numFmtId="1" fontId="1" fillId="0" borderId="0" xfId="3" applyNumberFormat="1"/>
    <xf numFmtId="164" fontId="1" fillId="0" borderId="0" xfId="3" applyNumberFormat="1"/>
    <xf numFmtId="0" fontId="17" fillId="0" borderId="0" xfId="3" applyFont="1" applyAlignment="1">
      <alignment horizontal="right" vertical="center" readingOrder="2"/>
    </xf>
    <xf numFmtId="0" fontId="1" fillId="0" borderId="0" xfId="3" applyAlignment="1">
      <alignment horizontal="center" vertical="center"/>
    </xf>
    <xf numFmtId="0" fontId="18" fillId="0" borderId="18" xfId="3" applyFont="1" applyBorder="1" applyAlignment="1">
      <alignment horizontal="center" vertical="center"/>
    </xf>
    <xf numFmtId="0" fontId="17" fillId="0" borderId="19" xfId="3" applyFont="1" applyBorder="1" applyAlignment="1">
      <alignment horizontal="center" vertical="center"/>
    </xf>
    <xf numFmtId="0" fontId="18" fillId="0" borderId="19" xfId="3" applyFont="1" applyBorder="1" applyAlignment="1">
      <alignment horizontal="center" vertical="center"/>
    </xf>
    <xf numFmtId="0" fontId="1" fillId="0" borderId="19" xfId="3" applyBorder="1" applyAlignment="1">
      <alignment horizontal="center" vertical="center"/>
    </xf>
    <xf numFmtId="1" fontId="18" fillId="0" borderId="19" xfId="3" applyNumberFormat="1" applyFont="1" applyBorder="1" applyAlignment="1">
      <alignment horizontal="center" vertical="center"/>
    </xf>
    <xf numFmtId="164" fontId="18" fillId="0" borderId="19" xfId="3" applyNumberFormat="1" applyFont="1" applyBorder="1" applyAlignment="1">
      <alignment horizontal="center" vertical="center"/>
    </xf>
    <xf numFmtId="9" fontId="1" fillId="0" borderId="20" xfId="1" applyFont="1" applyBorder="1" applyAlignment="1">
      <alignment horizontal="center" vertical="center"/>
    </xf>
    <xf numFmtId="9" fontId="1" fillId="0" borderId="0" xfId="1" applyFont="1"/>
    <xf numFmtId="0" fontId="18" fillId="0" borderId="6" xfId="3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11" fillId="0" borderId="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9" fillId="2" borderId="2" xfId="0" quotePrefix="1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2" borderId="3" xfId="0" quotePrefix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 readingOrder="2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 readingOrder="1"/>
    </xf>
    <xf numFmtId="0" fontId="7" fillId="0" borderId="1" xfId="4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 indent="4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7" fillId="0" borderId="19" xfId="4" applyNumberFormat="1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readingOrder="1"/>
    </xf>
    <xf numFmtId="1" fontId="7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readingOrder="1"/>
    </xf>
    <xf numFmtId="0" fontId="11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9" fontId="6" fillId="2" borderId="19" xfId="1" applyFont="1" applyFill="1" applyBorder="1" applyAlignment="1">
      <alignment horizontal="center" vertical="center"/>
    </xf>
    <xf numFmtId="9" fontId="4" fillId="2" borderId="20" xfId="1" applyFont="1" applyFill="1" applyBorder="1" applyAlignment="1">
      <alignment horizontal="center" vertical="center"/>
    </xf>
    <xf numFmtId="9" fontId="4" fillId="2" borderId="14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9" fontId="4" fillId="2" borderId="17" xfId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 wrapText="1"/>
    </xf>
    <xf numFmtId="1" fontId="4" fillId="2" borderId="19" xfId="0" applyNumberFormat="1" applyFont="1" applyFill="1" applyBorder="1" applyAlignment="1">
      <alignment horizontal="center" vertical="center"/>
    </xf>
    <xf numFmtId="9" fontId="4" fillId="2" borderId="19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9" fontId="5" fillId="2" borderId="14" xfId="1" applyFont="1" applyFill="1" applyBorder="1" applyAlignment="1">
      <alignment horizontal="center" vertical="center"/>
    </xf>
    <xf numFmtId="1" fontId="4" fillId="2" borderId="16" xfId="0" applyNumberFormat="1" applyFont="1" applyFill="1" applyBorder="1" applyAlignment="1">
      <alignment horizontal="center" vertical="center"/>
    </xf>
    <xf numFmtId="164" fontId="4" fillId="2" borderId="16" xfId="0" applyNumberFormat="1" applyFont="1" applyFill="1" applyBorder="1" applyAlignment="1">
      <alignment horizontal="center" vertical="center"/>
    </xf>
    <xf numFmtId="9" fontId="4" fillId="2" borderId="16" xfId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1" fontId="4" fillId="2" borderId="19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9" fontId="4" fillId="0" borderId="19" xfId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9" fontId="4" fillId="2" borderId="16" xfId="1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1" fontId="14" fillId="2" borderId="19" xfId="0" applyNumberFormat="1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1" fontId="14" fillId="2" borderId="19" xfId="0" applyNumberFormat="1" applyFont="1" applyFill="1" applyBorder="1" applyAlignment="1">
      <alignment horizontal="center" vertical="center"/>
    </xf>
    <xf numFmtId="9" fontId="14" fillId="2" borderId="19" xfId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21" fillId="0" borderId="0" xfId="0" applyFont="1"/>
  </cellXfs>
  <cellStyles count="5">
    <cellStyle name="Comma" xfId="4" builtinId="3"/>
    <cellStyle name="Normal" xfId="0" builtinId="0"/>
    <cellStyle name="Normal 2" xfId="2"/>
    <cellStyle name="Normal 2 2" xfId="3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7327</xdr:colOff>
      <xdr:row>0</xdr:row>
      <xdr:rowOff>14654</xdr:rowOff>
    </xdr:from>
    <xdr:to>
      <xdr:col>12</xdr:col>
      <xdr:colOff>384134</xdr:colOff>
      <xdr:row>3</xdr:row>
      <xdr:rowOff>146786</xdr:rowOff>
    </xdr:to>
    <xdr:grpSp>
      <xdr:nvGrpSpPr>
        <xdr:cNvPr id="2" name="Group 1"/>
        <xdr:cNvGrpSpPr/>
      </xdr:nvGrpSpPr>
      <xdr:grpSpPr>
        <a:xfrm>
          <a:off x="7327" y="14654"/>
          <a:ext cx="6485945" cy="703632"/>
          <a:chOff x="0" y="0"/>
          <a:chExt cx="7002336" cy="681651"/>
        </a:xfrm>
      </xdr:grpSpPr>
      <xdr:sp macro="" textlink="">
        <xdr:nvSpPr>
          <xdr:cNvPr id="3" name="TextBox 2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10221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0" y="348833"/>
            <a:ext cx="172843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Instrumentation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663321" y="348820"/>
            <a:ext cx="138844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AC-8</a:t>
            </a:r>
            <a:endParaRPr lang="en-US" sz="800"/>
          </a:p>
        </xdr:txBody>
      </xdr:sp>
      <xdr:sp macro="" textlink="">
        <xdr:nvSpPr>
          <xdr:cNvPr id="7" name="TextBox 6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en-US" sz="800">
                <a:cs typeface="B Nazanin" panose="00000400000000000000" pitchFamily="2" charset="-78"/>
              </a:rPr>
              <a:t>Nik</a:t>
            </a:r>
            <a:r>
              <a:rPr lang="en-US" sz="800" baseline="0">
                <a:cs typeface="B Nazanin" panose="00000400000000000000" pitchFamily="2" charset="-78"/>
              </a:rPr>
              <a:t> Ris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10221-AC-08-Instrumentation-MTO-01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98.10.09</a:t>
            </a:r>
          </a:p>
        </xdr:txBody>
      </xdr:sp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44555</xdr:colOff>
      <xdr:row>27</xdr:row>
      <xdr:rowOff>62548</xdr:rowOff>
    </xdr:from>
    <xdr:to>
      <xdr:col>13</xdr:col>
      <xdr:colOff>400707</xdr:colOff>
      <xdr:row>31</xdr:row>
      <xdr:rowOff>130877</xdr:rowOff>
    </xdr:to>
    <xdr:grpSp>
      <xdr:nvGrpSpPr>
        <xdr:cNvPr id="88" name="Group 87"/>
        <xdr:cNvGrpSpPr/>
      </xdr:nvGrpSpPr>
      <xdr:grpSpPr>
        <a:xfrm>
          <a:off x="44555" y="5444173"/>
          <a:ext cx="6458105" cy="830329"/>
          <a:chOff x="47625" y="3097696"/>
          <a:chExt cx="6512571" cy="830330"/>
        </a:xfrm>
      </xdr:grpSpPr>
      <xdr:sp macro="" textlink="">
        <xdr:nvSpPr>
          <xdr:cNvPr id="89" name="Rounded Rectangle 88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2" name="Flowchart: Connector 91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16329</xdr:colOff>
      <xdr:row>0</xdr:row>
      <xdr:rowOff>32657</xdr:rowOff>
    </xdr:from>
    <xdr:to>
      <xdr:col>13</xdr:col>
      <xdr:colOff>417108</xdr:colOff>
      <xdr:row>3</xdr:row>
      <xdr:rowOff>164789</xdr:rowOff>
    </xdr:to>
    <xdr:grpSp>
      <xdr:nvGrpSpPr>
        <xdr:cNvPr id="22" name="Group 21"/>
        <xdr:cNvGrpSpPr/>
      </xdr:nvGrpSpPr>
      <xdr:grpSpPr>
        <a:xfrm>
          <a:off x="16329" y="32657"/>
          <a:ext cx="6502732" cy="703632"/>
          <a:chOff x="0" y="0"/>
          <a:chExt cx="7002336" cy="681651"/>
        </a:xfrm>
      </xdr:grpSpPr>
      <xdr:sp macro="" textlink="">
        <xdr:nvSpPr>
          <xdr:cNvPr id="23" name="TextBox 22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Air Washer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Nozzle</a:t>
            </a:r>
            <a:r>
              <a:rPr lang="en-US" sz="800" baseline="0"/>
              <a:t> Bank</a:t>
            </a:r>
            <a:endParaRPr lang="en-US" sz="8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10224-AC-01-Nozzle Bank-MTO-01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44555</xdr:colOff>
      <xdr:row>15</xdr:row>
      <xdr:rowOff>62548</xdr:rowOff>
    </xdr:from>
    <xdr:to>
      <xdr:col>13</xdr:col>
      <xdr:colOff>400707</xdr:colOff>
      <xdr:row>19</xdr:row>
      <xdr:rowOff>130877</xdr:rowOff>
    </xdr:to>
    <xdr:grpSp>
      <xdr:nvGrpSpPr>
        <xdr:cNvPr id="88" name="Group 87"/>
        <xdr:cNvGrpSpPr/>
      </xdr:nvGrpSpPr>
      <xdr:grpSpPr>
        <a:xfrm>
          <a:off x="44555" y="3156531"/>
          <a:ext cx="6465290" cy="830329"/>
          <a:chOff x="47625" y="3097696"/>
          <a:chExt cx="6512571" cy="830330"/>
        </a:xfrm>
      </xdr:grpSpPr>
      <xdr:sp macro="" textlink="">
        <xdr:nvSpPr>
          <xdr:cNvPr id="89" name="Rounded Rectangle 88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2" name="Flowchart: Connector 91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19707</xdr:colOff>
      <xdr:row>0</xdr:row>
      <xdr:rowOff>13138</xdr:rowOff>
    </xdr:from>
    <xdr:to>
      <xdr:col>13</xdr:col>
      <xdr:colOff>407348</xdr:colOff>
      <xdr:row>3</xdr:row>
      <xdr:rowOff>145270</xdr:rowOff>
    </xdr:to>
    <xdr:grpSp>
      <xdr:nvGrpSpPr>
        <xdr:cNvPr id="31" name="Group 30"/>
        <xdr:cNvGrpSpPr/>
      </xdr:nvGrpSpPr>
      <xdr:grpSpPr>
        <a:xfrm>
          <a:off x="19707" y="13138"/>
          <a:ext cx="6496779" cy="703632"/>
          <a:chOff x="0" y="0"/>
          <a:chExt cx="7002336" cy="681651"/>
        </a:xfrm>
      </xdr:grpSpPr>
      <xdr:sp macro="" textlink="">
        <xdr:nvSpPr>
          <xdr:cNvPr id="32" name="TextBox 3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Air Washer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 Air</a:t>
            </a:r>
            <a:r>
              <a:rPr lang="en-US" sz="800" baseline="0"/>
              <a:t> Baffle</a:t>
            </a:r>
            <a:endParaRPr lang="en-US" sz="80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10224-AC-01-Air Baffle-MTO-01</a:t>
            </a:r>
            <a:endParaRPr lang="en-US" sz="8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1" name="Picture 4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378798</xdr:colOff>
      <xdr:row>3</xdr:row>
      <xdr:rowOff>132132</xdr:rowOff>
    </xdr:to>
    <xdr:grpSp>
      <xdr:nvGrpSpPr>
        <xdr:cNvPr id="27" name="Group 26"/>
        <xdr:cNvGrpSpPr/>
      </xdr:nvGrpSpPr>
      <xdr:grpSpPr>
        <a:xfrm>
          <a:off x="0" y="0"/>
          <a:ext cx="6487936" cy="703632"/>
          <a:chOff x="0" y="0"/>
          <a:chExt cx="7002336" cy="681651"/>
        </a:xfrm>
      </xdr:grpSpPr>
      <xdr:sp macro="" textlink="">
        <xdr:nvSpPr>
          <xdr:cNvPr id="2" name="TextBox 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Air Washer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461933" y="348820"/>
            <a:ext cx="1589837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 Eliminator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10224-AC-01-Eliminator-MTO-01</a:t>
            </a:r>
            <a:endParaRPr lang="en-US" sz="8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22575</xdr:colOff>
      <xdr:row>20</xdr:row>
      <xdr:rowOff>40567</xdr:rowOff>
    </xdr:from>
    <xdr:to>
      <xdr:col>13</xdr:col>
      <xdr:colOff>378727</xdr:colOff>
      <xdr:row>24</xdr:row>
      <xdr:rowOff>108896</xdr:rowOff>
    </xdr:to>
    <xdr:grpSp>
      <xdr:nvGrpSpPr>
        <xdr:cNvPr id="12" name="Group 11"/>
        <xdr:cNvGrpSpPr/>
      </xdr:nvGrpSpPr>
      <xdr:grpSpPr>
        <a:xfrm>
          <a:off x="22575" y="4087050"/>
          <a:ext cx="6465290" cy="830329"/>
          <a:chOff x="47625" y="3097696"/>
          <a:chExt cx="6512571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17840</xdr:colOff>
      <xdr:row>44</xdr:row>
      <xdr:rowOff>89308</xdr:rowOff>
    </xdr:from>
    <xdr:to>
      <xdr:col>13</xdr:col>
      <xdr:colOff>176167</xdr:colOff>
      <xdr:row>48</xdr:row>
      <xdr:rowOff>157637</xdr:rowOff>
    </xdr:to>
    <xdr:grpSp>
      <xdr:nvGrpSpPr>
        <xdr:cNvPr id="2" name="Group 1"/>
        <xdr:cNvGrpSpPr/>
      </xdr:nvGrpSpPr>
      <xdr:grpSpPr>
        <a:xfrm>
          <a:off x="17840" y="8707791"/>
          <a:ext cx="6359430" cy="830329"/>
          <a:chOff x="47625" y="3097696"/>
          <a:chExt cx="6314017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47625" y="3107220"/>
            <a:ext cx="3595998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3680825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246431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>
            <a:spLocks noChangeAspect="1"/>
          </xdr:cNvSpPr>
        </xdr:nvSpPr>
        <xdr:spPr>
          <a:xfrm>
            <a:off x="5368007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367727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>
            <a:spLocks noChangeAspect="1"/>
          </xdr:cNvSpPr>
        </xdr:nvSpPr>
        <xdr:spPr>
          <a:xfrm>
            <a:off x="5367727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>
            <a:spLocks noChangeAspect="1"/>
          </xdr:cNvSpPr>
        </xdr:nvSpPr>
        <xdr:spPr>
          <a:xfrm>
            <a:off x="5367727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5365003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19706</xdr:colOff>
      <xdr:row>0</xdr:row>
      <xdr:rowOff>19707</xdr:rowOff>
    </xdr:from>
    <xdr:to>
      <xdr:col>13</xdr:col>
      <xdr:colOff>315382</xdr:colOff>
      <xdr:row>3</xdr:row>
      <xdr:rowOff>151839</xdr:rowOff>
    </xdr:to>
    <xdr:grpSp>
      <xdr:nvGrpSpPr>
        <xdr:cNvPr id="32" name="Group 31"/>
        <xdr:cNvGrpSpPr/>
      </xdr:nvGrpSpPr>
      <xdr:grpSpPr>
        <a:xfrm>
          <a:off x="19706" y="19707"/>
          <a:ext cx="6496779" cy="703632"/>
          <a:chOff x="0" y="0"/>
          <a:chExt cx="7002336" cy="681651"/>
        </a:xfrm>
      </xdr:grpSpPr>
      <xdr:sp macro="" textlink="">
        <xdr:nvSpPr>
          <xdr:cNvPr id="33" name="TextBox 32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Axial</a:t>
            </a:r>
            <a:r>
              <a:rPr lang="en-US" sz="800" baseline="0"/>
              <a:t> Fan</a:t>
            </a:r>
            <a:endParaRPr lang="en-US" sz="80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10224-AC-01-Axial Fan-MTO-01</a:t>
            </a:r>
            <a:endParaRPr lang="en-US" sz="80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65944</xdr:colOff>
      <xdr:row>55</xdr:row>
      <xdr:rowOff>32168</xdr:rowOff>
    </xdr:from>
    <xdr:ext cx="6462346" cy="825870"/>
    <xdr:grpSp>
      <xdr:nvGrpSpPr>
        <xdr:cNvPr id="11" name="Group 10"/>
        <xdr:cNvGrpSpPr/>
      </xdr:nvGrpSpPr>
      <xdr:grpSpPr>
        <a:xfrm>
          <a:off x="65944" y="10687030"/>
          <a:ext cx="6462346" cy="825870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M.Rezaeifard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oneCellAnchor>
  <xdr:twoCellAnchor editAs="oneCell">
    <xdr:from>
      <xdr:col>0</xdr:col>
      <xdr:colOff>8283</xdr:colOff>
      <xdr:row>0</xdr:row>
      <xdr:rowOff>16565</xdr:rowOff>
    </xdr:from>
    <xdr:to>
      <xdr:col>14</xdr:col>
      <xdr:colOff>165658</xdr:colOff>
      <xdr:row>3</xdr:row>
      <xdr:rowOff>148697</xdr:rowOff>
    </xdr:to>
    <xdr:grpSp>
      <xdr:nvGrpSpPr>
        <xdr:cNvPr id="33" name="Group 32"/>
        <xdr:cNvGrpSpPr/>
      </xdr:nvGrpSpPr>
      <xdr:grpSpPr>
        <a:xfrm>
          <a:off x="8283" y="16565"/>
          <a:ext cx="6496427" cy="703632"/>
          <a:chOff x="0" y="0"/>
          <a:chExt cx="7002336" cy="681651"/>
        </a:xfrm>
      </xdr:grpSpPr>
      <xdr:sp macro="" textlink="">
        <xdr:nvSpPr>
          <xdr:cNvPr id="34" name="TextBox 33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0" y="348833"/>
            <a:ext cx="172843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V.C.-D.C.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663321" y="348820"/>
            <a:ext cx="138844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10224-AC-01-V.C.-D.C.-MTO-01</a:t>
            </a:r>
            <a:endParaRPr lang="en-US" sz="80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43962</xdr:colOff>
      <xdr:row>83</xdr:row>
      <xdr:rowOff>24072</xdr:rowOff>
    </xdr:from>
    <xdr:to>
      <xdr:col>14</xdr:col>
      <xdr:colOff>19993</xdr:colOff>
      <xdr:row>87</xdr:row>
      <xdr:rowOff>102525</xdr:rowOff>
    </xdr:to>
    <xdr:grpSp>
      <xdr:nvGrpSpPr>
        <xdr:cNvPr id="12" name="Group 11"/>
        <xdr:cNvGrpSpPr/>
      </xdr:nvGrpSpPr>
      <xdr:grpSpPr>
        <a:xfrm>
          <a:off x="43962" y="15686744"/>
          <a:ext cx="6530422" cy="840453"/>
          <a:chOff x="47625" y="3097696"/>
          <a:chExt cx="6512571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3663</xdr:colOff>
      <xdr:row>0</xdr:row>
      <xdr:rowOff>38100</xdr:rowOff>
    </xdr:from>
    <xdr:to>
      <xdr:col>13</xdr:col>
      <xdr:colOff>370970</xdr:colOff>
      <xdr:row>3</xdr:row>
      <xdr:rowOff>172430</xdr:rowOff>
    </xdr:to>
    <xdr:grpSp>
      <xdr:nvGrpSpPr>
        <xdr:cNvPr id="21" name="Group 20"/>
        <xdr:cNvGrpSpPr/>
      </xdr:nvGrpSpPr>
      <xdr:grpSpPr>
        <a:xfrm>
          <a:off x="3663" y="38100"/>
          <a:ext cx="6457354" cy="693924"/>
          <a:chOff x="0" y="0"/>
          <a:chExt cx="7002336" cy="681651"/>
        </a:xfrm>
      </xdr:grpSpPr>
      <xdr:sp macro="" textlink="">
        <xdr:nvSpPr>
          <xdr:cNvPr id="22" name="TextBox 2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23" name="TextBox 22"/>
          <xdr:cNvSpPr txBox="1"/>
        </xdr:nvSpPr>
        <xdr:spPr>
          <a:xfrm>
            <a:off x="0" y="348833"/>
            <a:ext cx="172843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</a:t>
            </a:r>
            <a:r>
              <a:rPr lang="en-US" sz="800" baseline="0"/>
              <a:t> Air Rotary Filter</a:t>
            </a:r>
            <a:endParaRPr lang="en-US" sz="800"/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1663321" y="348820"/>
            <a:ext cx="138844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10224-AC-01-Air Rotary Filter-MTO-01</a:t>
            </a:r>
            <a:endParaRPr lang="en-US" sz="8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7327</xdr:colOff>
      <xdr:row>50</xdr:row>
      <xdr:rowOff>166051</xdr:rowOff>
    </xdr:from>
    <xdr:to>
      <xdr:col>2</xdr:col>
      <xdr:colOff>52746</xdr:colOff>
      <xdr:row>52</xdr:row>
      <xdr:rowOff>132921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7327" y="9602289"/>
          <a:ext cx="1455119" cy="33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7327</xdr:colOff>
      <xdr:row>52</xdr:row>
      <xdr:rowOff>139495</xdr:rowOff>
    </xdr:from>
    <xdr:to>
      <xdr:col>2</xdr:col>
      <xdr:colOff>52747</xdr:colOff>
      <xdr:row>54</xdr:row>
      <xdr:rowOff>114250</xdr:rowOff>
    </xdr:to>
    <xdr:sp macro="" textlink="">
      <xdr:nvSpPr>
        <xdr:cNvPr id="3" name="TextBox 2"/>
        <xdr:cNvSpPr txBox="1"/>
      </xdr:nvSpPr>
      <xdr:spPr>
        <a:xfrm>
          <a:off x="7327" y="9945966"/>
          <a:ext cx="1455120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61025</xdr:colOff>
      <xdr:row>52</xdr:row>
      <xdr:rowOff>139482</xdr:rowOff>
    </xdr:from>
    <xdr:to>
      <xdr:col>5</xdr:col>
      <xdr:colOff>137727</xdr:colOff>
      <xdr:row>54</xdr:row>
      <xdr:rowOff>114237</xdr:rowOff>
    </xdr:to>
    <xdr:sp macro="" textlink="">
      <xdr:nvSpPr>
        <xdr:cNvPr id="4" name="TextBox 3"/>
        <xdr:cNvSpPr txBox="1"/>
      </xdr:nvSpPr>
      <xdr:spPr>
        <a:xfrm>
          <a:off x="1470725" y="9945953"/>
          <a:ext cx="157541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148970</xdr:colOff>
      <xdr:row>50</xdr:row>
      <xdr:rowOff>166049</xdr:rowOff>
    </xdr:from>
    <xdr:to>
      <xdr:col>7</xdr:col>
      <xdr:colOff>321787</xdr:colOff>
      <xdr:row>52</xdr:row>
      <xdr:rowOff>132520</xdr:rowOff>
    </xdr:to>
    <xdr:sp macro="" textlink="">
      <xdr:nvSpPr>
        <xdr:cNvPr id="5" name="TextBox 4"/>
        <xdr:cNvSpPr txBox="1"/>
      </xdr:nvSpPr>
      <xdr:spPr>
        <a:xfrm>
          <a:off x="3057380" y="9602287"/>
          <a:ext cx="130169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61025</xdr:colOff>
      <xdr:row>50</xdr:row>
      <xdr:rowOff>166049</xdr:rowOff>
    </xdr:from>
    <xdr:to>
      <xdr:col>5</xdr:col>
      <xdr:colOff>137727</xdr:colOff>
      <xdr:row>52</xdr:row>
      <xdr:rowOff>132520</xdr:rowOff>
    </xdr:to>
    <xdr:sp macro="" textlink="">
      <xdr:nvSpPr>
        <xdr:cNvPr id="6" name="TextBox 5"/>
        <xdr:cNvSpPr txBox="1"/>
      </xdr:nvSpPr>
      <xdr:spPr>
        <a:xfrm>
          <a:off x="1470725" y="9602287"/>
          <a:ext cx="157541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7</xdr:col>
      <xdr:colOff>325769</xdr:colOff>
      <xdr:row>50</xdr:row>
      <xdr:rowOff>166049</xdr:rowOff>
    </xdr:from>
    <xdr:to>
      <xdr:col>12</xdr:col>
      <xdr:colOff>89306</xdr:colOff>
      <xdr:row>52</xdr:row>
      <xdr:rowOff>132520</xdr:rowOff>
    </xdr:to>
    <xdr:sp macro="" textlink="">
      <xdr:nvSpPr>
        <xdr:cNvPr id="7" name="TextBox 6"/>
        <xdr:cNvSpPr txBox="1"/>
      </xdr:nvSpPr>
      <xdr:spPr>
        <a:xfrm>
          <a:off x="4363054" y="9602287"/>
          <a:ext cx="1989846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146839</xdr:colOff>
      <xdr:row>52</xdr:row>
      <xdr:rowOff>137350</xdr:rowOff>
    </xdr:from>
    <xdr:to>
      <xdr:col>7</xdr:col>
      <xdr:colOff>319656</xdr:colOff>
      <xdr:row>54</xdr:row>
      <xdr:rowOff>112105</xdr:rowOff>
    </xdr:to>
    <xdr:sp macro="" textlink="">
      <xdr:nvSpPr>
        <xdr:cNvPr id="8" name="TextBox 7"/>
        <xdr:cNvSpPr txBox="1"/>
      </xdr:nvSpPr>
      <xdr:spPr>
        <a:xfrm>
          <a:off x="3055249" y="9943821"/>
          <a:ext cx="130169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5</a:t>
          </a:r>
          <a:endParaRPr lang="en-US" sz="1050"/>
        </a:p>
      </xdr:txBody>
    </xdr:sp>
    <xdr:clientData/>
  </xdr:twoCellAnchor>
  <xdr:twoCellAnchor editAs="absolute">
    <xdr:from>
      <xdr:col>7</xdr:col>
      <xdr:colOff>323637</xdr:colOff>
      <xdr:row>52</xdr:row>
      <xdr:rowOff>137365</xdr:rowOff>
    </xdr:from>
    <xdr:to>
      <xdr:col>9</xdr:col>
      <xdr:colOff>401475</xdr:colOff>
      <xdr:row>54</xdr:row>
      <xdr:rowOff>112120</xdr:rowOff>
    </xdr:to>
    <xdr:sp macro="" textlink="">
      <xdr:nvSpPr>
        <xdr:cNvPr id="9" name="TextBox 8"/>
        <xdr:cNvSpPr txBox="1"/>
      </xdr:nvSpPr>
      <xdr:spPr>
        <a:xfrm>
          <a:off x="4360922" y="9943836"/>
          <a:ext cx="912754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368346</xdr:colOff>
      <xdr:row>52</xdr:row>
      <xdr:rowOff>137832</xdr:rowOff>
    </xdr:from>
    <xdr:to>
      <xdr:col>12</xdr:col>
      <xdr:colOff>89305</xdr:colOff>
      <xdr:row>54</xdr:row>
      <xdr:rowOff>112587</xdr:rowOff>
    </xdr:to>
    <xdr:sp macro="" textlink="">
      <xdr:nvSpPr>
        <xdr:cNvPr id="10" name="TextBox 9"/>
        <xdr:cNvSpPr txBox="1"/>
      </xdr:nvSpPr>
      <xdr:spPr>
        <a:xfrm>
          <a:off x="5240547" y="9944303"/>
          <a:ext cx="111235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12</xdr:col>
      <xdr:colOff>172131</xdr:colOff>
      <xdr:row>51</xdr:row>
      <xdr:rowOff>25244</xdr:rowOff>
    </xdr:from>
    <xdr:to>
      <xdr:col>13</xdr:col>
      <xdr:colOff>380431</xdr:colOff>
      <xdr:row>53</xdr:row>
      <xdr:rowOff>175515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5725" y="9651982"/>
          <a:ext cx="590285" cy="502695"/>
        </a:xfrm>
        <a:prstGeom prst="rect">
          <a:avLst/>
        </a:prstGeom>
      </xdr:spPr>
    </xdr:pic>
    <xdr:clientData/>
  </xdr:twoCellAnchor>
  <xdr:twoCellAnchor editAs="absolute">
    <xdr:from>
      <xdr:col>0</xdr:col>
      <xdr:colOff>21981</xdr:colOff>
      <xdr:row>104</xdr:row>
      <xdr:rowOff>41998</xdr:rowOff>
    </xdr:from>
    <xdr:to>
      <xdr:col>2</xdr:col>
      <xdr:colOff>67400</xdr:colOff>
      <xdr:row>106</xdr:row>
      <xdr:rowOff>15437</xdr:rowOff>
    </xdr:to>
    <xdr:sp macro="" textlink="">
      <xdr:nvSpPr>
        <xdr:cNvPr id="12" name="TextBox 11"/>
        <xdr:cNvSpPr txBox="1">
          <a:spLocks noChangeAspect="1"/>
        </xdr:cNvSpPr>
      </xdr:nvSpPr>
      <xdr:spPr>
        <a:xfrm>
          <a:off x="21981" y="19260411"/>
          <a:ext cx="1455119" cy="33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21981</xdr:colOff>
      <xdr:row>106</xdr:row>
      <xdr:rowOff>28041</xdr:rowOff>
    </xdr:from>
    <xdr:to>
      <xdr:col>2</xdr:col>
      <xdr:colOff>67401</xdr:colOff>
      <xdr:row>107</xdr:row>
      <xdr:rowOff>180696</xdr:rowOff>
    </xdr:to>
    <xdr:sp macro="" textlink="">
      <xdr:nvSpPr>
        <xdr:cNvPr id="13" name="TextBox 12"/>
        <xdr:cNvSpPr txBox="1"/>
      </xdr:nvSpPr>
      <xdr:spPr>
        <a:xfrm>
          <a:off x="21981" y="19608405"/>
          <a:ext cx="1455120" cy="324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75679</xdr:colOff>
      <xdr:row>106</xdr:row>
      <xdr:rowOff>28028</xdr:rowOff>
    </xdr:from>
    <xdr:to>
      <xdr:col>5</xdr:col>
      <xdr:colOff>152381</xdr:colOff>
      <xdr:row>107</xdr:row>
      <xdr:rowOff>180683</xdr:rowOff>
    </xdr:to>
    <xdr:sp macro="" textlink="">
      <xdr:nvSpPr>
        <xdr:cNvPr id="14" name="TextBox 13"/>
        <xdr:cNvSpPr txBox="1"/>
      </xdr:nvSpPr>
      <xdr:spPr>
        <a:xfrm>
          <a:off x="1485379" y="19608392"/>
          <a:ext cx="1575412" cy="324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163624</xdr:colOff>
      <xdr:row>104</xdr:row>
      <xdr:rowOff>41996</xdr:rowOff>
    </xdr:from>
    <xdr:to>
      <xdr:col>7</xdr:col>
      <xdr:colOff>326916</xdr:colOff>
      <xdr:row>106</xdr:row>
      <xdr:rowOff>15036</xdr:rowOff>
    </xdr:to>
    <xdr:sp macro="" textlink="">
      <xdr:nvSpPr>
        <xdr:cNvPr id="15" name="TextBox 14"/>
        <xdr:cNvSpPr txBox="1"/>
      </xdr:nvSpPr>
      <xdr:spPr>
        <a:xfrm>
          <a:off x="3072034" y="19260409"/>
          <a:ext cx="130169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75679</xdr:colOff>
      <xdr:row>104</xdr:row>
      <xdr:rowOff>41996</xdr:rowOff>
    </xdr:from>
    <xdr:to>
      <xdr:col>5</xdr:col>
      <xdr:colOff>152381</xdr:colOff>
      <xdr:row>106</xdr:row>
      <xdr:rowOff>15036</xdr:rowOff>
    </xdr:to>
    <xdr:sp macro="" textlink="">
      <xdr:nvSpPr>
        <xdr:cNvPr id="16" name="TextBox 15"/>
        <xdr:cNvSpPr txBox="1"/>
      </xdr:nvSpPr>
      <xdr:spPr>
        <a:xfrm>
          <a:off x="1485379" y="19260409"/>
          <a:ext cx="157541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7</xdr:col>
      <xdr:colOff>330898</xdr:colOff>
      <xdr:row>104</xdr:row>
      <xdr:rowOff>41996</xdr:rowOff>
    </xdr:from>
    <xdr:to>
      <xdr:col>12</xdr:col>
      <xdr:colOff>103960</xdr:colOff>
      <xdr:row>106</xdr:row>
      <xdr:rowOff>15036</xdr:rowOff>
    </xdr:to>
    <xdr:sp macro="" textlink="">
      <xdr:nvSpPr>
        <xdr:cNvPr id="17" name="TextBox 16"/>
        <xdr:cNvSpPr txBox="1"/>
      </xdr:nvSpPr>
      <xdr:spPr>
        <a:xfrm>
          <a:off x="4377708" y="19260409"/>
          <a:ext cx="1989846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161493</xdr:colOff>
      <xdr:row>106</xdr:row>
      <xdr:rowOff>21579</xdr:rowOff>
    </xdr:from>
    <xdr:to>
      <xdr:col>7</xdr:col>
      <xdr:colOff>324785</xdr:colOff>
      <xdr:row>107</xdr:row>
      <xdr:rowOff>178551</xdr:rowOff>
    </xdr:to>
    <xdr:sp macro="" textlink="">
      <xdr:nvSpPr>
        <xdr:cNvPr id="18" name="TextBox 17"/>
        <xdr:cNvSpPr txBox="1"/>
      </xdr:nvSpPr>
      <xdr:spPr>
        <a:xfrm>
          <a:off x="3069903" y="19601943"/>
          <a:ext cx="130169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3 of 5</a:t>
          </a:r>
          <a:endParaRPr lang="en-US" sz="1050"/>
        </a:p>
      </xdr:txBody>
    </xdr:sp>
    <xdr:clientData/>
  </xdr:twoCellAnchor>
  <xdr:twoCellAnchor editAs="absolute">
    <xdr:from>
      <xdr:col>7</xdr:col>
      <xdr:colOff>328766</xdr:colOff>
      <xdr:row>106</xdr:row>
      <xdr:rowOff>21594</xdr:rowOff>
    </xdr:from>
    <xdr:to>
      <xdr:col>9</xdr:col>
      <xdr:colOff>416129</xdr:colOff>
      <xdr:row>107</xdr:row>
      <xdr:rowOff>178566</xdr:rowOff>
    </xdr:to>
    <xdr:sp macro="" textlink="">
      <xdr:nvSpPr>
        <xdr:cNvPr id="19" name="TextBox 18"/>
        <xdr:cNvSpPr txBox="1"/>
      </xdr:nvSpPr>
      <xdr:spPr>
        <a:xfrm>
          <a:off x="4375576" y="19601958"/>
          <a:ext cx="9127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383000</xdr:colOff>
      <xdr:row>106</xdr:row>
      <xdr:rowOff>22061</xdr:rowOff>
    </xdr:from>
    <xdr:to>
      <xdr:col>12</xdr:col>
      <xdr:colOff>103959</xdr:colOff>
      <xdr:row>107</xdr:row>
      <xdr:rowOff>179033</xdr:rowOff>
    </xdr:to>
    <xdr:sp macro="" textlink="">
      <xdr:nvSpPr>
        <xdr:cNvPr id="20" name="TextBox 19"/>
        <xdr:cNvSpPr txBox="1"/>
      </xdr:nvSpPr>
      <xdr:spPr>
        <a:xfrm>
          <a:off x="5255201" y="19602425"/>
          <a:ext cx="111235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12</xdr:col>
      <xdr:colOff>186785</xdr:colOff>
      <xdr:row>104</xdr:row>
      <xdr:rowOff>98260</xdr:rowOff>
    </xdr:from>
    <xdr:to>
      <xdr:col>13</xdr:col>
      <xdr:colOff>395085</xdr:colOff>
      <xdr:row>107</xdr:row>
      <xdr:rowOff>51462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379" y="19307148"/>
          <a:ext cx="590285" cy="505652"/>
        </a:xfrm>
        <a:prstGeom prst="rect">
          <a:avLst/>
        </a:prstGeom>
      </xdr:spPr>
    </xdr:pic>
    <xdr:clientData/>
  </xdr:twoCellAnchor>
  <xdr:twoCellAnchor editAs="absolute">
    <xdr:from>
      <xdr:col>0</xdr:col>
      <xdr:colOff>14654</xdr:colOff>
      <xdr:row>157</xdr:row>
      <xdr:rowOff>82970</xdr:rowOff>
    </xdr:from>
    <xdr:to>
      <xdr:col>2</xdr:col>
      <xdr:colOff>60073</xdr:colOff>
      <xdr:row>159</xdr:row>
      <xdr:rowOff>50599</xdr:rowOff>
    </xdr:to>
    <xdr:sp macro="" textlink="">
      <xdr:nvSpPr>
        <xdr:cNvPr id="22" name="TextBox 21"/>
        <xdr:cNvSpPr txBox="1">
          <a:spLocks noChangeAspect="1"/>
        </xdr:cNvSpPr>
      </xdr:nvSpPr>
      <xdr:spPr>
        <a:xfrm>
          <a:off x="14654" y="28883534"/>
          <a:ext cx="1455119" cy="339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14654</xdr:colOff>
      <xdr:row>159</xdr:row>
      <xdr:rowOff>58886</xdr:rowOff>
    </xdr:from>
    <xdr:to>
      <xdr:col>2</xdr:col>
      <xdr:colOff>60074</xdr:colOff>
      <xdr:row>161</xdr:row>
      <xdr:rowOff>27960</xdr:rowOff>
    </xdr:to>
    <xdr:sp macro="" textlink="">
      <xdr:nvSpPr>
        <xdr:cNvPr id="23" name="TextBox 22"/>
        <xdr:cNvSpPr txBox="1"/>
      </xdr:nvSpPr>
      <xdr:spPr>
        <a:xfrm>
          <a:off x="14654" y="29227969"/>
          <a:ext cx="1455120" cy="33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68352</xdr:colOff>
      <xdr:row>159</xdr:row>
      <xdr:rowOff>58873</xdr:rowOff>
    </xdr:from>
    <xdr:to>
      <xdr:col>5</xdr:col>
      <xdr:colOff>145054</xdr:colOff>
      <xdr:row>161</xdr:row>
      <xdr:rowOff>27947</xdr:rowOff>
    </xdr:to>
    <xdr:sp macro="" textlink="">
      <xdr:nvSpPr>
        <xdr:cNvPr id="24" name="TextBox 23"/>
        <xdr:cNvSpPr txBox="1"/>
      </xdr:nvSpPr>
      <xdr:spPr>
        <a:xfrm>
          <a:off x="1478052" y="29227956"/>
          <a:ext cx="1575412" cy="33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156297</xdr:colOff>
      <xdr:row>157</xdr:row>
      <xdr:rowOff>82968</xdr:rowOff>
    </xdr:from>
    <xdr:to>
      <xdr:col>7</xdr:col>
      <xdr:colOff>329114</xdr:colOff>
      <xdr:row>159</xdr:row>
      <xdr:rowOff>50198</xdr:rowOff>
    </xdr:to>
    <xdr:sp macro="" textlink="">
      <xdr:nvSpPr>
        <xdr:cNvPr id="25" name="TextBox 24"/>
        <xdr:cNvSpPr txBox="1"/>
      </xdr:nvSpPr>
      <xdr:spPr>
        <a:xfrm>
          <a:off x="3064707" y="28883532"/>
          <a:ext cx="1301692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68352</xdr:colOff>
      <xdr:row>157</xdr:row>
      <xdr:rowOff>82968</xdr:rowOff>
    </xdr:from>
    <xdr:to>
      <xdr:col>5</xdr:col>
      <xdr:colOff>145054</xdr:colOff>
      <xdr:row>159</xdr:row>
      <xdr:rowOff>50198</xdr:rowOff>
    </xdr:to>
    <xdr:sp macro="" textlink="">
      <xdr:nvSpPr>
        <xdr:cNvPr id="26" name="TextBox 25"/>
        <xdr:cNvSpPr txBox="1"/>
      </xdr:nvSpPr>
      <xdr:spPr>
        <a:xfrm>
          <a:off x="1478052" y="28883532"/>
          <a:ext cx="1575412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7</xdr:col>
      <xdr:colOff>333096</xdr:colOff>
      <xdr:row>157</xdr:row>
      <xdr:rowOff>82968</xdr:rowOff>
    </xdr:from>
    <xdr:to>
      <xdr:col>12</xdr:col>
      <xdr:colOff>96633</xdr:colOff>
      <xdr:row>159</xdr:row>
      <xdr:rowOff>50198</xdr:rowOff>
    </xdr:to>
    <xdr:sp macro="" textlink="">
      <xdr:nvSpPr>
        <xdr:cNvPr id="27" name="TextBox 26"/>
        <xdr:cNvSpPr txBox="1"/>
      </xdr:nvSpPr>
      <xdr:spPr>
        <a:xfrm>
          <a:off x="4370381" y="28883532"/>
          <a:ext cx="1989846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154166</xdr:colOff>
      <xdr:row>159</xdr:row>
      <xdr:rowOff>56741</xdr:rowOff>
    </xdr:from>
    <xdr:to>
      <xdr:col>7</xdr:col>
      <xdr:colOff>326983</xdr:colOff>
      <xdr:row>161</xdr:row>
      <xdr:rowOff>21499</xdr:rowOff>
    </xdr:to>
    <xdr:sp macro="" textlink="">
      <xdr:nvSpPr>
        <xdr:cNvPr id="28" name="TextBox 27"/>
        <xdr:cNvSpPr txBox="1"/>
      </xdr:nvSpPr>
      <xdr:spPr>
        <a:xfrm>
          <a:off x="3062576" y="29225824"/>
          <a:ext cx="130169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5</a:t>
          </a:r>
          <a:endParaRPr lang="en-US" sz="1050"/>
        </a:p>
      </xdr:txBody>
    </xdr:sp>
    <xdr:clientData/>
  </xdr:twoCellAnchor>
  <xdr:twoCellAnchor editAs="absolute">
    <xdr:from>
      <xdr:col>7</xdr:col>
      <xdr:colOff>330964</xdr:colOff>
      <xdr:row>159</xdr:row>
      <xdr:rowOff>56756</xdr:rowOff>
    </xdr:from>
    <xdr:to>
      <xdr:col>9</xdr:col>
      <xdr:colOff>408802</xdr:colOff>
      <xdr:row>161</xdr:row>
      <xdr:rowOff>21514</xdr:rowOff>
    </xdr:to>
    <xdr:sp macro="" textlink="">
      <xdr:nvSpPr>
        <xdr:cNvPr id="29" name="TextBox 28"/>
        <xdr:cNvSpPr txBox="1"/>
      </xdr:nvSpPr>
      <xdr:spPr>
        <a:xfrm>
          <a:off x="4368249" y="29225839"/>
          <a:ext cx="912754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375673</xdr:colOff>
      <xdr:row>159</xdr:row>
      <xdr:rowOff>57223</xdr:rowOff>
    </xdr:from>
    <xdr:to>
      <xdr:col>12</xdr:col>
      <xdr:colOff>96632</xdr:colOff>
      <xdr:row>161</xdr:row>
      <xdr:rowOff>21981</xdr:rowOff>
    </xdr:to>
    <xdr:sp macro="" textlink="">
      <xdr:nvSpPr>
        <xdr:cNvPr id="30" name="TextBox 29"/>
        <xdr:cNvSpPr txBox="1"/>
      </xdr:nvSpPr>
      <xdr:spPr>
        <a:xfrm>
          <a:off x="5247874" y="29226306"/>
          <a:ext cx="111235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12</xdr:col>
      <xdr:colOff>179458</xdr:colOff>
      <xdr:row>157</xdr:row>
      <xdr:rowOff>128697</xdr:rowOff>
    </xdr:from>
    <xdr:to>
      <xdr:col>13</xdr:col>
      <xdr:colOff>387758</xdr:colOff>
      <xdr:row>160</xdr:row>
      <xdr:rowOff>92434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3052" y="28935830"/>
          <a:ext cx="590285" cy="500092"/>
        </a:xfrm>
        <a:prstGeom prst="rect">
          <a:avLst/>
        </a:prstGeom>
      </xdr:spPr>
    </xdr:pic>
    <xdr:clientData/>
  </xdr:twoCellAnchor>
  <xdr:twoCellAnchor editAs="absolute">
    <xdr:from>
      <xdr:col>0</xdr:col>
      <xdr:colOff>16565</xdr:colOff>
      <xdr:row>210</xdr:row>
      <xdr:rowOff>101316</xdr:rowOff>
    </xdr:from>
    <xdr:to>
      <xdr:col>2</xdr:col>
      <xdr:colOff>61984</xdr:colOff>
      <xdr:row>212</xdr:row>
      <xdr:rowOff>67233</xdr:rowOff>
    </xdr:to>
    <xdr:sp macro="" textlink="">
      <xdr:nvSpPr>
        <xdr:cNvPr id="32" name="TextBox 31"/>
        <xdr:cNvSpPr txBox="1">
          <a:spLocks noChangeAspect="1"/>
        </xdr:cNvSpPr>
      </xdr:nvSpPr>
      <xdr:spPr>
        <a:xfrm>
          <a:off x="16565" y="38493555"/>
          <a:ext cx="1455119" cy="334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16565</xdr:colOff>
      <xdr:row>212</xdr:row>
      <xdr:rowOff>82089</xdr:rowOff>
    </xdr:from>
    <xdr:to>
      <xdr:col>2</xdr:col>
      <xdr:colOff>61985</xdr:colOff>
      <xdr:row>214</xdr:row>
      <xdr:rowOff>41991</xdr:rowOff>
    </xdr:to>
    <xdr:sp macro="" textlink="">
      <xdr:nvSpPr>
        <xdr:cNvPr id="33" name="TextBox 32"/>
        <xdr:cNvSpPr txBox="1"/>
      </xdr:nvSpPr>
      <xdr:spPr>
        <a:xfrm>
          <a:off x="16565" y="38836277"/>
          <a:ext cx="1455120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70263</xdr:colOff>
      <xdr:row>212</xdr:row>
      <xdr:rowOff>82076</xdr:rowOff>
    </xdr:from>
    <xdr:to>
      <xdr:col>5</xdr:col>
      <xdr:colOff>146965</xdr:colOff>
      <xdr:row>214</xdr:row>
      <xdr:rowOff>41978</xdr:rowOff>
    </xdr:to>
    <xdr:sp macro="" textlink="">
      <xdr:nvSpPr>
        <xdr:cNvPr id="34" name="TextBox 33"/>
        <xdr:cNvSpPr txBox="1"/>
      </xdr:nvSpPr>
      <xdr:spPr>
        <a:xfrm>
          <a:off x="1479963" y="38836264"/>
          <a:ext cx="157541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158208</xdr:colOff>
      <xdr:row>210</xdr:row>
      <xdr:rowOff>101314</xdr:rowOff>
    </xdr:from>
    <xdr:to>
      <xdr:col>7</xdr:col>
      <xdr:colOff>331025</xdr:colOff>
      <xdr:row>212</xdr:row>
      <xdr:rowOff>66832</xdr:rowOff>
    </xdr:to>
    <xdr:sp macro="" textlink="">
      <xdr:nvSpPr>
        <xdr:cNvPr id="35" name="TextBox 34"/>
        <xdr:cNvSpPr txBox="1"/>
      </xdr:nvSpPr>
      <xdr:spPr>
        <a:xfrm>
          <a:off x="3066618" y="38493553"/>
          <a:ext cx="1301692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70263</xdr:colOff>
      <xdr:row>210</xdr:row>
      <xdr:rowOff>101314</xdr:rowOff>
    </xdr:from>
    <xdr:to>
      <xdr:col>5</xdr:col>
      <xdr:colOff>146965</xdr:colOff>
      <xdr:row>212</xdr:row>
      <xdr:rowOff>66832</xdr:rowOff>
    </xdr:to>
    <xdr:sp macro="" textlink="">
      <xdr:nvSpPr>
        <xdr:cNvPr id="36" name="TextBox 35"/>
        <xdr:cNvSpPr txBox="1"/>
      </xdr:nvSpPr>
      <xdr:spPr>
        <a:xfrm>
          <a:off x="1479963" y="38493553"/>
          <a:ext cx="1575412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7</xdr:col>
      <xdr:colOff>325482</xdr:colOff>
      <xdr:row>210</xdr:row>
      <xdr:rowOff>101314</xdr:rowOff>
    </xdr:from>
    <xdr:to>
      <xdr:col>12</xdr:col>
      <xdr:colOff>98544</xdr:colOff>
      <xdr:row>212</xdr:row>
      <xdr:rowOff>66832</xdr:rowOff>
    </xdr:to>
    <xdr:sp macro="" textlink="">
      <xdr:nvSpPr>
        <xdr:cNvPr id="37" name="TextBox 36"/>
        <xdr:cNvSpPr txBox="1"/>
      </xdr:nvSpPr>
      <xdr:spPr>
        <a:xfrm>
          <a:off x="4372292" y="38493553"/>
          <a:ext cx="1989846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156077</xdr:colOff>
      <xdr:row>212</xdr:row>
      <xdr:rowOff>79944</xdr:rowOff>
    </xdr:from>
    <xdr:to>
      <xdr:col>7</xdr:col>
      <xdr:colOff>328894</xdr:colOff>
      <xdr:row>214</xdr:row>
      <xdr:rowOff>39846</xdr:rowOff>
    </xdr:to>
    <xdr:sp macro="" textlink="">
      <xdr:nvSpPr>
        <xdr:cNvPr id="38" name="TextBox 37"/>
        <xdr:cNvSpPr txBox="1"/>
      </xdr:nvSpPr>
      <xdr:spPr>
        <a:xfrm>
          <a:off x="3064487" y="38834132"/>
          <a:ext cx="130169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5</a:t>
          </a:r>
          <a:endParaRPr lang="en-US" sz="1050"/>
        </a:p>
      </xdr:txBody>
    </xdr:sp>
    <xdr:clientData/>
  </xdr:twoCellAnchor>
  <xdr:twoCellAnchor editAs="absolute">
    <xdr:from>
      <xdr:col>7</xdr:col>
      <xdr:colOff>332875</xdr:colOff>
      <xdr:row>212</xdr:row>
      <xdr:rowOff>79959</xdr:rowOff>
    </xdr:from>
    <xdr:to>
      <xdr:col>9</xdr:col>
      <xdr:colOff>410713</xdr:colOff>
      <xdr:row>214</xdr:row>
      <xdr:rowOff>39861</xdr:rowOff>
    </xdr:to>
    <xdr:sp macro="" textlink="">
      <xdr:nvSpPr>
        <xdr:cNvPr id="39" name="TextBox 38"/>
        <xdr:cNvSpPr txBox="1"/>
      </xdr:nvSpPr>
      <xdr:spPr>
        <a:xfrm>
          <a:off x="4370160" y="38834147"/>
          <a:ext cx="912754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377584</xdr:colOff>
      <xdr:row>212</xdr:row>
      <xdr:rowOff>80426</xdr:rowOff>
    </xdr:from>
    <xdr:to>
      <xdr:col>12</xdr:col>
      <xdr:colOff>98543</xdr:colOff>
      <xdr:row>214</xdr:row>
      <xdr:rowOff>40328</xdr:rowOff>
    </xdr:to>
    <xdr:sp macro="" textlink="">
      <xdr:nvSpPr>
        <xdr:cNvPr id="40" name="TextBox 39"/>
        <xdr:cNvSpPr txBox="1"/>
      </xdr:nvSpPr>
      <xdr:spPr>
        <a:xfrm>
          <a:off x="5249785" y="38834614"/>
          <a:ext cx="111235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12</xdr:col>
      <xdr:colOff>181369</xdr:colOff>
      <xdr:row>210</xdr:row>
      <xdr:rowOff>145329</xdr:rowOff>
    </xdr:from>
    <xdr:to>
      <xdr:col>13</xdr:col>
      <xdr:colOff>389669</xdr:colOff>
      <xdr:row>213</xdr:row>
      <xdr:rowOff>110779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963" y="38545851"/>
          <a:ext cx="590285" cy="500092"/>
        </a:xfrm>
        <a:prstGeom prst="rect">
          <a:avLst/>
        </a:prstGeom>
      </xdr:spPr>
    </xdr:pic>
    <xdr:clientData/>
  </xdr:twoCellAnchor>
  <xdr:twoCellAnchor>
    <xdr:from>
      <xdr:col>0</xdr:col>
      <xdr:colOff>44555</xdr:colOff>
      <xdr:row>10</xdr:row>
      <xdr:rowOff>62548</xdr:rowOff>
    </xdr:from>
    <xdr:to>
      <xdr:col>13</xdr:col>
      <xdr:colOff>400707</xdr:colOff>
      <xdr:row>14</xdr:row>
      <xdr:rowOff>130877</xdr:rowOff>
    </xdr:to>
    <xdr:grpSp>
      <xdr:nvGrpSpPr>
        <xdr:cNvPr id="42" name="Group 41"/>
        <xdr:cNvGrpSpPr/>
      </xdr:nvGrpSpPr>
      <xdr:grpSpPr>
        <a:xfrm>
          <a:off x="44555" y="2204031"/>
          <a:ext cx="6498135" cy="830329"/>
          <a:chOff x="47625" y="3097696"/>
          <a:chExt cx="6512571" cy="830330"/>
        </a:xfrm>
      </xdr:grpSpPr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4" name="Rounded Rectangle 4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5" name="Rounded Rectangle 44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Flowchart: Connector 4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Flowchart: Connector 4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7327</xdr:colOff>
      <xdr:row>0</xdr:row>
      <xdr:rowOff>14654</xdr:rowOff>
    </xdr:from>
    <xdr:to>
      <xdr:col>13</xdr:col>
      <xdr:colOff>350632</xdr:colOff>
      <xdr:row>3</xdr:row>
      <xdr:rowOff>146786</xdr:rowOff>
    </xdr:to>
    <xdr:grpSp>
      <xdr:nvGrpSpPr>
        <xdr:cNvPr id="73" name="Group 72"/>
        <xdr:cNvGrpSpPr/>
      </xdr:nvGrpSpPr>
      <xdr:grpSpPr>
        <a:xfrm>
          <a:off x="7327" y="14654"/>
          <a:ext cx="6485288" cy="703632"/>
          <a:chOff x="0" y="0"/>
          <a:chExt cx="7002336" cy="681651"/>
        </a:xfrm>
      </xdr:grpSpPr>
      <xdr:sp macro="" textlink="">
        <xdr:nvSpPr>
          <xdr:cNvPr id="74" name="TextBox 73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0" y="348833"/>
            <a:ext cx="172843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Instrumentation</a:t>
            </a:r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1663321" y="348820"/>
            <a:ext cx="1388446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en-US" sz="800">
                <a:cs typeface="B Nazanin" panose="00000400000000000000" pitchFamily="2" charset="-78"/>
              </a:rPr>
              <a:t>Kian Kord</a:t>
            </a: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10224-AC-01-Instrumentation-MTO-01</a:t>
            </a:r>
            <a:endParaRPr lang="en-US" sz="800"/>
          </a:p>
        </xdr:txBody>
      </xdr:sp>
      <xdr:sp macro="" textlink="">
        <xdr:nvSpPr>
          <xdr:cNvPr id="80" name="TextBox 79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81" name="TextBox 80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98.10.25</a:t>
            </a:r>
          </a:p>
        </xdr:txBody>
      </xdr:sp>
      <xdr:pic>
        <xdr:nvPicPr>
          <xdr:cNvPr id="83" name="Picture 8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7327</xdr:colOff>
      <xdr:row>52</xdr:row>
      <xdr:rowOff>73019</xdr:rowOff>
    </xdr:from>
    <xdr:to>
      <xdr:col>2</xdr:col>
      <xdr:colOff>52746</xdr:colOff>
      <xdr:row>54</xdr:row>
      <xdr:rowOff>46458</xdr:rowOff>
    </xdr:to>
    <xdr:sp macro="" textlink="">
      <xdr:nvSpPr>
        <xdr:cNvPr id="21" name="TextBox 20"/>
        <xdr:cNvSpPr txBox="1">
          <a:spLocks noChangeAspect="1"/>
        </xdr:cNvSpPr>
      </xdr:nvSpPr>
      <xdr:spPr>
        <a:xfrm>
          <a:off x="7327" y="9618054"/>
          <a:ext cx="1455119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7327</xdr:colOff>
      <xdr:row>54</xdr:row>
      <xdr:rowOff>54745</xdr:rowOff>
    </xdr:from>
    <xdr:to>
      <xdr:col>2</xdr:col>
      <xdr:colOff>52747</xdr:colOff>
      <xdr:row>56</xdr:row>
      <xdr:rowOff>21217</xdr:rowOff>
    </xdr:to>
    <xdr:sp macro="" textlink="">
      <xdr:nvSpPr>
        <xdr:cNvPr id="22" name="TextBox 21"/>
        <xdr:cNvSpPr txBox="1"/>
      </xdr:nvSpPr>
      <xdr:spPr>
        <a:xfrm>
          <a:off x="7327" y="9964687"/>
          <a:ext cx="1455120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61025</xdr:colOff>
      <xdr:row>54</xdr:row>
      <xdr:rowOff>54732</xdr:rowOff>
    </xdr:from>
    <xdr:to>
      <xdr:col>5</xdr:col>
      <xdr:colOff>236262</xdr:colOff>
      <xdr:row>56</xdr:row>
      <xdr:rowOff>21204</xdr:rowOff>
    </xdr:to>
    <xdr:sp macro="" textlink="">
      <xdr:nvSpPr>
        <xdr:cNvPr id="23" name="TextBox 22"/>
        <xdr:cNvSpPr txBox="1"/>
      </xdr:nvSpPr>
      <xdr:spPr>
        <a:xfrm>
          <a:off x="1470725" y="9964674"/>
          <a:ext cx="1584937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247505</xdr:colOff>
      <xdr:row>52</xdr:row>
      <xdr:rowOff>73017</xdr:rowOff>
    </xdr:from>
    <xdr:to>
      <xdr:col>6</xdr:col>
      <xdr:colOff>913743</xdr:colOff>
      <xdr:row>54</xdr:row>
      <xdr:rowOff>46057</xdr:rowOff>
    </xdr:to>
    <xdr:sp macro="" textlink="">
      <xdr:nvSpPr>
        <xdr:cNvPr id="24" name="TextBox 23"/>
        <xdr:cNvSpPr txBox="1"/>
      </xdr:nvSpPr>
      <xdr:spPr>
        <a:xfrm>
          <a:off x="3066905" y="9618052"/>
          <a:ext cx="1301692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61025</xdr:colOff>
      <xdr:row>52</xdr:row>
      <xdr:rowOff>73017</xdr:rowOff>
    </xdr:from>
    <xdr:to>
      <xdr:col>5</xdr:col>
      <xdr:colOff>236262</xdr:colOff>
      <xdr:row>54</xdr:row>
      <xdr:rowOff>46057</xdr:rowOff>
    </xdr:to>
    <xdr:sp macro="" textlink="">
      <xdr:nvSpPr>
        <xdr:cNvPr id="25" name="TextBox 24"/>
        <xdr:cNvSpPr txBox="1"/>
      </xdr:nvSpPr>
      <xdr:spPr>
        <a:xfrm>
          <a:off x="1470725" y="9618052"/>
          <a:ext cx="158493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6</xdr:col>
      <xdr:colOff>917725</xdr:colOff>
      <xdr:row>52</xdr:row>
      <xdr:rowOff>73017</xdr:rowOff>
    </xdr:from>
    <xdr:to>
      <xdr:col>11</xdr:col>
      <xdr:colOff>93614</xdr:colOff>
      <xdr:row>54</xdr:row>
      <xdr:rowOff>46057</xdr:rowOff>
    </xdr:to>
    <xdr:sp macro="" textlink="">
      <xdr:nvSpPr>
        <xdr:cNvPr id="26" name="TextBox 25"/>
        <xdr:cNvSpPr txBox="1"/>
      </xdr:nvSpPr>
      <xdr:spPr>
        <a:xfrm>
          <a:off x="4372579" y="9618052"/>
          <a:ext cx="198984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245374</xdr:colOff>
      <xdr:row>54</xdr:row>
      <xdr:rowOff>52600</xdr:rowOff>
    </xdr:from>
    <xdr:to>
      <xdr:col>6</xdr:col>
      <xdr:colOff>911612</xdr:colOff>
      <xdr:row>56</xdr:row>
      <xdr:rowOff>19072</xdr:rowOff>
    </xdr:to>
    <xdr:sp macro="" textlink="">
      <xdr:nvSpPr>
        <xdr:cNvPr id="27" name="TextBox 26"/>
        <xdr:cNvSpPr txBox="1"/>
      </xdr:nvSpPr>
      <xdr:spPr>
        <a:xfrm>
          <a:off x="3064774" y="9962542"/>
          <a:ext cx="130169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5</a:t>
          </a:r>
          <a:endParaRPr lang="en-US" sz="1050"/>
        </a:p>
      </xdr:txBody>
    </xdr:sp>
    <xdr:clientData/>
  </xdr:twoCellAnchor>
  <xdr:twoCellAnchor editAs="absolute">
    <xdr:from>
      <xdr:col>6</xdr:col>
      <xdr:colOff>915593</xdr:colOff>
      <xdr:row>54</xdr:row>
      <xdr:rowOff>52615</xdr:rowOff>
    </xdr:from>
    <xdr:to>
      <xdr:col>8</xdr:col>
      <xdr:colOff>394155</xdr:colOff>
      <xdr:row>56</xdr:row>
      <xdr:rowOff>19087</xdr:rowOff>
    </xdr:to>
    <xdr:sp macro="" textlink="">
      <xdr:nvSpPr>
        <xdr:cNvPr id="28" name="TextBox 27"/>
        <xdr:cNvSpPr txBox="1"/>
      </xdr:nvSpPr>
      <xdr:spPr>
        <a:xfrm>
          <a:off x="4370447" y="9962557"/>
          <a:ext cx="9127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8</xdr:col>
      <xdr:colOff>361026</xdr:colOff>
      <xdr:row>54</xdr:row>
      <xdr:rowOff>53082</xdr:rowOff>
    </xdr:from>
    <xdr:to>
      <xdr:col>11</xdr:col>
      <xdr:colOff>93613</xdr:colOff>
      <xdr:row>56</xdr:row>
      <xdr:rowOff>19554</xdr:rowOff>
    </xdr:to>
    <xdr:sp macro="" textlink="">
      <xdr:nvSpPr>
        <xdr:cNvPr id="29" name="TextBox 28"/>
        <xdr:cNvSpPr txBox="1"/>
      </xdr:nvSpPr>
      <xdr:spPr>
        <a:xfrm>
          <a:off x="5250072" y="9963024"/>
          <a:ext cx="111235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11</xdr:col>
      <xdr:colOff>176439</xdr:colOff>
      <xdr:row>52</xdr:row>
      <xdr:rowOff>122712</xdr:rowOff>
    </xdr:from>
    <xdr:to>
      <xdr:col>12</xdr:col>
      <xdr:colOff>280949</xdr:colOff>
      <xdr:row>55</xdr:row>
      <xdr:rowOff>82482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5250" y="9667747"/>
          <a:ext cx="590285" cy="502696"/>
        </a:xfrm>
        <a:prstGeom prst="rect">
          <a:avLst/>
        </a:prstGeom>
      </xdr:spPr>
    </xdr:pic>
    <xdr:clientData/>
  </xdr:twoCellAnchor>
  <xdr:twoCellAnchor editAs="absolute">
    <xdr:from>
      <xdr:col>0</xdr:col>
      <xdr:colOff>21981</xdr:colOff>
      <xdr:row>105</xdr:row>
      <xdr:rowOff>139466</xdr:rowOff>
    </xdr:from>
    <xdr:to>
      <xdr:col>2</xdr:col>
      <xdr:colOff>67400</xdr:colOff>
      <xdr:row>107</xdr:row>
      <xdr:rowOff>112906</xdr:rowOff>
    </xdr:to>
    <xdr:sp macro="" textlink="">
      <xdr:nvSpPr>
        <xdr:cNvPr id="40" name="TextBox 39"/>
        <xdr:cNvSpPr txBox="1">
          <a:spLocks noChangeAspect="1"/>
        </xdr:cNvSpPr>
      </xdr:nvSpPr>
      <xdr:spPr>
        <a:xfrm>
          <a:off x="21981" y="19283731"/>
          <a:ext cx="1455119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21981</xdr:colOff>
      <xdr:row>107</xdr:row>
      <xdr:rowOff>125510</xdr:rowOff>
    </xdr:from>
    <xdr:to>
      <xdr:col>2</xdr:col>
      <xdr:colOff>67401</xdr:colOff>
      <xdr:row>109</xdr:row>
      <xdr:rowOff>87665</xdr:rowOff>
    </xdr:to>
    <xdr:sp macro="" textlink="">
      <xdr:nvSpPr>
        <xdr:cNvPr id="41" name="TextBox 40"/>
        <xdr:cNvSpPr txBox="1"/>
      </xdr:nvSpPr>
      <xdr:spPr>
        <a:xfrm>
          <a:off x="21981" y="19631725"/>
          <a:ext cx="1455120" cy="32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75679</xdr:colOff>
      <xdr:row>107</xdr:row>
      <xdr:rowOff>125497</xdr:rowOff>
    </xdr:from>
    <xdr:to>
      <xdr:col>5</xdr:col>
      <xdr:colOff>250916</xdr:colOff>
      <xdr:row>109</xdr:row>
      <xdr:rowOff>87652</xdr:rowOff>
    </xdr:to>
    <xdr:sp macro="" textlink="">
      <xdr:nvSpPr>
        <xdr:cNvPr id="42" name="TextBox 41"/>
        <xdr:cNvSpPr txBox="1"/>
      </xdr:nvSpPr>
      <xdr:spPr>
        <a:xfrm>
          <a:off x="1485379" y="19631712"/>
          <a:ext cx="1584937" cy="327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262159</xdr:colOff>
      <xdr:row>105</xdr:row>
      <xdr:rowOff>139464</xdr:rowOff>
    </xdr:from>
    <xdr:to>
      <xdr:col>6</xdr:col>
      <xdr:colOff>928397</xdr:colOff>
      <xdr:row>107</xdr:row>
      <xdr:rowOff>112505</xdr:rowOff>
    </xdr:to>
    <xdr:sp macro="" textlink="">
      <xdr:nvSpPr>
        <xdr:cNvPr id="43" name="TextBox 42"/>
        <xdr:cNvSpPr txBox="1"/>
      </xdr:nvSpPr>
      <xdr:spPr>
        <a:xfrm>
          <a:off x="3081559" y="19283729"/>
          <a:ext cx="1301692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75679</xdr:colOff>
      <xdr:row>105</xdr:row>
      <xdr:rowOff>139464</xdr:rowOff>
    </xdr:from>
    <xdr:to>
      <xdr:col>5</xdr:col>
      <xdr:colOff>250916</xdr:colOff>
      <xdr:row>107</xdr:row>
      <xdr:rowOff>112505</xdr:rowOff>
    </xdr:to>
    <xdr:sp macro="" textlink="">
      <xdr:nvSpPr>
        <xdr:cNvPr id="44" name="TextBox 43"/>
        <xdr:cNvSpPr txBox="1"/>
      </xdr:nvSpPr>
      <xdr:spPr>
        <a:xfrm>
          <a:off x="1485379" y="19283729"/>
          <a:ext cx="158493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6</xdr:col>
      <xdr:colOff>932379</xdr:colOff>
      <xdr:row>105</xdr:row>
      <xdr:rowOff>139464</xdr:rowOff>
    </xdr:from>
    <xdr:to>
      <xdr:col>11</xdr:col>
      <xdr:colOff>108268</xdr:colOff>
      <xdr:row>107</xdr:row>
      <xdr:rowOff>112505</xdr:rowOff>
    </xdr:to>
    <xdr:sp macro="" textlink="">
      <xdr:nvSpPr>
        <xdr:cNvPr id="45" name="TextBox 44"/>
        <xdr:cNvSpPr txBox="1"/>
      </xdr:nvSpPr>
      <xdr:spPr>
        <a:xfrm>
          <a:off x="4387233" y="19283729"/>
          <a:ext cx="198984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260028</xdr:colOff>
      <xdr:row>107</xdr:row>
      <xdr:rowOff>119048</xdr:rowOff>
    </xdr:from>
    <xdr:to>
      <xdr:col>6</xdr:col>
      <xdr:colOff>926266</xdr:colOff>
      <xdr:row>109</xdr:row>
      <xdr:rowOff>85520</xdr:rowOff>
    </xdr:to>
    <xdr:sp macro="" textlink="">
      <xdr:nvSpPr>
        <xdr:cNvPr id="46" name="TextBox 45"/>
        <xdr:cNvSpPr txBox="1"/>
      </xdr:nvSpPr>
      <xdr:spPr>
        <a:xfrm>
          <a:off x="3079428" y="19628219"/>
          <a:ext cx="130169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3 of 5</a:t>
          </a:r>
          <a:endParaRPr lang="en-US" sz="1050"/>
        </a:p>
      </xdr:txBody>
    </xdr:sp>
    <xdr:clientData/>
  </xdr:twoCellAnchor>
  <xdr:twoCellAnchor editAs="absolute">
    <xdr:from>
      <xdr:col>6</xdr:col>
      <xdr:colOff>930247</xdr:colOff>
      <xdr:row>107</xdr:row>
      <xdr:rowOff>119063</xdr:rowOff>
    </xdr:from>
    <xdr:to>
      <xdr:col>9</xdr:col>
      <xdr:colOff>595</xdr:colOff>
      <xdr:row>109</xdr:row>
      <xdr:rowOff>85535</xdr:rowOff>
    </xdr:to>
    <xdr:sp macro="" textlink="">
      <xdr:nvSpPr>
        <xdr:cNvPr id="47" name="TextBox 46"/>
        <xdr:cNvSpPr txBox="1"/>
      </xdr:nvSpPr>
      <xdr:spPr>
        <a:xfrm>
          <a:off x="4385101" y="19628234"/>
          <a:ext cx="912754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8</xdr:col>
      <xdr:colOff>375680</xdr:colOff>
      <xdr:row>107</xdr:row>
      <xdr:rowOff>119530</xdr:rowOff>
    </xdr:from>
    <xdr:to>
      <xdr:col>11</xdr:col>
      <xdr:colOff>108267</xdr:colOff>
      <xdr:row>109</xdr:row>
      <xdr:rowOff>86002</xdr:rowOff>
    </xdr:to>
    <xdr:sp macro="" textlink="">
      <xdr:nvSpPr>
        <xdr:cNvPr id="48" name="TextBox 47"/>
        <xdr:cNvSpPr txBox="1"/>
      </xdr:nvSpPr>
      <xdr:spPr>
        <a:xfrm>
          <a:off x="5264726" y="19628701"/>
          <a:ext cx="111235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11</xdr:col>
      <xdr:colOff>191093</xdr:colOff>
      <xdr:row>106</xdr:row>
      <xdr:rowOff>2272</xdr:rowOff>
    </xdr:from>
    <xdr:to>
      <xdr:col>12</xdr:col>
      <xdr:colOff>295603</xdr:colOff>
      <xdr:row>108</xdr:row>
      <xdr:rowOff>148930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9904" y="19333424"/>
          <a:ext cx="590285" cy="502695"/>
        </a:xfrm>
        <a:prstGeom prst="rect">
          <a:avLst/>
        </a:prstGeom>
      </xdr:spPr>
    </xdr:pic>
    <xdr:clientData/>
  </xdr:twoCellAnchor>
  <xdr:twoCellAnchor editAs="absolute">
    <xdr:from>
      <xdr:col>0</xdr:col>
      <xdr:colOff>14654</xdr:colOff>
      <xdr:row>159</xdr:row>
      <xdr:rowOff>825</xdr:rowOff>
    </xdr:from>
    <xdr:to>
      <xdr:col>2</xdr:col>
      <xdr:colOff>60073</xdr:colOff>
      <xdr:row>160</xdr:row>
      <xdr:rowOff>148068</xdr:rowOff>
    </xdr:to>
    <xdr:sp macro="" textlink="">
      <xdr:nvSpPr>
        <xdr:cNvPr id="59" name="TextBox 58"/>
        <xdr:cNvSpPr txBox="1">
          <a:spLocks noChangeAspect="1"/>
        </xdr:cNvSpPr>
      </xdr:nvSpPr>
      <xdr:spPr>
        <a:xfrm>
          <a:off x="14654" y="28938385"/>
          <a:ext cx="1455119" cy="33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14654</xdr:colOff>
      <xdr:row>160</xdr:row>
      <xdr:rowOff>162924</xdr:rowOff>
    </xdr:from>
    <xdr:to>
      <xdr:col>2</xdr:col>
      <xdr:colOff>60074</xdr:colOff>
      <xdr:row>162</xdr:row>
      <xdr:rowOff>125429</xdr:rowOff>
    </xdr:to>
    <xdr:sp macro="" textlink="">
      <xdr:nvSpPr>
        <xdr:cNvPr id="60" name="TextBox 59"/>
        <xdr:cNvSpPr txBox="1"/>
      </xdr:nvSpPr>
      <xdr:spPr>
        <a:xfrm>
          <a:off x="14654" y="29282820"/>
          <a:ext cx="1455120" cy="331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68352</xdr:colOff>
      <xdr:row>160</xdr:row>
      <xdr:rowOff>162911</xdr:rowOff>
    </xdr:from>
    <xdr:to>
      <xdr:col>5</xdr:col>
      <xdr:colOff>243589</xdr:colOff>
      <xdr:row>162</xdr:row>
      <xdr:rowOff>125416</xdr:rowOff>
    </xdr:to>
    <xdr:sp macro="" textlink="">
      <xdr:nvSpPr>
        <xdr:cNvPr id="61" name="TextBox 60"/>
        <xdr:cNvSpPr txBox="1"/>
      </xdr:nvSpPr>
      <xdr:spPr>
        <a:xfrm>
          <a:off x="1478052" y="29282807"/>
          <a:ext cx="1584937" cy="331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254832</xdr:colOff>
      <xdr:row>159</xdr:row>
      <xdr:rowOff>823</xdr:rowOff>
    </xdr:from>
    <xdr:to>
      <xdr:col>6</xdr:col>
      <xdr:colOff>921070</xdr:colOff>
      <xdr:row>160</xdr:row>
      <xdr:rowOff>147667</xdr:rowOff>
    </xdr:to>
    <xdr:sp macro="" textlink="">
      <xdr:nvSpPr>
        <xdr:cNvPr id="62" name="TextBox 61"/>
        <xdr:cNvSpPr txBox="1"/>
      </xdr:nvSpPr>
      <xdr:spPr>
        <a:xfrm>
          <a:off x="3074232" y="28938383"/>
          <a:ext cx="1301692" cy="33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68352</xdr:colOff>
      <xdr:row>159</xdr:row>
      <xdr:rowOff>823</xdr:rowOff>
    </xdr:from>
    <xdr:to>
      <xdr:col>5</xdr:col>
      <xdr:colOff>243589</xdr:colOff>
      <xdr:row>160</xdr:row>
      <xdr:rowOff>147667</xdr:rowOff>
    </xdr:to>
    <xdr:sp macro="" textlink="">
      <xdr:nvSpPr>
        <xdr:cNvPr id="63" name="TextBox 62"/>
        <xdr:cNvSpPr txBox="1"/>
      </xdr:nvSpPr>
      <xdr:spPr>
        <a:xfrm>
          <a:off x="1478052" y="28938383"/>
          <a:ext cx="1584937" cy="33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6</xdr:col>
      <xdr:colOff>925052</xdr:colOff>
      <xdr:row>159</xdr:row>
      <xdr:rowOff>823</xdr:rowOff>
    </xdr:from>
    <xdr:to>
      <xdr:col>11</xdr:col>
      <xdr:colOff>100941</xdr:colOff>
      <xdr:row>160</xdr:row>
      <xdr:rowOff>147667</xdr:rowOff>
    </xdr:to>
    <xdr:sp macro="" textlink="">
      <xdr:nvSpPr>
        <xdr:cNvPr id="64" name="TextBox 63"/>
        <xdr:cNvSpPr txBox="1"/>
      </xdr:nvSpPr>
      <xdr:spPr>
        <a:xfrm>
          <a:off x="4379906" y="28938383"/>
          <a:ext cx="1989846" cy="3357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252701</xdr:colOff>
      <xdr:row>160</xdr:row>
      <xdr:rowOff>160779</xdr:rowOff>
    </xdr:from>
    <xdr:to>
      <xdr:col>6</xdr:col>
      <xdr:colOff>918939</xdr:colOff>
      <xdr:row>162</xdr:row>
      <xdr:rowOff>118968</xdr:rowOff>
    </xdr:to>
    <xdr:sp macro="" textlink="">
      <xdr:nvSpPr>
        <xdr:cNvPr id="65" name="TextBox 64"/>
        <xdr:cNvSpPr txBox="1"/>
      </xdr:nvSpPr>
      <xdr:spPr>
        <a:xfrm>
          <a:off x="3072101" y="29280675"/>
          <a:ext cx="130169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5</a:t>
          </a:r>
          <a:endParaRPr lang="en-US" sz="1050"/>
        </a:p>
      </xdr:txBody>
    </xdr:sp>
    <xdr:clientData/>
  </xdr:twoCellAnchor>
  <xdr:twoCellAnchor editAs="absolute">
    <xdr:from>
      <xdr:col>6</xdr:col>
      <xdr:colOff>922920</xdr:colOff>
      <xdr:row>160</xdr:row>
      <xdr:rowOff>160794</xdr:rowOff>
    </xdr:from>
    <xdr:to>
      <xdr:col>8</xdr:col>
      <xdr:colOff>401482</xdr:colOff>
      <xdr:row>162</xdr:row>
      <xdr:rowOff>118983</xdr:rowOff>
    </xdr:to>
    <xdr:sp macro="" textlink="">
      <xdr:nvSpPr>
        <xdr:cNvPr id="66" name="TextBox 65"/>
        <xdr:cNvSpPr txBox="1"/>
      </xdr:nvSpPr>
      <xdr:spPr>
        <a:xfrm>
          <a:off x="4377774" y="29280690"/>
          <a:ext cx="912754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8</xdr:col>
      <xdr:colOff>368353</xdr:colOff>
      <xdr:row>160</xdr:row>
      <xdr:rowOff>161261</xdr:rowOff>
    </xdr:from>
    <xdr:to>
      <xdr:col>11</xdr:col>
      <xdr:colOff>100940</xdr:colOff>
      <xdr:row>162</xdr:row>
      <xdr:rowOff>119450</xdr:rowOff>
    </xdr:to>
    <xdr:sp macro="" textlink="">
      <xdr:nvSpPr>
        <xdr:cNvPr id="67" name="TextBox 66"/>
        <xdr:cNvSpPr txBox="1"/>
      </xdr:nvSpPr>
      <xdr:spPr>
        <a:xfrm>
          <a:off x="5257399" y="29281157"/>
          <a:ext cx="111235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11</xdr:col>
      <xdr:colOff>183766</xdr:colOff>
      <xdr:row>159</xdr:row>
      <xdr:rowOff>42235</xdr:rowOff>
    </xdr:from>
    <xdr:to>
      <xdr:col>12</xdr:col>
      <xdr:colOff>288276</xdr:colOff>
      <xdr:row>162</xdr:row>
      <xdr:rowOff>5971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2577" y="28990681"/>
          <a:ext cx="590285" cy="500092"/>
        </a:xfrm>
        <a:prstGeom prst="rect">
          <a:avLst/>
        </a:prstGeom>
      </xdr:spPr>
    </xdr:pic>
    <xdr:clientData/>
  </xdr:twoCellAnchor>
  <xdr:twoCellAnchor editAs="absolute">
    <xdr:from>
      <xdr:col>0</xdr:col>
      <xdr:colOff>16565</xdr:colOff>
      <xdr:row>212</xdr:row>
      <xdr:rowOff>8285</xdr:rowOff>
    </xdr:from>
    <xdr:to>
      <xdr:col>2</xdr:col>
      <xdr:colOff>61984</xdr:colOff>
      <xdr:row>213</xdr:row>
      <xdr:rowOff>171270</xdr:rowOff>
    </xdr:to>
    <xdr:sp macro="" textlink="">
      <xdr:nvSpPr>
        <xdr:cNvPr id="78" name="TextBox 77"/>
        <xdr:cNvSpPr txBox="1">
          <a:spLocks noChangeAspect="1"/>
        </xdr:cNvSpPr>
      </xdr:nvSpPr>
      <xdr:spPr>
        <a:xfrm>
          <a:off x="16565" y="38555960"/>
          <a:ext cx="1455119" cy="337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16565</xdr:colOff>
      <xdr:row>213</xdr:row>
      <xdr:rowOff>179557</xdr:rowOff>
    </xdr:from>
    <xdr:to>
      <xdr:col>2</xdr:col>
      <xdr:colOff>61985</xdr:colOff>
      <xdr:row>215</xdr:row>
      <xdr:rowOff>139459</xdr:rowOff>
    </xdr:to>
    <xdr:sp macro="" textlink="">
      <xdr:nvSpPr>
        <xdr:cNvPr id="79" name="TextBox 78"/>
        <xdr:cNvSpPr txBox="1"/>
      </xdr:nvSpPr>
      <xdr:spPr>
        <a:xfrm>
          <a:off x="16565" y="38901638"/>
          <a:ext cx="1455120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70263</xdr:colOff>
      <xdr:row>213</xdr:row>
      <xdr:rowOff>179544</xdr:rowOff>
    </xdr:from>
    <xdr:to>
      <xdr:col>5</xdr:col>
      <xdr:colOff>245500</xdr:colOff>
      <xdr:row>215</xdr:row>
      <xdr:rowOff>139446</xdr:rowOff>
    </xdr:to>
    <xdr:sp macro="" textlink="">
      <xdr:nvSpPr>
        <xdr:cNvPr id="80" name="TextBox 79"/>
        <xdr:cNvSpPr txBox="1"/>
      </xdr:nvSpPr>
      <xdr:spPr>
        <a:xfrm>
          <a:off x="1479963" y="38901625"/>
          <a:ext cx="1584937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256743</xdr:colOff>
      <xdr:row>212</xdr:row>
      <xdr:rowOff>8283</xdr:rowOff>
    </xdr:from>
    <xdr:to>
      <xdr:col>6</xdr:col>
      <xdr:colOff>922981</xdr:colOff>
      <xdr:row>213</xdr:row>
      <xdr:rowOff>170869</xdr:rowOff>
    </xdr:to>
    <xdr:sp macro="" textlink="">
      <xdr:nvSpPr>
        <xdr:cNvPr id="81" name="TextBox 80"/>
        <xdr:cNvSpPr txBox="1"/>
      </xdr:nvSpPr>
      <xdr:spPr>
        <a:xfrm>
          <a:off x="3076143" y="38555958"/>
          <a:ext cx="1301692" cy="336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70263</xdr:colOff>
      <xdr:row>212</xdr:row>
      <xdr:rowOff>8283</xdr:rowOff>
    </xdr:from>
    <xdr:to>
      <xdr:col>5</xdr:col>
      <xdr:colOff>245500</xdr:colOff>
      <xdr:row>213</xdr:row>
      <xdr:rowOff>170869</xdr:rowOff>
    </xdr:to>
    <xdr:sp macro="" textlink="">
      <xdr:nvSpPr>
        <xdr:cNvPr id="82" name="TextBox 81"/>
        <xdr:cNvSpPr txBox="1"/>
      </xdr:nvSpPr>
      <xdr:spPr>
        <a:xfrm>
          <a:off x="1479963" y="38555958"/>
          <a:ext cx="1584937" cy="336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6</xdr:col>
      <xdr:colOff>926963</xdr:colOff>
      <xdr:row>212</xdr:row>
      <xdr:rowOff>8283</xdr:rowOff>
    </xdr:from>
    <xdr:to>
      <xdr:col>11</xdr:col>
      <xdr:colOff>102852</xdr:colOff>
      <xdr:row>213</xdr:row>
      <xdr:rowOff>170869</xdr:rowOff>
    </xdr:to>
    <xdr:sp macro="" textlink="">
      <xdr:nvSpPr>
        <xdr:cNvPr id="83" name="TextBox 82"/>
        <xdr:cNvSpPr txBox="1"/>
      </xdr:nvSpPr>
      <xdr:spPr>
        <a:xfrm>
          <a:off x="4381817" y="38555958"/>
          <a:ext cx="1989846" cy="336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254612</xdr:colOff>
      <xdr:row>213</xdr:row>
      <xdr:rowOff>177412</xdr:rowOff>
    </xdr:from>
    <xdr:to>
      <xdr:col>6</xdr:col>
      <xdr:colOff>920850</xdr:colOff>
      <xdr:row>215</xdr:row>
      <xdr:rowOff>137314</xdr:rowOff>
    </xdr:to>
    <xdr:sp macro="" textlink="">
      <xdr:nvSpPr>
        <xdr:cNvPr id="84" name="TextBox 83"/>
        <xdr:cNvSpPr txBox="1"/>
      </xdr:nvSpPr>
      <xdr:spPr>
        <a:xfrm>
          <a:off x="3074012" y="38899493"/>
          <a:ext cx="130169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5</a:t>
          </a:r>
          <a:endParaRPr lang="en-US" sz="1050"/>
        </a:p>
      </xdr:txBody>
    </xdr:sp>
    <xdr:clientData/>
  </xdr:twoCellAnchor>
  <xdr:twoCellAnchor editAs="absolute">
    <xdr:from>
      <xdr:col>6</xdr:col>
      <xdr:colOff>924831</xdr:colOff>
      <xdr:row>213</xdr:row>
      <xdr:rowOff>177427</xdr:rowOff>
    </xdr:from>
    <xdr:to>
      <xdr:col>8</xdr:col>
      <xdr:colOff>403393</xdr:colOff>
      <xdr:row>215</xdr:row>
      <xdr:rowOff>137329</xdr:rowOff>
    </xdr:to>
    <xdr:sp macro="" textlink="">
      <xdr:nvSpPr>
        <xdr:cNvPr id="85" name="TextBox 84"/>
        <xdr:cNvSpPr txBox="1"/>
      </xdr:nvSpPr>
      <xdr:spPr>
        <a:xfrm>
          <a:off x="4379685" y="38899508"/>
          <a:ext cx="912754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8</xdr:col>
      <xdr:colOff>370264</xdr:colOff>
      <xdr:row>213</xdr:row>
      <xdr:rowOff>177894</xdr:rowOff>
    </xdr:from>
    <xdr:to>
      <xdr:col>11</xdr:col>
      <xdr:colOff>102851</xdr:colOff>
      <xdr:row>215</xdr:row>
      <xdr:rowOff>137796</xdr:rowOff>
    </xdr:to>
    <xdr:sp macro="" textlink="">
      <xdr:nvSpPr>
        <xdr:cNvPr id="86" name="TextBox 85"/>
        <xdr:cNvSpPr txBox="1"/>
      </xdr:nvSpPr>
      <xdr:spPr>
        <a:xfrm>
          <a:off x="5259310" y="38899975"/>
          <a:ext cx="111235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11</xdr:col>
      <xdr:colOff>185677</xdr:colOff>
      <xdr:row>212</xdr:row>
      <xdr:rowOff>60581</xdr:rowOff>
    </xdr:from>
    <xdr:to>
      <xdr:col>12</xdr:col>
      <xdr:colOff>290187</xdr:colOff>
      <xdr:row>215</xdr:row>
      <xdr:rowOff>17748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4488" y="38608256"/>
          <a:ext cx="590285" cy="500092"/>
        </a:xfrm>
        <a:prstGeom prst="rect">
          <a:avLst/>
        </a:prstGeom>
      </xdr:spPr>
    </xdr:pic>
    <xdr:clientData/>
  </xdr:twoCellAnchor>
  <xdr:twoCellAnchor>
    <xdr:from>
      <xdr:col>0</xdr:col>
      <xdr:colOff>6569</xdr:colOff>
      <xdr:row>10</xdr:row>
      <xdr:rowOff>16565</xdr:rowOff>
    </xdr:from>
    <xdr:to>
      <xdr:col>13</xdr:col>
      <xdr:colOff>362721</xdr:colOff>
      <xdr:row>14</xdr:row>
      <xdr:rowOff>84894</xdr:rowOff>
    </xdr:to>
    <xdr:grpSp>
      <xdr:nvGrpSpPr>
        <xdr:cNvPr id="88" name="Group 87"/>
        <xdr:cNvGrpSpPr/>
      </xdr:nvGrpSpPr>
      <xdr:grpSpPr>
        <a:xfrm>
          <a:off x="6569" y="2159690"/>
          <a:ext cx="7011746" cy="830329"/>
          <a:chOff x="47625" y="3097696"/>
          <a:chExt cx="6512571" cy="830330"/>
        </a:xfrm>
      </xdr:grpSpPr>
      <xdr:sp macro="" textlink="">
        <xdr:nvSpPr>
          <xdr:cNvPr id="89" name="Rounded Rectangle 88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2" name="Flowchart: Connector 91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21772</xdr:colOff>
      <xdr:row>0</xdr:row>
      <xdr:rowOff>21771</xdr:rowOff>
    </xdr:from>
    <xdr:to>
      <xdr:col>12</xdr:col>
      <xdr:colOff>270146</xdr:colOff>
      <xdr:row>3</xdr:row>
      <xdr:rowOff>153903</xdr:rowOff>
    </xdr:to>
    <xdr:grpSp>
      <xdr:nvGrpSpPr>
        <xdr:cNvPr id="69" name="Group 68"/>
        <xdr:cNvGrpSpPr/>
      </xdr:nvGrpSpPr>
      <xdr:grpSpPr>
        <a:xfrm>
          <a:off x="21772" y="21771"/>
          <a:ext cx="6493202" cy="703632"/>
          <a:chOff x="0" y="0"/>
          <a:chExt cx="7002336" cy="681651"/>
        </a:xfrm>
      </xdr:grpSpPr>
      <xdr:sp macro="" textlink="">
        <xdr:nvSpPr>
          <xdr:cNvPr id="70" name="TextBox 69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10221</a:t>
            </a: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Pumping</a:t>
            </a:r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73" name="TextBox 72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74" name="TextBox 73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en-US" sz="800">
                <a:cs typeface="B Nazanin" panose="00000400000000000000" pitchFamily="2" charset="-78"/>
              </a:rPr>
              <a:t>Kian Kord</a:t>
            </a: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10224-AC-01-Pumping-MTO-01</a:t>
            </a:r>
            <a:endParaRPr lang="en-US" sz="8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97" name="TextBox 96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98.10.25</a:t>
            </a:r>
          </a:p>
        </xdr:txBody>
      </xdr:sp>
      <xdr:pic>
        <xdr:nvPicPr>
          <xdr:cNvPr id="98" name="Picture 9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31417</xdr:colOff>
      <xdr:row>27</xdr:row>
      <xdr:rowOff>69116</xdr:rowOff>
    </xdr:from>
    <xdr:to>
      <xdr:col>14</xdr:col>
      <xdr:colOff>13138</xdr:colOff>
      <xdr:row>31</xdr:row>
      <xdr:rowOff>137446</xdr:rowOff>
    </xdr:to>
    <xdr:grpSp>
      <xdr:nvGrpSpPr>
        <xdr:cNvPr id="2" name="Group 1"/>
        <xdr:cNvGrpSpPr/>
      </xdr:nvGrpSpPr>
      <xdr:grpSpPr>
        <a:xfrm>
          <a:off x="31417" y="5534495"/>
          <a:ext cx="6005462" cy="830330"/>
          <a:chOff x="47625" y="3097696"/>
          <a:chExt cx="6570063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A.Jokar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444985" y="3097696"/>
            <a:ext cx="1172703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13138</xdr:colOff>
      <xdr:row>0</xdr:row>
      <xdr:rowOff>6569</xdr:rowOff>
    </xdr:from>
    <xdr:to>
      <xdr:col>14</xdr:col>
      <xdr:colOff>486176</xdr:colOff>
      <xdr:row>3</xdr:row>
      <xdr:rowOff>138701</xdr:rowOff>
    </xdr:to>
    <xdr:grpSp>
      <xdr:nvGrpSpPr>
        <xdr:cNvPr id="22" name="Group 21"/>
        <xdr:cNvGrpSpPr/>
      </xdr:nvGrpSpPr>
      <xdr:grpSpPr>
        <a:xfrm>
          <a:off x="13138" y="6569"/>
          <a:ext cx="6496779" cy="703632"/>
          <a:chOff x="0" y="0"/>
          <a:chExt cx="7002336" cy="681651"/>
        </a:xfrm>
      </xdr:grpSpPr>
      <xdr:sp macro="" textlink="">
        <xdr:nvSpPr>
          <xdr:cNvPr id="23" name="TextBox 22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24" name="TextBox 23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Damper</a:t>
            </a:r>
          </a:p>
        </xdr:txBody>
      </xdr:sp>
      <xdr:sp macro="" textlink="">
        <xdr:nvSpPr>
          <xdr:cNvPr id="25" name="TextBox 24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lang="en-US" sz="800">
                <a:cs typeface="B Nazanin" panose="00000400000000000000" pitchFamily="2" charset="-78"/>
              </a:rPr>
              <a:t>Kian</a:t>
            </a:r>
            <a:r>
              <a:rPr lang="en-US" sz="800" baseline="0">
                <a:cs typeface="B Nazanin" panose="00000400000000000000" pitchFamily="2" charset="-78"/>
              </a:rPr>
              <a:t>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</a:t>
            </a:r>
            <a:r>
              <a:rPr lang="en-US" sz="800" baseline="0"/>
              <a:t> 10224-AC-01-Damper-MTO-01</a:t>
            </a:r>
            <a:endParaRPr lang="en-US" sz="8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</a:t>
            </a:r>
            <a:r>
              <a:rPr lang="fa-IR" sz="800" baseline="0"/>
              <a:t> </a:t>
            </a:r>
            <a:r>
              <a:rPr lang="en-US" sz="800" baseline="0"/>
              <a:t>1 of 1</a:t>
            </a:r>
            <a:endParaRPr lang="en-US" sz="800"/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</a:t>
            </a:r>
            <a:r>
              <a:rPr lang="fa-IR" sz="800"/>
              <a:t> </a:t>
            </a:r>
            <a:r>
              <a:rPr lang="en-US" sz="800"/>
              <a:t>00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</a:t>
            </a:r>
            <a:r>
              <a:rPr lang="fa-IR" sz="800"/>
              <a:t> </a:t>
            </a:r>
            <a:r>
              <a:rPr lang="en-US" sz="800"/>
              <a:t>98.10.25</a:t>
            </a:r>
          </a:p>
        </xdr:txBody>
      </xdr:sp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8843</xdr:colOff>
      <xdr:row>13</xdr:row>
      <xdr:rowOff>81354</xdr:rowOff>
    </xdr:from>
    <xdr:to>
      <xdr:col>13</xdr:col>
      <xdr:colOff>465585</xdr:colOff>
      <xdr:row>17</xdr:row>
      <xdr:rowOff>149683</xdr:rowOff>
    </xdr:to>
    <xdr:grpSp>
      <xdr:nvGrpSpPr>
        <xdr:cNvPr id="69" name="Group 68"/>
        <xdr:cNvGrpSpPr/>
      </xdr:nvGrpSpPr>
      <xdr:grpSpPr>
        <a:xfrm>
          <a:off x="8843" y="2795979"/>
          <a:ext cx="6336048" cy="830329"/>
          <a:chOff x="47625" y="3097696"/>
          <a:chExt cx="6512571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17860</xdr:colOff>
      <xdr:row>0</xdr:row>
      <xdr:rowOff>17859</xdr:rowOff>
    </xdr:from>
    <xdr:to>
      <xdr:col>14</xdr:col>
      <xdr:colOff>168608</xdr:colOff>
      <xdr:row>3</xdr:row>
      <xdr:rowOff>149991</xdr:rowOff>
    </xdr:to>
    <xdr:grpSp>
      <xdr:nvGrpSpPr>
        <xdr:cNvPr id="31" name="Group 30"/>
        <xdr:cNvGrpSpPr/>
      </xdr:nvGrpSpPr>
      <xdr:grpSpPr>
        <a:xfrm>
          <a:off x="17860" y="17859"/>
          <a:ext cx="6496779" cy="703632"/>
          <a:chOff x="0" y="0"/>
          <a:chExt cx="7002336" cy="681651"/>
        </a:xfrm>
      </xdr:grpSpPr>
      <xdr:sp macro="" textlink="">
        <xdr:nvSpPr>
          <xdr:cNvPr id="32" name="TextBox 31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Coil</a:t>
            </a:r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10224-AC-01-Coil-MTO-01</a:t>
            </a:r>
            <a:endParaRPr lang="en-US" sz="8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44555</xdr:colOff>
      <xdr:row>16</xdr:row>
      <xdr:rowOff>62548</xdr:rowOff>
    </xdr:from>
    <xdr:to>
      <xdr:col>13</xdr:col>
      <xdr:colOff>400707</xdr:colOff>
      <xdr:row>20</xdr:row>
      <xdr:rowOff>130877</xdr:rowOff>
    </xdr:to>
    <xdr:grpSp>
      <xdr:nvGrpSpPr>
        <xdr:cNvPr id="2" name="Group 1"/>
        <xdr:cNvGrpSpPr/>
      </xdr:nvGrpSpPr>
      <xdr:grpSpPr>
        <a:xfrm>
          <a:off x="44555" y="3348673"/>
          <a:ext cx="6160449" cy="830329"/>
          <a:chOff x="47625" y="3097696"/>
          <a:chExt cx="6512571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17859</xdr:colOff>
      <xdr:row>0</xdr:row>
      <xdr:rowOff>23813</xdr:rowOff>
    </xdr:from>
    <xdr:to>
      <xdr:col>14</xdr:col>
      <xdr:colOff>230017</xdr:colOff>
      <xdr:row>3</xdr:row>
      <xdr:rowOff>155945</xdr:rowOff>
    </xdr:to>
    <xdr:grpSp>
      <xdr:nvGrpSpPr>
        <xdr:cNvPr id="33" name="Group 32"/>
        <xdr:cNvGrpSpPr/>
      </xdr:nvGrpSpPr>
      <xdr:grpSpPr>
        <a:xfrm>
          <a:off x="17859" y="23813"/>
          <a:ext cx="6492705" cy="703632"/>
          <a:chOff x="0" y="0"/>
          <a:chExt cx="7002336" cy="681651"/>
        </a:xfrm>
      </xdr:grpSpPr>
      <xdr:sp macro="" textlink="">
        <xdr:nvSpPr>
          <xdr:cNvPr id="34" name="TextBox 33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Product:Inspection</a:t>
            </a:r>
            <a:r>
              <a:rPr lang="en-US" sz="800" baseline="0"/>
              <a:t> Door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10224-AC-01-Inspection Door-MTO-01</a:t>
            </a:r>
            <a:endParaRPr lang="en-US" sz="80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No.:1 of 1</a:t>
            </a:r>
            <a:endParaRPr lang="en-US" sz="8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44555</xdr:colOff>
      <xdr:row>23</xdr:row>
      <xdr:rowOff>62548</xdr:rowOff>
    </xdr:from>
    <xdr:to>
      <xdr:col>13</xdr:col>
      <xdr:colOff>400707</xdr:colOff>
      <xdr:row>27</xdr:row>
      <xdr:rowOff>130877</xdr:rowOff>
    </xdr:to>
    <xdr:grpSp>
      <xdr:nvGrpSpPr>
        <xdr:cNvPr id="2" name="Group 1"/>
        <xdr:cNvGrpSpPr/>
      </xdr:nvGrpSpPr>
      <xdr:grpSpPr>
        <a:xfrm>
          <a:off x="44555" y="4682173"/>
          <a:ext cx="5856840" cy="830329"/>
          <a:chOff x="47625" y="3097696"/>
          <a:chExt cx="6512571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A.Jokar       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21981</xdr:colOff>
      <xdr:row>0</xdr:row>
      <xdr:rowOff>14654</xdr:rowOff>
    </xdr:from>
    <xdr:to>
      <xdr:col>14</xdr:col>
      <xdr:colOff>561972</xdr:colOff>
      <xdr:row>3</xdr:row>
      <xdr:rowOff>146786</xdr:rowOff>
    </xdr:to>
    <xdr:grpSp>
      <xdr:nvGrpSpPr>
        <xdr:cNvPr id="33" name="Group 32"/>
        <xdr:cNvGrpSpPr/>
      </xdr:nvGrpSpPr>
      <xdr:grpSpPr>
        <a:xfrm>
          <a:off x="21981" y="14654"/>
          <a:ext cx="6499069" cy="703632"/>
          <a:chOff x="0" y="0"/>
          <a:chExt cx="7002336" cy="681651"/>
        </a:xfrm>
      </xdr:grpSpPr>
      <xdr:sp macro="" textlink="">
        <xdr:nvSpPr>
          <xdr:cNvPr id="34" name="TextBox 33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Station</a:t>
            </a:r>
            <a:r>
              <a:rPr lang="en-US" sz="800" baseline="0"/>
              <a:t> Door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10224-AC-01-Station Door-MTO-01</a:t>
            </a:r>
            <a:endParaRPr lang="en-US" sz="800"/>
          </a:p>
        </xdr:txBody>
      </xdr:sp>
      <xdr:sp macro="" textlink="">
        <xdr:nvSpPr>
          <xdr:cNvPr id="40" name="TextBox 39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Rev.:00</a:t>
            </a:r>
          </a:p>
        </xdr:txBody>
      </xdr:sp>
      <xdr:sp macro="" textlink="">
        <xdr:nvSpPr>
          <xdr:cNvPr id="42" name="TextBox 4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7327</xdr:colOff>
      <xdr:row>51</xdr:row>
      <xdr:rowOff>92726</xdr:rowOff>
    </xdr:from>
    <xdr:to>
      <xdr:col>2</xdr:col>
      <xdr:colOff>52746</xdr:colOff>
      <xdr:row>53</xdr:row>
      <xdr:rowOff>66166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7327" y="9602289"/>
          <a:ext cx="1455119" cy="33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7327</xdr:colOff>
      <xdr:row>53</xdr:row>
      <xdr:rowOff>74453</xdr:rowOff>
    </xdr:from>
    <xdr:to>
      <xdr:col>2</xdr:col>
      <xdr:colOff>52747</xdr:colOff>
      <xdr:row>55</xdr:row>
      <xdr:rowOff>40925</xdr:rowOff>
    </xdr:to>
    <xdr:sp macro="" textlink="">
      <xdr:nvSpPr>
        <xdr:cNvPr id="3" name="TextBox 2"/>
        <xdr:cNvSpPr txBox="1"/>
      </xdr:nvSpPr>
      <xdr:spPr>
        <a:xfrm>
          <a:off x="7327" y="9945966"/>
          <a:ext cx="1455120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61025</xdr:colOff>
      <xdr:row>53</xdr:row>
      <xdr:rowOff>74440</xdr:rowOff>
    </xdr:from>
    <xdr:to>
      <xdr:col>5</xdr:col>
      <xdr:colOff>88553</xdr:colOff>
      <xdr:row>55</xdr:row>
      <xdr:rowOff>40912</xdr:rowOff>
    </xdr:to>
    <xdr:sp macro="" textlink="">
      <xdr:nvSpPr>
        <xdr:cNvPr id="4" name="TextBox 3"/>
        <xdr:cNvSpPr txBox="1"/>
      </xdr:nvSpPr>
      <xdr:spPr>
        <a:xfrm>
          <a:off x="1470725" y="9945953"/>
          <a:ext cx="157541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99796</xdr:colOff>
      <xdr:row>51</xdr:row>
      <xdr:rowOff>92724</xdr:rowOff>
    </xdr:from>
    <xdr:to>
      <xdr:col>8</xdr:col>
      <xdr:colOff>154370</xdr:colOff>
      <xdr:row>53</xdr:row>
      <xdr:rowOff>65765</xdr:rowOff>
    </xdr:to>
    <xdr:sp macro="" textlink="">
      <xdr:nvSpPr>
        <xdr:cNvPr id="5" name="TextBox 4"/>
        <xdr:cNvSpPr txBox="1"/>
      </xdr:nvSpPr>
      <xdr:spPr>
        <a:xfrm>
          <a:off x="3057380" y="9602287"/>
          <a:ext cx="130169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61025</xdr:colOff>
      <xdr:row>51</xdr:row>
      <xdr:rowOff>92724</xdr:rowOff>
    </xdr:from>
    <xdr:to>
      <xdr:col>5</xdr:col>
      <xdr:colOff>88553</xdr:colOff>
      <xdr:row>53</xdr:row>
      <xdr:rowOff>65765</xdr:rowOff>
    </xdr:to>
    <xdr:sp macro="" textlink="">
      <xdr:nvSpPr>
        <xdr:cNvPr id="6" name="TextBox 5"/>
        <xdr:cNvSpPr txBox="1"/>
      </xdr:nvSpPr>
      <xdr:spPr>
        <a:xfrm>
          <a:off x="1470725" y="9602287"/>
          <a:ext cx="157541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8</xdr:col>
      <xdr:colOff>158352</xdr:colOff>
      <xdr:row>51</xdr:row>
      <xdr:rowOff>92724</xdr:rowOff>
    </xdr:from>
    <xdr:to>
      <xdr:col>13</xdr:col>
      <xdr:colOff>354872</xdr:colOff>
      <xdr:row>53</xdr:row>
      <xdr:rowOff>65765</xdr:rowOff>
    </xdr:to>
    <xdr:sp macro="" textlink="">
      <xdr:nvSpPr>
        <xdr:cNvPr id="7" name="TextBox 6"/>
        <xdr:cNvSpPr txBox="1"/>
      </xdr:nvSpPr>
      <xdr:spPr>
        <a:xfrm>
          <a:off x="4363054" y="9602287"/>
          <a:ext cx="1989846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97665</xdr:colOff>
      <xdr:row>53</xdr:row>
      <xdr:rowOff>72308</xdr:rowOff>
    </xdr:from>
    <xdr:to>
      <xdr:col>8</xdr:col>
      <xdr:colOff>152239</xdr:colOff>
      <xdr:row>55</xdr:row>
      <xdr:rowOff>38780</xdr:rowOff>
    </xdr:to>
    <xdr:sp macro="" textlink="">
      <xdr:nvSpPr>
        <xdr:cNvPr id="8" name="TextBox 7"/>
        <xdr:cNvSpPr txBox="1"/>
      </xdr:nvSpPr>
      <xdr:spPr>
        <a:xfrm>
          <a:off x="3055249" y="9943821"/>
          <a:ext cx="130169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5</a:t>
          </a:r>
          <a:endParaRPr lang="en-US" sz="1050"/>
        </a:p>
      </xdr:txBody>
    </xdr:sp>
    <xdr:clientData/>
  </xdr:twoCellAnchor>
  <xdr:twoCellAnchor editAs="absolute">
    <xdr:from>
      <xdr:col>8</xdr:col>
      <xdr:colOff>156220</xdr:colOff>
      <xdr:row>53</xdr:row>
      <xdr:rowOff>72323</xdr:rowOff>
    </xdr:from>
    <xdr:to>
      <xdr:col>11</xdr:col>
      <xdr:colOff>96112</xdr:colOff>
      <xdr:row>55</xdr:row>
      <xdr:rowOff>38795</xdr:rowOff>
    </xdr:to>
    <xdr:sp macro="" textlink="">
      <xdr:nvSpPr>
        <xdr:cNvPr id="9" name="TextBox 8"/>
        <xdr:cNvSpPr txBox="1"/>
      </xdr:nvSpPr>
      <xdr:spPr>
        <a:xfrm>
          <a:off x="4360922" y="9943836"/>
          <a:ext cx="912754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62983</xdr:colOff>
      <xdr:row>53</xdr:row>
      <xdr:rowOff>72790</xdr:rowOff>
    </xdr:from>
    <xdr:to>
      <xdr:col>13</xdr:col>
      <xdr:colOff>354871</xdr:colOff>
      <xdr:row>55</xdr:row>
      <xdr:rowOff>39262</xdr:rowOff>
    </xdr:to>
    <xdr:sp macro="" textlink="">
      <xdr:nvSpPr>
        <xdr:cNvPr id="10" name="TextBox 9"/>
        <xdr:cNvSpPr txBox="1"/>
      </xdr:nvSpPr>
      <xdr:spPr>
        <a:xfrm>
          <a:off x="5240547" y="9944303"/>
          <a:ext cx="1112352" cy="328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13</xdr:col>
      <xdr:colOff>399221</xdr:colOff>
      <xdr:row>51</xdr:row>
      <xdr:rowOff>142419</xdr:rowOff>
    </xdr:from>
    <xdr:to>
      <xdr:col>14</xdr:col>
      <xdr:colOff>580308</xdr:colOff>
      <xdr:row>54</xdr:row>
      <xdr:rowOff>102190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5725" y="9651982"/>
          <a:ext cx="590285" cy="502695"/>
        </a:xfrm>
        <a:prstGeom prst="rect">
          <a:avLst/>
        </a:prstGeom>
      </xdr:spPr>
    </xdr:pic>
    <xdr:clientData/>
  </xdr:twoCellAnchor>
  <xdr:twoCellAnchor editAs="absolute">
    <xdr:from>
      <xdr:col>0</xdr:col>
      <xdr:colOff>21981</xdr:colOff>
      <xdr:row>104</xdr:row>
      <xdr:rowOff>159173</xdr:rowOff>
    </xdr:from>
    <xdr:to>
      <xdr:col>2</xdr:col>
      <xdr:colOff>67400</xdr:colOff>
      <xdr:row>106</xdr:row>
      <xdr:rowOff>132613</xdr:rowOff>
    </xdr:to>
    <xdr:sp macro="" textlink="">
      <xdr:nvSpPr>
        <xdr:cNvPr id="12" name="TextBox 11"/>
        <xdr:cNvSpPr txBox="1">
          <a:spLocks noChangeAspect="1"/>
        </xdr:cNvSpPr>
      </xdr:nvSpPr>
      <xdr:spPr>
        <a:xfrm>
          <a:off x="21981" y="19260411"/>
          <a:ext cx="1455119" cy="3353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21981</xdr:colOff>
      <xdr:row>106</xdr:row>
      <xdr:rowOff>145217</xdr:rowOff>
    </xdr:from>
    <xdr:to>
      <xdr:col>2</xdr:col>
      <xdr:colOff>67401</xdr:colOff>
      <xdr:row>108</xdr:row>
      <xdr:rowOff>107372</xdr:rowOff>
    </xdr:to>
    <xdr:sp macro="" textlink="">
      <xdr:nvSpPr>
        <xdr:cNvPr id="13" name="TextBox 12"/>
        <xdr:cNvSpPr txBox="1"/>
      </xdr:nvSpPr>
      <xdr:spPr>
        <a:xfrm>
          <a:off x="21981" y="19608405"/>
          <a:ext cx="1455120" cy="324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75679</xdr:colOff>
      <xdr:row>106</xdr:row>
      <xdr:rowOff>145204</xdr:rowOff>
    </xdr:from>
    <xdr:to>
      <xdr:col>5</xdr:col>
      <xdr:colOff>103207</xdr:colOff>
      <xdr:row>108</xdr:row>
      <xdr:rowOff>107359</xdr:rowOff>
    </xdr:to>
    <xdr:sp macro="" textlink="">
      <xdr:nvSpPr>
        <xdr:cNvPr id="14" name="TextBox 13"/>
        <xdr:cNvSpPr txBox="1"/>
      </xdr:nvSpPr>
      <xdr:spPr>
        <a:xfrm>
          <a:off x="1485379" y="19608392"/>
          <a:ext cx="1575412" cy="324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114450</xdr:colOff>
      <xdr:row>104</xdr:row>
      <xdr:rowOff>159171</xdr:rowOff>
    </xdr:from>
    <xdr:to>
      <xdr:col>8</xdr:col>
      <xdr:colOff>169024</xdr:colOff>
      <xdr:row>106</xdr:row>
      <xdr:rowOff>132212</xdr:rowOff>
    </xdr:to>
    <xdr:sp macro="" textlink="">
      <xdr:nvSpPr>
        <xdr:cNvPr id="15" name="TextBox 14"/>
        <xdr:cNvSpPr txBox="1"/>
      </xdr:nvSpPr>
      <xdr:spPr>
        <a:xfrm>
          <a:off x="3072034" y="19260409"/>
          <a:ext cx="130169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75679</xdr:colOff>
      <xdr:row>104</xdr:row>
      <xdr:rowOff>159171</xdr:rowOff>
    </xdr:from>
    <xdr:to>
      <xdr:col>5</xdr:col>
      <xdr:colOff>103207</xdr:colOff>
      <xdr:row>106</xdr:row>
      <xdr:rowOff>132212</xdr:rowOff>
    </xdr:to>
    <xdr:sp macro="" textlink="">
      <xdr:nvSpPr>
        <xdr:cNvPr id="16" name="TextBox 15"/>
        <xdr:cNvSpPr txBox="1"/>
      </xdr:nvSpPr>
      <xdr:spPr>
        <a:xfrm>
          <a:off x="1485379" y="19260409"/>
          <a:ext cx="1575412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8</xdr:col>
      <xdr:colOff>173006</xdr:colOff>
      <xdr:row>104</xdr:row>
      <xdr:rowOff>159171</xdr:rowOff>
    </xdr:from>
    <xdr:to>
      <xdr:col>13</xdr:col>
      <xdr:colOff>369526</xdr:colOff>
      <xdr:row>106</xdr:row>
      <xdr:rowOff>132212</xdr:rowOff>
    </xdr:to>
    <xdr:sp macro="" textlink="">
      <xdr:nvSpPr>
        <xdr:cNvPr id="17" name="TextBox 16"/>
        <xdr:cNvSpPr txBox="1"/>
      </xdr:nvSpPr>
      <xdr:spPr>
        <a:xfrm>
          <a:off x="4377708" y="19260409"/>
          <a:ext cx="1989846" cy="334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112319</xdr:colOff>
      <xdr:row>106</xdr:row>
      <xdr:rowOff>138755</xdr:rowOff>
    </xdr:from>
    <xdr:to>
      <xdr:col>8</xdr:col>
      <xdr:colOff>166893</xdr:colOff>
      <xdr:row>108</xdr:row>
      <xdr:rowOff>105227</xdr:rowOff>
    </xdr:to>
    <xdr:sp macro="" textlink="">
      <xdr:nvSpPr>
        <xdr:cNvPr id="18" name="TextBox 17"/>
        <xdr:cNvSpPr txBox="1"/>
      </xdr:nvSpPr>
      <xdr:spPr>
        <a:xfrm>
          <a:off x="3069903" y="19601943"/>
          <a:ext cx="130169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 3 of 5</a:t>
          </a:r>
          <a:endParaRPr lang="en-US" sz="1050"/>
        </a:p>
      </xdr:txBody>
    </xdr:sp>
    <xdr:clientData/>
  </xdr:twoCellAnchor>
  <xdr:twoCellAnchor editAs="absolute">
    <xdr:from>
      <xdr:col>8</xdr:col>
      <xdr:colOff>170874</xdr:colOff>
      <xdr:row>106</xdr:row>
      <xdr:rowOff>138770</xdr:rowOff>
    </xdr:from>
    <xdr:to>
      <xdr:col>11</xdr:col>
      <xdr:colOff>110766</xdr:colOff>
      <xdr:row>108</xdr:row>
      <xdr:rowOff>105242</xdr:rowOff>
    </xdr:to>
    <xdr:sp macro="" textlink="">
      <xdr:nvSpPr>
        <xdr:cNvPr id="19" name="TextBox 18"/>
        <xdr:cNvSpPr txBox="1"/>
      </xdr:nvSpPr>
      <xdr:spPr>
        <a:xfrm>
          <a:off x="4375576" y="19601958"/>
          <a:ext cx="912754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77637</xdr:colOff>
      <xdr:row>106</xdr:row>
      <xdr:rowOff>139237</xdr:rowOff>
    </xdr:from>
    <xdr:to>
      <xdr:col>13</xdr:col>
      <xdr:colOff>369525</xdr:colOff>
      <xdr:row>108</xdr:row>
      <xdr:rowOff>105709</xdr:rowOff>
    </xdr:to>
    <xdr:sp macro="" textlink="">
      <xdr:nvSpPr>
        <xdr:cNvPr id="20" name="TextBox 19"/>
        <xdr:cNvSpPr txBox="1"/>
      </xdr:nvSpPr>
      <xdr:spPr>
        <a:xfrm>
          <a:off x="5255201" y="19602425"/>
          <a:ext cx="1112352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14</xdr:col>
      <xdr:colOff>5661</xdr:colOff>
      <xdr:row>105</xdr:row>
      <xdr:rowOff>24935</xdr:rowOff>
    </xdr:from>
    <xdr:to>
      <xdr:col>14</xdr:col>
      <xdr:colOff>594962</xdr:colOff>
      <xdr:row>107</xdr:row>
      <xdr:rowOff>168637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0379" y="19307148"/>
          <a:ext cx="590285" cy="505652"/>
        </a:xfrm>
        <a:prstGeom prst="rect">
          <a:avLst/>
        </a:prstGeom>
      </xdr:spPr>
    </xdr:pic>
    <xdr:clientData/>
  </xdr:twoCellAnchor>
  <xdr:twoCellAnchor editAs="absolute">
    <xdr:from>
      <xdr:col>0</xdr:col>
      <xdr:colOff>14654</xdr:colOff>
      <xdr:row>158</xdr:row>
      <xdr:rowOff>9646</xdr:rowOff>
    </xdr:from>
    <xdr:to>
      <xdr:col>2</xdr:col>
      <xdr:colOff>60073</xdr:colOff>
      <xdr:row>159</xdr:row>
      <xdr:rowOff>167775</xdr:rowOff>
    </xdr:to>
    <xdr:sp macro="" textlink="">
      <xdr:nvSpPr>
        <xdr:cNvPr id="22" name="TextBox 21"/>
        <xdr:cNvSpPr txBox="1">
          <a:spLocks noChangeAspect="1"/>
        </xdr:cNvSpPr>
      </xdr:nvSpPr>
      <xdr:spPr>
        <a:xfrm>
          <a:off x="14654" y="28883534"/>
          <a:ext cx="1455119" cy="339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14654</xdr:colOff>
      <xdr:row>159</xdr:row>
      <xdr:rowOff>176062</xdr:rowOff>
    </xdr:from>
    <xdr:to>
      <xdr:col>2</xdr:col>
      <xdr:colOff>60074</xdr:colOff>
      <xdr:row>161</xdr:row>
      <xdr:rowOff>145136</xdr:rowOff>
    </xdr:to>
    <xdr:sp macro="" textlink="">
      <xdr:nvSpPr>
        <xdr:cNvPr id="23" name="TextBox 22"/>
        <xdr:cNvSpPr txBox="1"/>
      </xdr:nvSpPr>
      <xdr:spPr>
        <a:xfrm>
          <a:off x="14654" y="29227969"/>
          <a:ext cx="1455120" cy="33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68352</xdr:colOff>
      <xdr:row>159</xdr:row>
      <xdr:rowOff>176049</xdr:rowOff>
    </xdr:from>
    <xdr:to>
      <xdr:col>5</xdr:col>
      <xdr:colOff>95880</xdr:colOff>
      <xdr:row>161</xdr:row>
      <xdr:rowOff>145123</xdr:rowOff>
    </xdr:to>
    <xdr:sp macro="" textlink="">
      <xdr:nvSpPr>
        <xdr:cNvPr id="24" name="TextBox 23"/>
        <xdr:cNvSpPr txBox="1"/>
      </xdr:nvSpPr>
      <xdr:spPr>
        <a:xfrm>
          <a:off x="1478052" y="29227956"/>
          <a:ext cx="1575412" cy="333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107123</xdr:colOff>
      <xdr:row>158</xdr:row>
      <xdr:rowOff>9644</xdr:rowOff>
    </xdr:from>
    <xdr:to>
      <xdr:col>8</xdr:col>
      <xdr:colOff>161697</xdr:colOff>
      <xdr:row>159</xdr:row>
      <xdr:rowOff>167374</xdr:rowOff>
    </xdr:to>
    <xdr:sp macro="" textlink="">
      <xdr:nvSpPr>
        <xdr:cNvPr id="25" name="TextBox 24"/>
        <xdr:cNvSpPr txBox="1"/>
      </xdr:nvSpPr>
      <xdr:spPr>
        <a:xfrm>
          <a:off x="3064707" y="28883532"/>
          <a:ext cx="1301692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68352</xdr:colOff>
      <xdr:row>158</xdr:row>
      <xdr:rowOff>9644</xdr:rowOff>
    </xdr:from>
    <xdr:to>
      <xdr:col>5</xdr:col>
      <xdr:colOff>95880</xdr:colOff>
      <xdr:row>159</xdr:row>
      <xdr:rowOff>167374</xdr:rowOff>
    </xdr:to>
    <xdr:sp macro="" textlink="">
      <xdr:nvSpPr>
        <xdr:cNvPr id="26" name="TextBox 25"/>
        <xdr:cNvSpPr txBox="1"/>
      </xdr:nvSpPr>
      <xdr:spPr>
        <a:xfrm>
          <a:off x="1478052" y="28883532"/>
          <a:ext cx="1575412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8</xdr:col>
      <xdr:colOff>165679</xdr:colOff>
      <xdr:row>158</xdr:row>
      <xdr:rowOff>9644</xdr:rowOff>
    </xdr:from>
    <xdr:to>
      <xdr:col>13</xdr:col>
      <xdr:colOff>362199</xdr:colOff>
      <xdr:row>159</xdr:row>
      <xdr:rowOff>167374</xdr:rowOff>
    </xdr:to>
    <xdr:sp macro="" textlink="">
      <xdr:nvSpPr>
        <xdr:cNvPr id="27" name="TextBox 26"/>
        <xdr:cNvSpPr txBox="1"/>
      </xdr:nvSpPr>
      <xdr:spPr>
        <a:xfrm>
          <a:off x="4370381" y="28883532"/>
          <a:ext cx="1989846" cy="3387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104992</xdr:colOff>
      <xdr:row>159</xdr:row>
      <xdr:rowOff>173917</xdr:rowOff>
    </xdr:from>
    <xdr:to>
      <xdr:col>8</xdr:col>
      <xdr:colOff>159566</xdr:colOff>
      <xdr:row>161</xdr:row>
      <xdr:rowOff>138675</xdr:rowOff>
    </xdr:to>
    <xdr:sp macro="" textlink="">
      <xdr:nvSpPr>
        <xdr:cNvPr id="28" name="TextBox 27"/>
        <xdr:cNvSpPr txBox="1"/>
      </xdr:nvSpPr>
      <xdr:spPr>
        <a:xfrm>
          <a:off x="3062576" y="29225824"/>
          <a:ext cx="130169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5</a:t>
          </a:r>
          <a:endParaRPr lang="en-US" sz="1050"/>
        </a:p>
      </xdr:txBody>
    </xdr:sp>
    <xdr:clientData/>
  </xdr:twoCellAnchor>
  <xdr:twoCellAnchor editAs="absolute">
    <xdr:from>
      <xdr:col>8</xdr:col>
      <xdr:colOff>163547</xdr:colOff>
      <xdr:row>159</xdr:row>
      <xdr:rowOff>173932</xdr:rowOff>
    </xdr:from>
    <xdr:to>
      <xdr:col>11</xdr:col>
      <xdr:colOff>103439</xdr:colOff>
      <xdr:row>161</xdr:row>
      <xdr:rowOff>138690</xdr:rowOff>
    </xdr:to>
    <xdr:sp macro="" textlink="">
      <xdr:nvSpPr>
        <xdr:cNvPr id="29" name="TextBox 28"/>
        <xdr:cNvSpPr txBox="1"/>
      </xdr:nvSpPr>
      <xdr:spPr>
        <a:xfrm>
          <a:off x="4368249" y="29225839"/>
          <a:ext cx="912754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70310</xdr:colOff>
      <xdr:row>159</xdr:row>
      <xdr:rowOff>174399</xdr:rowOff>
    </xdr:from>
    <xdr:to>
      <xdr:col>13</xdr:col>
      <xdr:colOff>362198</xdr:colOff>
      <xdr:row>161</xdr:row>
      <xdr:rowOff>139157</xdr:rowOff>
    </xdr:to>
    <xdr:sp macro="" textlink="">
      <xdr:nvSpPr>
        <xdr:cNvPr id="30" name="TextBox 29"/>
        <xdr:cNvSpPr txBox="1"/>
      </xdr:nvSpPr>
      <xdr:spPr>
        <a:xfrm>
          <a:off x="5247874" y="29226306"/>
          <a:ext cx="1112352" cy="329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13</xdr:col>
      <xdr:colOff>406548</xdr:colOff>
      <xdr:row>158</xdr:row>
      <xdr:rowOff>61942</xdr:rowOff>
    </xdr:from>
    <xdr:to>
      <xdr:col>14</xdr:col>
      <xdr:colOff>587635</xdr:colOff>
      <xdr:row>161</xdr:row>
      <xdr:rowOff>19109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3052" y="28935830"/>
          <a:ext cx="590285" cy="500092"/>
        </a:xfrm>
        <a:prstGeom prst="rect">
          <a:avLst/>
        </a:prstGeom>
      </xdr:spPr>
    </xdr:pic>
    <xdr:clientData/>
  </xdr:twoCellAnchor>
  <xdr:twoCellAnchor editAs="absolute">
    <xdr:from>
      <xdr:col>0</xdr:col>
      <xdr:colOff>16565</xdr:colOff>
      <xdr:row>211</xdr:row>
      <xdr:rowOff>27992</xdr:rowOff>
    </xdr:from>
    <xdr:to>
      <xdr:col>2</xdr:col>
      <xdr:colOff>61984</xdr:colOff>
      <xdr:row>213</xdr:row>
      <xdr:rowOff>477</xdr:rowOff>
    </xdr:to>
    <xdr:sp macro="" textlink="">
      <xdr:nvSpPr>
        <xdr:cNvPr id="32" name="TextBox 31"/>
        <xdr:cNvSpPr txBox="1">
          <a:spLocks noChangeAspect="1"/>
        </xdr:cNvSpPr>
      </xdr:nvSpPr>
      <xdr:spPr>
        <a:xfrm>
          <a:off x="16565" y="38493555"/>
          <a:ext cx="1455119" cy="3344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16565</xdr:colOff>
      <xdr:row>213</xdr:row>
      <xdr:rowOff>8764</xdr:rowOff>
    </xdr:from>
    <xdr:to>
      <xdr:col>2</xdr:col>
      <xdr:colOff>61985</xdr:colOff>
      <xdr:row>214</xdr:row>
      <xdr:rowOff>159166</xdr:rowOff>
    </xdr:to>
    <xdr:sp macro="" textlink="">
      <xdr:nvSpPr>
        <xdr:cNvPr id="33" name="TextBox 32"/>
        <xdr:cNvSpPr txBox="1"/>
      </xdr:nvSpPr>
      <xdr:spPr>
        <a:xfrm>
          <a:off x="16565" y="38836277"/>
          <a:ext cx="1455120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endParaRPr lang="en-US" sz="1050"/>
        </a:p>
      </xdr:txBody>
    </xdr:sp>
    <xdr:clientData/>
  </xdr:twoCellAnchor>
  <xdr:twoCellAnchor editAs="absolute">
    <xdr:from>
      <xdr:col>2</xdr:col>
      <xdr:colOff>70263</xdr:colOff>
      <xdr:row>213</xdr:row>
      <xdr:rowOff>8751</xdr:rowOff>
    </xdr:from>
    <xdr:to>
      <xdr:col>5</xdr:col>
      <xdr:colOff>97791</xdr:colOff>
      <xdr:row>214</xdr:row>
      <xdr:rowOff>159153</xdr:rowOff>
    </xdr:to>
    <xdr:sp macro="" textlink="">
      <xdr:nvSpPr>
        <xdr:cNvPr id="34" name="TextBox 33"/>
        <xdr:cNvSpPr txBox="1"/>
      </xdr:nvSpPr>
      <xdr:spPr>
        <a:xfrm>
          <a:off x="1479963" y="38836264"/>
          <a:ext cx="157541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5</xdr:col>
      <xdr:colOff>109034</xdr:colOff>
      <xdr:row>211</xdr:row>
      <xdr:rowOff>27990</xdr:rowOff>
    </xdr:from>
    <xdr:to>
      <xdr:col>8</xdr:col>
      <xdr:colOff>163608</xdr:colOff>
      <xdr:row>213</xdr:row>
      <xdr:rowOff>76</xdr:rowOff>
    </xdr:to>
    <xdr:sp macro="" textlink="">
      <xdr:nvSpPr>
        <xdr:cNvPr id="35" name="TextBox 34"/>
        <xdr:cNvSpPr txBox="1"/>
      </xdr:nvSpPr>
      <xdr:spPr>
        <a:xfrm>
          <a:off x="3066618" y="38493553"/>
          <a:ext cx="1301692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</a:p>
      </xdr:txBody>
    </xdr:sp>
    <xdr:clientData/>
  </xdr:twoCellAnchor>
  <xdr:twoCellAnchor editAs="absolute">
    <xdr:from>
      <xdr:col>2</xdr:col>
      <xdr:colOff>70263</xdr:colOff>
      <xdr:row>211</xdr:row>
      <xdr:rowOff>27990</xdr:rowOff>
    </xdr:from>
    <xdr:to>
      <xdr:col>5</xdr:col>
      <xdr:colOff>97791</xdr:colOff>
      <xdr:row>213</xdr:row>
      <xdr:rowOff>76</xdr:rowOff>
    </xdr:to>
    <xdr:sp macro="" textlink="">
      <xdr:nvSpPr>
        <xdr:cNvPr id="36" name="TextBox 35"/>
        <xdr:cNvSpPr txBox="1"/>
      </xdr:nvSpPr>
      <xdr:spPr>
        <a:xfrm>
          <a:off x="1479963" y="38493553"/>
          <a:ext cx="1575412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Client: </a:t>
          </a:r>
          <a:r>
            <a:rPr lang="fa-I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نساجی بروجرد</a:t>
          </a:r>
          <a:endParaRPr lang="fa-IR">
            <a:effectLst/>
          </a:endParaRPr>
        </a:p>
      </xdr:txBody>
    </xdr:sp>
    <xdr:clientData/>
  </xdr:twoCellAnchor>
  <xdr:twoCellAnchor editAs="absolute">
    <xdr:from>
      <xdr:col>8</xdr:col>
      <xdr:colOff>167590</xdr:colOff>
      <xdr:row>211</xdr:row>
      <xdr:rowOff>27990</xdr:rowOff>
    </xdr:from>
    <xdr:to>
      <xdr:col>13</xdr:col>
      <xdr:colOff>364110</xdr:colOff>
      <xdr:row>213</xdr:row>
      <xdr:rowOff>76</xdr:rowOff>
    </xdr:to>
    <xdr:sp macro="" textlink="">
      <xdr:nvSpPr>
        <xdr:cNvPr id="37" name="TextBox 36"/>
        <xdr:cNvSpPr txBox="1"/>
      </xdr:nvSpPr>
      <xdr:spPr>
        <a:xfrm>
          <a:off x="4372292" y="38493553"/>
          <a:ext cx="1989846" cy="3340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</a:t>
          </a:r>
        </a:p>
      </xdr:txBody>
    </xdr:sp>
    <xdr:clientData/>
  </xdr:twoCellAnchor>
  <xdr:twoCellAnchor editAs="absolute">
    <xdr:from>
      <xdr:col>5</xdr:col>
      <xdr:colOff>106903</xdr:colOff>
      <xdr:row>213</xdr:row>
      <xdr:rowOff>6619</xdr:rowOff>
    </xdr:from>
    <xdr:to>
      <xdr:col>8</xdr:col>
      <xdr:colOff>161477</xdr:colOff>
      <xdr:row>214</xdr:row>
      <xdr:rowOff>157021</xdr:rowOff>
    </xdr:to>
    <xdr:sp macro="" textlink="">
      <xdr:nvSpPr>
        <xdr:cNvPr id="38" name="TextBox 37"/>
        <xdr:cNvSpPr txBox="1"/>
      </xdr:nvSpPr>
      <xdr:spPr>
        <a:xfrm>
          <a:off x="3064487" y="38834132"/>
          <a:ext cx="130169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5</a:t>
          </a:r>
          <a:endParaRPr lang="en-US" sz="1050"/>
        </a:p>
      </xdr:txBody>
    </xdr:sp>
    <xdr:clientData/>
  </xdr:twoCellAnchor>
  <xdr:twoCellAnchor editAs="absolute">
    <xdr:from>
      <xdr:col>8</xdr:col>
      <xdr:colOff>165458</xdr:colOff>
      <xdr:row>213</xdr:row>
      <xdr:rowOff>6634</xdr:rowOff>
    </xdr:from>
    <xdr:to>
      <xdr:col>11</xdr:col>
      <xdr:colOff>105350</xdr:colOff>
      <xdr:row>214</xdr:row>
      <xdr:rowOff>157036</xdr:rowOff>
    </xdr:to>
    <xdr:sp macro="" textlink="">
      <xdr:nvSpPr>
        <xdr:cNvPr id="39" name="TextBox 38"/>
        <xdr:cNvSpPr txBox="1"/>
      </xdr:nvSpPr>
      <xdr:spPr>
        <a:xfrm>
          <a:off x="4370160" y="38834147"/>
          <a:ext cx="912754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72221</xdr:colOff>
      <xdr:row>213</xdr:row>
      <xdr:rowOff>7101</xdr:rowOff>
    </xdr:from>
    <xdr:to>
      <xdr:col>13</xdr:col>
      <xdr:colOff>364109</xdr:colOff>
      <xdr:row>214</xdr:row>
      <xdr:rowOff>157503</xdr:rowOff>
    </xdr:to>
    <xdr:sp macro="" textlink="">
      <xdr:nvSpPr>
        <xdr:cNvPr id="40" name="TextBox 39"/>
        <xdr:cNvSpPr txBox="1"/>
      </xdr:nvSpPr>
      <xdr:spPr>
        <a:xfrm>
          <a:off x="5249785" y="38834614"/>
          <a:ext cx="1112352" cy="3313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Date:97.11.17</a:t>
          </a:r>
          <a:endParaRPr lang="en-US" sz="1100"/>
        </a:p>
      </xdr:txBody>
    </xdr:sp>
    <xdr:clientData/>
  </xdr:twoCellAnchor>
  <xdr:twoCellAnchor editAs="absolute">
    <xdr:from>
      <xdr:col>14</xdr:col>
      <xdr:colOff>245</xdr:colOff>
      <xdr:row>211</xdr:row>
      <xdr:rowOff>80288</xdr:rowOff>
    </xdr:from>
    <xdr:to>
      <xdr:col>14</xdr:col>
      <xdr:colOff>589546</xdr:colOff>
      <xdr:row>214</xdr:row>
      <xdr:rowOff>37455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963" y="38545851"/>
          <a:ext cx="590285" cy="500092"/>
        </a:xfrm>
        <a:prstGeom prst="rect">
          <a:avLst/>
        </a:prstGeom>
      </xdr:spPr>
    </xdr:pic>
    <xdr:clientData/>
  </xdr:twoCellAnchor>
  <xdr:twoCellAnchor>
    <xdr:from>
      <xdr:col>0</xdr:col>
      <xdr:colOff>44555</xdr:colOff>
      <xdr:row>11</xdr:row>
      <xdr:rowOff>62548</xdr:rowOff>
    </xdr:from>
    <xdr:to>
      <xdr:col>14</xdr:col>
      <xdr:colOff>83343</xdr:colOff>
      <xdr:row>15</xdr:row>
      <xdr:rowOff>130877</xdr:rowOff>
    </xdr:to>
    <xdr:grpSp>
      <xdr:nvGrpSpPr>
        <xdr:cNvPr id="42" name="Group 41"/>
        <xdr:cNvGrpSpPr/>
      </xdr:nvGrpSpPr>
      <xdr:grpSpPr>
        <a:xfrm>
          <a:off x="44555" y="2408079"/>
          <a:ext cx="5985960" cy="830329"/>
          <a:chOff x="47625" y="3097696"/>
          <a:chExt cx="6615801" cy="830330"/>
        </a:xfrm>
      </xdr:grpSpPr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M.Rezaeifard</a:t>
            </a:r>
            <a:r>
              <a:rPr lang="en-US" sz="800" b="1" baseline="0">
                <a:solidFill>
                  <a:schemeClr val="tx1"/>
                </a:solidFill>
              </a:rPr>
              <a:t>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4" name="Rounded Rectangle 43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5" name="Rounded Rectangle 44"/>
          <xdr:cNvSpPr>
            <a:spLocks noChangeAspect="1"/>
          </xdr:cNvSpPr>
        </xdr:nvSpPr>
        <xdr:spPr>
          <a:xfrm>
            <a:off x="5444984" y="3097696"/>
            <a:ext cx="121844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Flowchart: Connector 48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Flowchart: Connector 49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13138</xdr:colOff>
      <xdr:row>0</xdr:row>
      <xdr:rowOff>19707</xdr:rowOff>
    </xdr:from>
    <xdr:to>
      <xdr:col>14</xdr:col>
      <xdr:colOff>555244</xdr:colOff>
      <xdr:row>3</xdr:row>
      <xdr:rowOff>151839</xdr:rowOff>
    </xdr:to>
    <xdr:grpSp>
      <xdr:nvGrpSpPr>
        <xdr:cNvPr id="73" name="Group 72"/>
        <xdr:cNvGrpSpPr/>
      </xdr:nvGrpSpPr>
      <xdr:grpSpPr>
        <a:xfrm>
          <a:off x="13138" y="19707"/>
          <a:ext cx="6489278" cy="703632"/>
          <a:chOff x="0" y="0"/>
          <a:chExt cx="7002336" cy="681651"/>
        </a:xfrm>
      </xdr:grpSpPr>
      <xdr:sp macro="" textlink="">
        <xdr:nvSpPr>
          <xdr:cNvPr id="74" name="TextBox 73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75" name="TextBox 74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Over</a:t>
            </a:r>
            <a:r>
              <a:rPr lang="en-US" sz="800" baseline="0"/>
              <a:t> Flow</a:t>
            </a:r>
            <a:endParaRPr lang="en-US" sz="800"/>
          </a:p>
        </xdr:txBody>
      </xdr:sp>
      <xdr:sp macro="" textlink="">
        <xdr:nvSpPr>
          <xdr:cNvPr id="76" name="TextBox 75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</a:t>
            </a:r>
          </a:p>
        </xdr:txBody>
      </xdr:sp>
      <xdr:sp macro="" textlink="">
        <xdr:nvSpPr>
          <xdr:cNvPr id="77" name="TextBox 76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78" name="TextBox 77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79" name="TextBox 78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10224-AC-01-Over Flow-MTO-01</a:t>
            </a:r>
            <a:endParaRPr lang="en-US" sz="800"/>
          </a:p>
        </xdr:txBody>
      </xdr:sp>
      <xdr:sp macro="" textlink="">
        <xdr:nvSpPr>
          <xdr:cNvPr id="80" name="TextBox 79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81" name="TextBox 80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82" name="TextBox 81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83" name="Picture 8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37986</xdr:colOff>
      <xdr:row>14</xdr:row>
      <xdr:rowOff>52551</xdr:rowOff>
    </xdr:from>
    <xdr:to>
      <xdr:col>13</xdr:col>
      <xdr:colOff>394138</xdr:colOff>
      <xdr:row>17</xdr:row>
      <xdr:rowOff>183428</xdr:rowOff>
    </xdr:to>
    <xdr:grpSp>
      <xdr:nvGrpSpPr>
        <xdr:cNvPr id="88" name="Group 87"/>
        <xdr:cNvGrpSpPr/>
      </xdr:nvGrpSpPr>
      <xdr:grpSpPr>
        <a:xfrm>
          <a:off x="37986" y="3054568"/>
          <a:ext cx="6504704" cy="702377"/>
          <a:chOff x="47625" y="3097696"/>
          <a:chExt cx="6512571" cy="830330"/>
        </a:xfrm>
      </xdr:grpSpPr>
      <xdr:sp macro="" textlink="">
        <xdr:nvSpPr>
          <xdr:cNvPr id="89" name="Rounded Rectangle 88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A.Jokar 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0" name="Rounded Rectangle 89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91" name="Rounded Rectangle 90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92" name="Flowchart: Connector 91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Flowchart: Connector 92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4" name="Flowchart: Connector 93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5" name="Flowchart: Connector 94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6" name="Flowchart: Connector 95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19707</xdr:colOff>
      <xdr:row>0</xdr:row>
      <xdr:rowOff>19707</xdr:rowOff>
    </xdr:from>
    <xdr:to>
      <xdr:col>13</xdr:col>
      <xdr:colOff>367934</xdr:colOff>
      <xdr:row>3</xdr:row>
      <xdr:rowOff>151839</xdr:rowOff>
    </xdr:to>
    <xdr:grpSp>
      <xdr:nvGrpSpPr>
        <xdr:cNvPr id="29" name="Group 28"/>
        <xdr:cNvGrpSpPr/>
      </xdr:nvGrpSpPr>
      <xdr:grpSpPr>
        <a:xfrm>
          <a:off x="19707" y="19707"/>
          <a:ext cx="6496779" cy="703632"/>
          <a:chOff x="0" y="0"/>
          <a:chExt cx="7002336" cy="681651"/>
        </a:xfrm>
      </xdr:grpSpPr>
      <xdr:sp macro="" textlink="">
        <xdr:nvSpPr>
          <xdr:cNvPr id="30" name="TextBox 29"/>
          <xdr:cNvSpPr txBox="1">
            <a:spLocks noChangeAspect="1"/>
          </xdr:cNvSpPr>
        </xdr:nvSpPr>
        <xdr:spPr>
          <a:xfrm>
            <a:off x="0" y="2"/>
            <a:ext cx="1453654" cy="3405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Order No.: 10224</a:t>
            </a: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0" y="348833"/>
            <a:ext cx="1453655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Product: Air Washer</a:t>
            </a:r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16906" y="348820"/>
            <a:ext cx="173486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Sub-Product: Static</a:t>
            </a:r>
            <a:r>
              <a:rPr lang="en-US" sz="800" baseline="0"/>
              <a:t> Water Filter</a:t>
            </a:r>
            <a:endParaRPr lang="en-US" sz="800"/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2454520" y="0"/>
            <a:ext cx="1179634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Station:</a:t>
            </a:r>
            <a:r>
              <a:rPr lang="fa-IR" sz="800" baseline="0"/>
              <a:t>  </a:t>
            </a:r>
            <a:r>
              <a:rPr lang="en-US" sz="800" baseline="0"/>
              <a:t>AC-1</a:t>
            </a:r>
            <a:endParaRPr lang="en-US" sz="8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1461933" y="0"/>
            <a:ext cx="985259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800"/>
              <a:t>Client: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B Nazanin" panose="00000400000000000000" pitchFamily="2" charset="-78"/>
              </a:rPr>
              <a:t>Kian Kord</a:t>
            </a:r>
            <a:endParaRPr lang="en-US" sz="800">
              <a:cs typeface="B Nazanin" panose="00000400000000000000" pitchFamily="2" charset="-78"/>
            </a:endParaRPr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3612173" y="0"/>
            <a:ext cx="2739767" cy="340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Doc. No.:</a:t>
            </a:r>
            <a:r>
              <a:rPr lang="en-US" sz="800" baseline="0"/>
              <a:t> 10224-AC-01-Static Water Filter-MTO-01</a:t>
            </a:r>
            <a:endParaRPr lang="en-US" sz="800"/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060882" y="346688"/>
            <a:ext cx="1270894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Sheet</a:t>
            </a:r>
            <a:r>
              <a:rPr lang="en-US" sz="800" baseline="0"/>
              <a:t> No.: 1 of 1</a:t>
            </a:r>
            <a:endParaRPr lang="en-US" sz="8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4335757" y="346703"/>
            <a:ext cx="902270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Rev.: 00</a:t>
            </a:r>
          </a:p>
        </xdr:txBody>
      </xdr:sp>
      <xdr:sp macro="" textlink="">
        <xdr:nvSpPr>
          <xdr:cNvPr id="38" name="TextBox 37"/>
          <xdr:cNvSpPr txBox="1"/>
        </xdr:nvSpPr>
        <xdr:spPr>
          <a:xfrm>
            <a:off x="5168996" y="347170"/>
            <a:ext cx="1182943" cy="33281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800"/>
              <a:t>Date: </a:t>
            </a:r>
            <a:r>
              <a:rPr kumimoji="0" lang="en-US" sz="8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98.10.25</a:t>
            </a:r>
            <a:endParaRPr lang="en-US" sz="800"/>
          </a:p>
        </xdr:txBody>
      </xdr:sp>
      <xdr:pic>
        <xdr:nvPicPr>
          <xdr:cNvPr id="42" name="Picture 4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12784" y="49695"/>
            <a:ext cx="589552" cy="5092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83"/>
  <sheetViews>
    <sheetView tabSelected="1" topLeftCell="A289" zoomScale="145" zoomScaleNormal="145" workbookViewId="0">
      <selection activeCell="E294" sqref="E294"/>
    </sheetView>
  </sheetViews>
  <sheetFormatPr defaultRowHeight="15" x14ac:dyDescent="0.25"/>
  <cols>
    <col min="1" max="1" width="3.7109375" style="244" bestFit="1" customWidth="1"/>
    <col min="2" max="2" width="11.7109375" style="234" bestFit="1" customWidth="1"/>
    <col min="3" max="3" width="16.5703125" bestFit="1" customWidth="1"/>
    <col min="4" max="4" width="4.42578125" bestFit="1" customWidth="1"/>
    <col min="5" max="5" width="8.42578125" bestFit="1" customWidth="1"/>
    <col min="6" max="6" width="12.140625" bestFit="1" customWidth="1"/>
    <col min="7" max="7" width="9" customWidth="1"/>
    <col min="9" max="9" width="4.28515625" customWidth="1"/>
    <col min="10" max="10" width="3.42578125" bestFit="1" customWidth="1"/>
    <col min="11" max="11" width="4.85546875" bestFit="1" customWidth="1"/>
    <col min="12" max="12" width="3.85546875" bestFit="1" customWidth="1"/>
    <col min="13" max="13" width="6.140625" bestFit="1" customWidth="1"/>
    <col min="14" max="14" width="4.5703125" bestFit="1" customWidth="1"/>
    <col min="15" max="15" width="31.28515625" bestFit="1" customWidth="1"/>
  </cols>
  <sheetData>
    <row r="1" spans="1:15" s="6" customFormat="1" x14ac:dyDescent="0.25">
      <c r="A1" s="238"/>
      <c r="B1" s="234"/>
    </row>
    <row r="2" spans="1:15" s="6" customFormat="1" x14ac:dyDescent="0.25">
      <c r="A2" s="238"/>
      <c r="B2" s="234"/>
    </row>
    <row r="3" spans="1:15" s="6" customFormat="1" x14ac:dyDescent="0.25">
      <c r="A3" s="238"/>
      <c r="B3" s="234"/>
    </row>
    <row r="4" spans="1:15" s="6" customFormat="1" x14ac:dyDescent="0.25">
      <c r="A4" s="238"/>
      <c r="B4" s="234"/>
    </row>
    <row r="5" spans="1:15" s="6" customFormat="1" ht="15" customHeight="1" x14ac:dyDescent="0.25">
      <c r="A5" s="239"/>
      <c r="B5" s="68"/>
      <c r="C5" s="1"/>
      <c r="D5" s="2"/>
      <c r="E5" s="1"/>
      <c r="F5" s="1"/>
      <c r="G5" s="3"/>
      <c r="H5" s="4" t="s">
        <v>0</v>
      </c>
      <c r="I5" s="5"/>
      <c r="J5" s="2"/>
      <c r="K5" s="2"/>
      <c r="L5" s="2"/>
      <c r="M5" s="2"/>
      <c r="N5" s="1"/>
      <c r="O5" s="1"/>
    </row>
    <row r="6" spans="1:15" s="6" customFormat="1" ht="34.5" thickBot="1" x14ac:dyDescent="0.3">
      <c r="A6" s="240" t="s">
        <v>1</v>
      </c>
      <c r="B6" s="235" t="s">
        <v>334</v>
      </c>
      <c r="C6" s="231" t="s">
        <v>2</v>
      </c>
      <c r="D6" s="232" t="s">
        <v>3</v>
      </c>
      <c r="E6" s="231" t="s">
        <v>4</v>
      </c>
      <c r="F6" s="231" t="s">
        <v>5</v>
      </c>
      <c r="G6" s="232" t="s">
        <v>333</v>
      </c>
      <c r="H6" s="231" t="s">
        <v>7</v>
      </c>
      <c r="I6" s="231" t="s">
        <v>8</v>
      </c>
      <c r="J6" s="232" t="s">
        <v>9</v>
      </c>
      <c r="K6" s="232" t="s">
        <v>10</v>
      </c>
      <c r="L6" s="232" t="s">
        <v>11</v>
      </c>
      <c r="M6" s="232" t="s">
        <v>12</v>
      </c>
      <c r="N6" s="231" t="s">
        <v>13</v>
      </c>
      <c r="O6" s="231" t="s">
        <v>14</v>
      </c>
    </row>
    <row r="7" spans="1:15" x14ac:dyDescent="0.25">
      <c r="A7" s="241">
        <v>1</v>
      </c>
      <c r="B7" s="236" t="s">
        <v>357</v>
      </c>
      <c r="C7" s="165" t="s">
        <v>93</v>
      </c>
      <c r="D7" s="166">
        <v>1</v>
      </c>
      <c r="E7" s="167" t="s">
        <v>21</v>
      </c>
      <c r="F7" s="209" t="s">
        <v>94</v>
      </c>
      <c r="G7" s="167" t="s">
        <v>335</v>
      </c>
      <c r="H7" s="168" t="s">
        <v>105</v>
      </c>
      <c r="I7" s="167" t="s">
        <v>97</v>
      </c>
      <c r="J7" s="168">
        <v>1</v>
      </c>
      <c r="K7" s="168">
        <v>1</v>
      </c>
      <c r="L7" s="167" t="s">
        <v>52</v>
      </c>
      <c r="M7" s="167" t="s">
        <v>21</v>
      </c>
      <c r="N7" s="167" t="s">
        <v>21</v>
      </c>
      <c r="O7" s="233" t="s">
        <v>217</v>
      </c>
    </row>
    <row r="8" spans="1:15" x14ac:dyDescent="0.25">
      <c r="A8" s="242">
        <v>2</v>
      </c>
      <c r="B8" s="138" t="s">
        <v>357</v>
      </c>
      <c r="C8" s="19" t="s">
        <v>28</v>
      </c>
      <c r="D8" s="14">
        <v>1</v>
      </c>
      <c r="E8" s="20" t="s">
        <v>21</v>
      </c>
      <c r="F8" s="18" t="s">
        <v>95</v>
      </c>
      <c r="G8" s="22" t="s">
        <v>98</v>
      </c>
      <c r="H8" s="14">
        <v>100</v>
      </c>
      <c r="I8" s="14">
        <v>315</v>
      </c>
      <c r="J8" s="11">
        <v>1</v>
      </c>
      <c r="K8" s="11">
        <v>1</v>
      </c>
      <c r="L8" s="12" t="s">
        <v>52</v>
      </c>
      <c r="M8" s="12" t="s">
        <v>21</v>
      </c>
      <c r="N8" s="12" t="s">
        <v>21</v>
      </c>
      <c r="O8" s="201"/>
    </row>
    <row r="9" spans="1:15" x14ac:dyDescent="0.25">
      <c r="A9" s="242">
        <v>3</v>
      </c>
      <c r="B9" s="138" t="s">
        <v>357</v>
      </c>
      <c r="C9" s="18" t="s">
        <v>30</v>
      </c>
      <c r="D9" s="11">
        <v>1</v>
      </c>
      <c r="E9" s="20" t="s">
        <v>21</v>
      </c>
      <c r="F9" s="18" t="s">
        <v>30</v>
      </c>
      <c r="G9" s="20">
        <v>145</v>
      </c>
      <c r="H9" s="20" t="s">
        <v>21</v>
      </c>
      <c r="I9" s="20" t="s">
        <v>21</v>
      </c>
      <c r="J9" s="11">
        <v>1</v>
      </c>
      <c r="K9" s="11">
        <v>1</v>
      </c>
      <c r="L9" s="12" t="s">
        <v>52</v>
      </c>
      <c r="M9" s="12" t="s">
        <v>21</v>
      </c>
      <c r="N9" s="12" t="s">
        <v>21</v>
      </c>
      <c r="O9" s="201"/>
    </row>
    <row r="10" spans="1:15" ht="15.75" thickBot="1" x14ac:dyDescent="0.3">
      <c r="A10" s="243">
        <v>4</v>
      </c>
      <c r="B10" s="237" t="s">
        <v>357</v>
      </c>
      <c r="C10" s="202" t="s">
        <v>29</v>
      </c>
      <c r="D10" s="203">
        <v>1</v>
      </c>
      <c r="E10" s="202" t="s">
        <v>76</v>
      </c>
      <c r="F10" s="202" t="s">
        <v>96</v>
      </c>
      <c r="G10" s="194">
        <v>140</v>
      </c>
      <c r="H10" s="194" t="s">
        <v>21</v>
      </c>
      <c r="I10" s="194">
        <v>6000</v>
      </c>
      <c r="J10" s="157">
        <v>1</v>
      </c>
      <c r="K10" s="203">
        <v>96</v>
      </c>
      <c r="L10" s="203" t="s">
        <v>37</v>
      </c>
      <c r="M10" s="217" t="s">
        <v>21</v>
      </c>
      <c r="N10" s="217" t="s">
        <v>21</v>
      </c>
      <c r="O10" s="206"/>
    </row>
    <row r="11" spans="1:15" x14ac:dyDescent="0.25">
      <c r="A11" s="241">
        <v>5</v>
      </c>
      <c r="B11" s="236" t="s">
        <v>358</v>
      </c>
      <c r="C11" s="221" t="s">
        <v>239</v>
      </c>
      <c r="D11" s="222">
        <v>12</v>
      </c>
      <c r="E11" s="222" t="s">
        <v>35</v>
      </c>
      <c r="F11" s="222" t="s">
        <v>36</v>
      </c>
      <c r="G11" s="223">
        <v>1.5</v>
      </c>
      <c r="H11" s="222">
        <v>1250</v>
      </c>
      <c r="I11" s="222">
        <v>2000</v>
      </c>
      <c r="J11" s="222">
        <v>4</v>
      </c>
      <c r="K11" s="224">
        <f>J11*I11*H11*G11*7.85/1000000</f>
        <v>117.75</v>
      </c>
      <c r="L11" s="225" t="s">
        <v>37</v>
      </c>
      <c r="M11" s="226">
        <v>103</v>
      </c>
      <c r="N11" s="227">
        <f>(K11-M11)/M11</f>
        <v>0.14320388349514562</v>
      </c>
      <c r="O11" s="228"/>
    </row>
    <row r="12" spans="1:15" x14ac:dyDescent="0.25">
      <c r="A12" s="242">
        <v>6</v>
      </c>
      <c r="B12" s="138" t="s">
        <v>358</v>
      </c>
      <c r="C12" s="42" t="s">
        <v>239</v>
      </c>
      <c r="D12" s="60">
        <v>12</v>
      </c>
      <c r="E12" s="60" t="s">
        <v>35</v>
      </c>
      <c r="F12" s="60" t="s">
        <v>36</v>
      </c>
      <c r="G12" s="61">
        <v>1.5</v>
      </c>
      <c r="H12" s="60">
        <v>1250</v>
      </c>
      <c r="I12" s="62">
        <v>1550</v>
      </c>
      <c r="J12" s="62">
        <v>4</v>
      </c>
      <c r="K12" s="63">
        <f>J12*I12*H12*G12*7.85/1000000</f>
        <v>91.256249999999994</v>
      </c>
      <c r="L12" s="64" t="s">
        <v>37</v>
      </c>
      <c r="M12" s="60">
        <v>80</v>
      </c>
      <c r="N12" s="66">
        <f>(K12-M12)/M12</f>
        <v>0.14070312499999993</v>
      </c>
      <c r="O12" s="229"/>
    </row>
    <row r="13" spans="1:15" x14ac:dyDescent="0.25">
      <c r="A13" s="242">
        <v>7</v>
      </c>
      <c r="B13" s="138" t="s">
        <v>358</v>
      </c>
      <c r="C13" s="42" t="s">
        <v>227</v>
      </c>
      <c r="D13" s="60">
        <v>32</v>
      </c>
      <c r="E13" s="60" t="s">
        <v>35</v>
      </c>
      <c r="F13" s="60" t="s">
        <v>36</v>
      </c>
      <c r="G13" s="62">
        <v>1.5</v>
      </c>
      <c r="H13" s="62">
        <v>1250</v>
      </c>
      <c r="I13" s="62">
        <v>3000</v>
      </c>
      <c r="J13" s="60">
        <v>1</v>
      </c>
      <c r="K13" s="63">
        <f>J13*I13*H13*G13*7.85/1000000</f>
        <v>44.15625</v>
      </c>
      <c r="L13" s="64" t="s">
        <v>37</v>
      </c>
      <c r="M13" s="65">
        <v>42</v>
      </c>
      <c r="N13" s="66">
        <f>(K13-M13)/M13</f>
        <v>5.1339285714285712E-2</v>
      </c>
      <c r="O13" s="229"/>
    </row>
    <row r="14" spans="1:15" x14ac:dyDescent="0.25">
      <c r="A14" s="242">
        <v>8</v>
      </c>
      <c r="B14" s="138" t="s">
        <v>358</v>
      </c>
      <c r="C14" s="42" t="s">
        <v>226</v>
      </c>
      <c r="D14" s="60">
        <v>20</v>
      </c>
      <c r="E14" s="60" t="s">
        <v>38</v>
      </c>
      <c r="F14" s="60" t="s">
        <v>36</v>
      </c>
      <c r="G14" s="62">
        <v>3</v>
      </c>
      <c r="H14" s="62">
        <v>1500</v>
      </c>
      <c r="I14" s="62">
        <v>3000</v>
      </c>
      <c r="J14" s="60">
        <v>1</v>
      </c>
      <c r="K14" s="63">
        <f>J14*I14*H14*G14*7.85/1000000</f>
        <v>105.97499999999999</v>
      </c>
      <c r="L14" s="64" t="s">
        <v>37</v>
      </c>
      <c r="M14" s="65">
        <v>100</v>
      </c>
      <c r="N14" s="66">
        <f>(K14-M14)/M14</f>
        <v>5.9749999999999942E-2</v>
      </c>
      <c r="O14" s="229"/>
    </row>
    <row r="15" spans="1:15" x14ac:dyDescent="0.25">
      <c r="A15" s="242">
        <v>9</v>
      </c>
      <c r="B15" s="138" t="s">
        <v>358</v>
      </c>
      <c r="C15" s="25" t="s">
        <v>118</v>
      </c>
      <c r="D15" s="24">
        <v>114</v>
      </c>
      <c r="E15" s="25" t="s">
        <v>119</v>
      </c>
      <c r="F15" s="25" t="s">
        <v>50</v>
      </c>
      <c r="G15" s="37" t="s">
        <v>21</v>
      </c>
      <c r="H15" s="37" t="s">
        <v>21</v>
      </c>
      <c r="I15" s="37" t="s">
        <v>21</v>
      </c>
      <c r="J15" s="24">
        <v>78</v>
      </c>
      <c r="K15" s="24">
        <v>78</v>
      </c>
      <c r="L15" s="29" t="s">
        <v>52</v>
      </c>
      <c r="M15" s="29" t="s">
        <v>21</v>
      </c>
      <c r="N15" s="29" t="s">
        <v>21</v>
      </c>
      <c r="O15" s="179"/>
    </row>
    <row r="16" spans="1:15" x14ac:dyDescent="0.25">
      <c r="A16" s="242">
        <v>10</v>
      </c>
      <c r="B16" s="138" t="s">
        <v>358</v>
      </c>
      <c r="C16" s="25" t="s">
        <v>120</v>
      </c>
      <c r="D16" s="24">
        <v>114</v>
      </c>
      <c r="E16" s="25" t="s">
        <v>119</v>
      </c>
      <c r="F16" s="25" t="s">
        <v>50</v>
      </c>
      <c r="G16" s="37" t="s">
        <v>21</v>
      </c>
      <c r="H16" s="37" t="s">
        <v>21</v>
      </c>
      <c r="I16" s="37" t="s">
        <v>21</v>
      </c>
      <c r="J16" s="24">
        <v>78</v>
      </c>
      <c r="K16" s="24">
        <v>78</v>
      </c>
      <c r="L16" s="29" t="s">
        <v>52</v>
      </c>
      <c r="M16" s="29" t="s">
        <v>21</v>
      </c>
      <c r="N16" s="29" t="s">
        <v>21</v>
      </c>
      <c r="O16" s="179"/>
    </row>
    <row r="17" spans="1:15" x14ac:dyDescent="0.25">
      <c r="A17" s="242">
        <v>11</v>
      </c>
      <c r="B17" s="138" t="s">
        <v>358</v>
      </c>
      <c r="C17" s="25" t="s">
        <v>121</v>
      </c>
      <c r="D17" s="24">
        <v>114</v>
      </c>
      <c r="E17" s="25" t="s">
        <v>49</v>
      </c>
      <c r="F17" s="25" t="s">
        <v>50</v>
      </c>
      <c r="G17" s="37" t="s">
        <v>21</v>
      </c>
      <c r="H17" s="37" t="s">
        <v>21</v>
      </c>
      <c r="I17" s="37" t="s">
        <v>21</v>
      </c>
      <c r="J17" s="24">
        <v>78</v>
      </c>
      <c r="K17" s="24">
        <v>78</v>
      </c>
      <c r="L17" s="29" t="s">
        <v>52</v>
      </c>
      <c r="M17" s="29" t="s">
        <v>21</v>
      </c>
      <c r="N17" s="29" t="s">
        <v>21</v>
      </c>
      <c r="O17" s="179"/>
    </row>
    <row r="18" spans="1:15" x14ac:dyDescent="0.25">
      <c r="A18" s="242">
        <v>12</v>
      </c>
      <c r="B18" s="138" t="s">
        <v>358</v>
      </c>
      <c r="C18" s="25" t="s">
        <v>122</v>
      </c>
      <c r="D18" s="24">
        <v>228</v>
      </c>
      <c r="E18" s="24" t="s">
        <v>40</v>
      </c>
      <c r="F18" s="25" t="s">
        <v>50</v>
      </c>
      <c r="G18" s="37" t="s">
        <v>21</v>
      </c>
      <c r="H18" s="37" t="s">
        <v>21</v>
      </c>
      <c r="I18" s="37" t="s">
        <v>21</v>
      </c>
      <c r="J18" s="24">
        <v>156</v>
      </c>
      <c r="K18" s="24">
        <v>156</v>
      </c>
      <c r="L18" s="29" t="s">
        <v>52</v>
      </c>
      <c r="M18" s="29" t="s">
        <v>21</v>
      </c>
      <c r="N18" s="29" t="s">
        <v>21</v>
      </c>
      <c r="O18" s="179"/>
    </row>
    <row r="19" spans="1:15" x14ac:dyDescent="0.25">
      <c r="A19" s="242">
        <v>13</v>
      </c>
      <c r="B19" s="138" t="s">
        <v>358</v>
      </c>
      <c r="C19" s="25" t="s">
        <v>123</v>
      </c>
      <c r="D19" s="24">
        <v>114</v>
      </c>
      <c r="E19" s="24" t="s">
        <v>73</v>
      </c>
      <c r="F19" s="25" t="s">
        <v>50</v>
      </c>
      <c r="G19" s="37" t="s">
        <v>21</v>
      </c>
      <c r="H19" s="37" t="s">
        <v>21</v>
      </c>
      <c r="I19" s="24">
        <v>1520</v>
      </c>
      <c r="J19" s="24">
        <v>78</v>
      </c>
      <c r="K19" s="34">
        <v>154</v>
      </c>
      <c r="L19" s="29" t="s">
        <v>37</v>
      </c>
      <c r="M19" s="29" t="s">
        <v>21</v>
      </c>
      <c r="N19" s="29" t="s">
        <v>21</v>
      </c>
      <c r="O19" s="179"/>
    </row>
    <row r="20" spans="1:15" x14ac:dyDescent="0.25">
      <c r="A20" s="242">
        <v>14</v>
      </c>
      <c r="B20" s="138" t="s">
        <v>358</v>
      </c>
      <c r="C20" s="25" t="s">
        <v>124</v>
      </c>
      <c r="D20" s="24">
        <v>114</v>
      </c>
      <c r="E20" s="25" t="s">
        <v>47</v>
      </c>
      <c r="F20" s="25" t="s">
        <v>124</v>
      </c>
      <c r="G20" s="24">
        <v>2.2999999999999998</v>
      </c>
      <c r="H20" s="24">
        <v>30</v>
      </c>
      <c r="I20" s="24" t="s">
        <v>21</v>
      </c>
      <c r="J20" s="24">
        <v>78</v>
      </c>
      <c r="K20" s="24">
        <v>78</v>
      </c>
      <c r="L20" s="29" t="s">
        <v>52</v>
      </c>
      <c r="M20" s="29" t="s">
        <v>21</v>
      </c>
      <c r="N20" s="29" t="s">
        <v>21</v>
      </c>
      <c r="O20" s="179"/>
    </row>
    <row r="21" spans="1:15" x14ac:dyDescent="0.25">
      <c r="A21" s="242">
        <v>15</v>
      </c>
      <c r="B21" s="138" t="s">
        <v>358</v>
      </c>
      <c r="C21" s="25" t="s">
        <v>125</v>
      </c>
      <c r="D21" s="24">
        <v>114</v>
      </c>
      <c r="E21" s="25" t="s">
        <v>47</v>
      </c>
      <c r="F21" s="25" t="s">
        <v>125</v>
      </c>
      <c r="G21" s="24" t="s">
        <v>126</v>
      </c>
      <c r="H21" s="24" t="s">
        <v>127</v>
      </c>
      <c r="I21" s="24" t="s">
        <v>21</v>
      </c>
      <c r="J21" s="24">
        <v>78</v>
      </c>
      <c r="K21" s="24">
        <v>78</v>
      </c>
      <c r="L21" s="29" t="s">
        <v>52</v>
      </c>
      <c r="M21" s="29" t="s">
        <v>21</v>
      </c>
      <c r="N21" s="29" t="s">
        <v>21</v>
      </c>
      <c r="O21" s="179"/>
    </row>
    <row r="22" spans="1:15" x14ac:dyDescent="0.25">
      <c r="A22" s="242">
        <v>16</v>
      </c>
      <c r="B22" s="138" t="s">
        <v>358</v>
      </c>
      <c r="C22" s="25" t="s">
        <v>128</v>
      </c>
      <c r="D22" s="24">
        <v>12</v>
      </c>
      <c r="E22" s="25" t="s">
        <v>63</v>
      </c>
      <c r="F22" s="25" t="s">
        <v>39</v>
      </c>
      <c r="G22" s="24" t="s">
        <v>21</v>
      </c>
      <c r="H22" s="24" t="s">
        <v>21</v>
      </c>
      <c r="I22" s="24">
        <v>24000</v>
      </c>
      <c r="J22" s="24">
        <v>1</v>
      </c>
      <c r="K22" s="24">
        <v>4</v>
      </c>
      <c r="L22" s="24" t="s">
        <v>37</v>
      </c>
      <c r="M22" s="29" t="s">
        <v>21</v>
      </c>
      <c r="N22" s="29" t="s">
        <v>21</v>
      </c>
      <c r="O22" s="179"/>
    </row>
    <row r="23" spans="1:15" x14ac:dyDescent="0.25">
      <c r="A23" s="242">
        <v>17</v>
      </c>
      <c r="B23" s="138" t="s">
        <v>358</v>
      </c>
      <c r="C23" s="25" t="s">
        <v>26</v>
      </c>
      <c r="D23" s="24">
        <v>192</v>
      </c>
      <c r="E23" s="25" t="s">
        <v>47</v>
      </c>
      <c r="F23" s="25" t="s">
        <v>19</v>
      </c>
      <c r="G23" s="24" t="s">
        <v>51</v>
      </c>
      <c r="H23" s="24">
        <v>10</v>
      </c>
      <c r="I23" s="24">
        <v>15</v>
      </c>
      <c r="J23" s="24">
        <v>192</v>
      </c>
      <c r="K23" s="24">
        <v>192</v>
      </c>
      <c r="L23" s="29" t="s">
        <v>52</v>
      </c>
      <c r="M23" s="29" t="s">
        <v>21</v>
      </c>
      <c r="N23" s="29" t="s">
        <v>21</v>
      </c>
      <c r="O23" s="179"/>
    </row>
    <row r="24" spans="1:15" x14ac:dyDescent="0.25">
      <c r="A24" s="242">
        <v>18</v>
      </c>
      <c r="B24" s="138" t="s">
        <v>358</v>
      </c>
      <c r="C24" s="25" t="s">
        <v>129</v>
      </c>
      <c r="D24" s="24">
        <v>192</v>
      </c>
      <c r="E24" s="25" t="s">
        <v>47</v>
      </c>
      <c r="F24" s="25" t="s">
        <v>43</v>
      </c>
      <c r="G24" s="24" t="s">
        <v>51</v>
      </c>
      <c r="H24" s="24">
        <v>10</v>
      </c>
      <c r="I24" s="24" t="s">
        <v>21</v>
      </c>
      <c r="J24" s="24">
        <v>192</v>
      </c>
      <c r="K24" s="24">
        <v>192</v>
      </c>
      <c r="L24" s="29" t="s">
        <v>52</v>
      </c>
      <c r="M24" s="29" t="s">
        <v>21</v>
      </c>
      <c r="N24" s="29" t="s">
        <v>21</v>
      </c>
      <c r="O24" s="179"/>
    </row>
    <row r="25" spans="1:15" x14ac:dyDescent="0.25">
      <c r="A25" s="242">
        <v>19</v>
      </c>
      <c r="B25" s="138" t="s">
        <v>358</v>
      </c>
      <c r="C25" s="25" t="s">
        <v>26</v>
      </c>
      <c r="D25" s="24">
        <v>114</v>
      </c>
      <c r="E25" s="25" t="s">
        <v>47</v>
      </c>
      <c r="F25" s="25" t="s">
        <v>218</v>
      </c>
      <c r="G25" s="24" t="s">
        <v>51</v>
      </c>
      <c r="H25" s="24">
        <v>10</v>
      </c>
      <c r="I25" s="24">
        <v>20</v>
      </c>
      <c r="J25" s="24">
        <v>78</v>
      </c>
      <c r="K25" s="24">
        <v>78</v>
      </c>
      <c r="L25" s="29" t="s">
        <v>52</v>
      </c>
      <c r="M25" s="29" t="s">
        <v>21</v>
      </c>
      <c r="N25" s="29" t="s">
        <v>21</v>
      </c>
      <c r="O25" s="179"/>
    </row>
    <row r="26" spans="1:15" x14ac:dyDescent="0.25">
      <c r="A26" s="242">
        <v>20</v>
      </c>
      <c r="B26" s="138" t="s">
        <v>358</v>
      </c>
      <c r="C26" s="25" t="s">
        <v>20</v>
      </c>
      <c r="D26" s="24">
        <v>114</v>
      </c>
      <c r="E26" s="25" t="s">
        <v>47</v>
      </c>
      <c r="F26" s="25" t="s">
        <v>211</v>
      </c>
      <c r="G26" s="24" t="s">
        <v>51</v>
      </c>
      <c r="H26" s="24">
        <v>10</v>
      </c>
      <c r="I26" s="24" t="s">
        <v>21</v>
      </c>
      <c r="J26" s="24">
        <v>78</v>
      </c>
      <c r="K26" s="24">
        <v>78</v>
      </c>
      <c r="L26" s="29" t="s">
        <v>52</v>
      </c>
      <c r="M26" s="29" t="s">
        <v>21</v>
      </c>
      <c r="N26" s="29" t="s">
        <v>21</v>
      </c>
      <c r="O26" s="179"/>
    </row>
    <row r="27" spans="1:15" x14ac:dyDescent="0.25">
      <c r="A27" s="242">
        <v>21</v>
      </c>
      <c r="B27" s="138" t="s">
        <v>358</v>
      </c>
      <c r="C27" s="25" t="s">
        <v>130</v>
      </c>
      <c r="D27" s="24">
        <v>48</v>
      </c>
      <c r="E27" s="24" t="s">
        <v>35</v>
      </c>
      <c r="F27" s="25" t="s">
        <v>50</v>
      </c>
      <c r="G27" s="37" t="s">
        <v>21</v>
      </c>
      <c r="H27" s="37" t="s">
        <v>21</v>
      </c>
      <c r="I27" s="37" t="s">
        <v>21</v>
      </c>
      <c r="J27" s="24">
        <v>48</v>
      </c>
      <c r="K27" s="24">
        <v>48</v>
      </c>
      <c r="L27" s="29" t="s">
        <v>52</v>
      </c>
      <c r="M27" s="29" t="s">
        <v>21</v>
      </c>
      <c r="N27" s="29" t="s">
        <v>21</v>
      </c>
      <c r="O27" s="179"/>
    </row>
    <row r="28" spans="1:15" x14ac:dyDescent="0.25">
      <c r="A28" s="242">
        <v>22</v>
      </c>
      <c r="B28" s="138" t="s">
        <v>358</v>
      </c>
      <c r="C28" s="42" t="s">
        <v>134</v>
      </c>
      <c r="D28" s="24">
        <v>6</v>
      </c>
      <c r="E28" s="25" t="s">
        <v>76</v>
      </c>
      <c r="F28" s="25" t="s">
        <v>304</v>
      </c>
      <c r="G28" s="37">
        <v>16</v>
      </c>
      <c r="H28" s="37">
        <v>16</v>
      </c>
      <c r="I28" s="37">
        <v>180</v>
      </c>
      <c r="J28" s="24">
        <v>1</v>
      </c>
      <c r="K28" s="34">
        <v>1</v>
      </c>
      <c r="L28" s="29" t="s">
        <v>37</v>
      </c>
      <c r="M28" s="29">
        <v>1</v>
      </c>
      <c r="N28" s="30">
        <f>(K28-M28)/M28</f>
        <v>0</v>
      </c>
      <c r="O28" s="179"/>
    </row>
    <row r="29" spans="1:15" x14ac:dyDescent="0.25">
      <c r="A29" s="242">
        <v>23</v>
      </c>
      <c r="B29" s="138" t="s">
        <v>358</v>
      </c>
      <c r="C29" s="42" t="s">
        <v>134</v>
      </c>
      <c r="D29" s="24">
        <v>6</v>
      </c>
      <c r="E29" s="25" t="s">
        <v>76</v>
      </c>
      <c r="F29" s="25" t="s">
        <v>305</v>
      </c>
      <c r="G29" s="37">
        <v>17</v>
      </c>
      <c r="H29" s="37" t="s">
        <v>21</v>
      </c>
      <c r="I29" s="37">
        <v>960</v>
      </c>
      <c r="J29" s="24">
        <v>1</v>
      </c>
      <c r="K29" s="34">
        <v>2.1</v>
      </c>
      <c r="L29" s="29" t="s">
        <v>37</v>
      </c>
      <c r="M29" s="29">
        <v>2.1</v>
      </c>
      <c r="N29" s="30">
        <f>(K29-M29)/M29</f>
        <v>0</v>
      </c>
      <c r="O29" s="179"/>
    </row>
    <row r="30" spans="1:15" ht="22.5" thickBot="1" x14ac:dyDescent="0.3">
      <c r="A30" s="243">
        <v>24</v>
      </c>
      <c r="B30" s="237" t="s">
        <v>358</v>
      </c>
      <c r="C30" s="230" t="s">
        <v>132</v>
      </c>
      <c r="D30" s="157">
        <v>4</v>
      </c>
      <c r="E30" s="157" t="s">
        <v>35</v>
      </c>
      <c r="F30" s="230" t="s">
        <v>133</v>
      </c>
      <c r="G30" s="171" t="s">
        <v>149</v>
      </c>
      <c r="H30" s="171">
        <v>1200</v>
      </c>
      <c r="I30" s="171">
        <v>12000</v>
      </c>
      <c r="J30" s="157">
        <v>1</v>
      </c>
      <c r="K30" s="157">
        <v>12</v>
      </c>
      <c r="L30" s="163" t="s">
        <v>104</v>
      </c>
      <c r="M30" s="163" t="s">
        <v>21</v>
      </c>
      <c r="N30" s="191" t="s">
        <v>21</v>
      </c>
      <c r="O30" s="172"/>
    </row>
    <row r="31" spans="1:15" x14ac:dyDescent="0.25">
      <c r="A31" s="241">
        <v>25</v>
      </c>
      <c r="B31" s="236" t="s">
        <v>359</v>
      </c>
      <c r="C31" s="142" t="s">
        <v>228</v>
      </c>
      <c r="D31" s="141">
        <v>32</v>
      </c>
      <c r="E31" s="141" t="s">
        <v>38</v>
      </c>
      <c r="F31" s="141" t="s">
        <v>36</v>
      </c>
      <c r="G31" s="141">
        <v>4</v>
      </c>
      <c r="H31" s="141">
        <v>1500</v>
      </c>
      <c r="I31" s="141">
        <v>6000</v>
      </c>
      <c r="J31" s="141">
        <v>1</v>
      </c>
      <c r="K31" s="185">
        <f>J31*I31*H31*G31*7.85/1000000</f>
        <v>282.60000000000002</v>
      </c>
      <c r="L31" s="147" t="s">
        <v>37</v>
      </c>
      <c r="M31" s="141">
        <v>279</v>
      </c>
      <c r="N31" s="186">
        <f>(K31-M31)/M31</f>
        <v>1.2903225806451694E-2</v>
      </c>
      <c r="O31" s="187" t="s">
        <v>21</v>
      </c>
    </row>
    <row r="32" spans="1:15" x14ac:dyDescent="0.25">
      <c r="A32" s="242">
        <v>26</v>
      </c>
      <c r="B32" s="138" t="s">
        <v>359</v>
      </c>
      <c r="C32" s="25" t="s">
        <v>113</v>
      </c>
      <c r="D32" s="24">
        <v>8</v>
      </c>
      <c r="E32" s="24" t="s">
        <v>38</v>
      </c>
      <c r="F32" s="24" t="s">
        <v>36</v>
      </c>
      <c r="G32" s="24">
        <v>6</v>
      </c>
      <c r="H32" s="24">
        <v>1000</v>
      </c>
      <c r="I32" s="24">
        <v>2000</v>
      </c>
      <c r="J32" s="24">
        <v>1</v>
      </c>
      <c r="K32" s="34">
        <f>J32*I32*H32*G32*7.85/1000000</f>
        <v>94.2</v>
      </c>
      <c r="L32" s="29" t="s">
        <v>37</v>
      </c>
      <c r="M32" s="24">
        <v>53</v>
      </c>
      <c r="N32" s="30">
        <f>(K32-M32)/M32</f>
        <v>0.77735849056603779</v>
      </c>
      <c r="O32" s="179" t="s">
        <v>21</v>
      </c>
    </row>
    <row r="33" spans="1:15" x14ac:dyDescent="0.25">
      <c r="A33" s="242">
        <v>27</v>
      </c>
      <c r="B33" s="138" t="s">
        <v>359</v>
      </c>
      <c r="C33" s="25" t="s">
        <v>102</v>
      </c>
      <c r="D33" s="24">
        <v>512</v>
      </c>
      <c r="E33" s="24" t="s">
        <v>84</v>
      </c>
      <c r="F33" s="25" t="s">
        <v>31</v>
      </c>
      <c r="G33" s="36" t="s">
        <v>33</v>
      </c>
      <c r="H33" s="24" t="s">
        <v>103</v>
      </c>
      <c r="I33" s="37">
        <v>6000</v>
      </c>
      <c r="J33" s="24">
        <v>110</v>
      </c>
      <c r="K33" s="24">
        <v>792</v>
      </c>
      <c r="L33" s="29" t="s">
        <v>37</v>
      </c>
      <c r="M33" s="29">
        <v>643</v>
      </c>
      <c r="N33" s="30">
        <f>(K33-M33)/M33</f>
        <v>0.2317262830482115</v>
      </c>
      <c r="O33" s="179" t="s">
        <v>21</v>
      </c>
    </row>
    <row r="34" spans="1:15" x14ac:dyDescent="0.25">
      <c r="A34" s="242">
        <v>28</v>
      </c>
      <c r="B34" s="138" t="s">
        <v>359</v>
      </c>
      <c r="C34" s="25" t="s">
        <v>83</v>
      </c>
      <c r="D34" s="24">
        <v>8</v>
      </c>
      <c r="E34" s="24" t="s">
        <v>84</v>
      </c>
      <c r="F34" s="25" t="s">
        <v>31</v>
      </c>
      <c r="G34" s="36" t="s">
        <v>231</v>
      </c>
      <c r="H34" s="24" t="s">
        <v>82</v>
      </c>
      <c r="I34" s="37">
        <v>400</v>
      </c>
      <c r="J34" s="24">
        <v>1</v>
      </c>
      <c r="K34" s="24">
        <v>1.2</v>
      </c>
      <c r="L34" s="29" t="s">
        <v>37</v>
      </c>
      <c r="M34" s="29">
        <v>1.2</v>
      </c>
      <c r="N34" s="30">
        <f>(K34-M34)/M34</f>
        <v>0</v>
      </c>
      <c r="O34" s="179" t="s">
        <v>21</v>
      </c>
    </row>
    <row r="35" spans="1:15" x14ac:dyDescent="0.25">
      <c r="A35" s="242">
        <v>29</v>
      </c>
      <c r="B35" s="138" t="s">
        <v>359</v>
      </c>
      <c r="C35" s="25" t="s">
        <v>85</v>
      </c>
      <c r="D35" s="24">
        <v>8</v>
      </c>
      <c r="E35" s="25" t="s">
        <v>76</v>
      </c>
      <c r="F35" s="25" t="s">
        <v>87</v>
      </c>
      <c r="G35" s="26" t="s">
        <v>231</v>
      </c>
      <c r="H35" s="26" t="s">
        <v>21</v>
      </c>
      <c r="I35" s="26" t="s">
        <v>21</v>
      </c>
      <c r="J35" s="24">
        <v>4</v>
      </c>
      <c r="K35" s="24">
        <v>4</v>
      </c>
      <c r="L35" s="24" t="s">
        <v>52</v>
      </c>
      <c r="M35" s="24" t="s">
        <v>21</v>
      </c>
      <c r="N35" s="24" t="s">
        <v>21</v>
      </c>
      <c r="O35" s="179" t="s">
        <v>21</v>
      </c>
    </row>
    <row r="36" spans="1:15" x14ac:dyDescent="0.25">
      <c r="A36" s="242">
        <v>30</v>
      </c>
      <c r="B36" s="138" t="s">
        <v>359</v>
      </c>
      <c r="C36" s="25" t="s">
        <v>86</v>
      </c>
      <c r="D36" s="24">
        <v>8</v>
      </c>
      <c r="E36" s="25" t="s">
        <v>76</v>
      </c>
      <c r="F36" s="25" t="s">
        <v>32</v>
      </c>
      <c r="G36" s="39" t="s">
        <v>231</v>
      </c>
      <c r="H36" s="26" t="s">
        <v>21</v>
      </c>
      <c r="I36" s="26" t="s">
        <v>21</v>
      </c>
      <c r="J36" s="24">
        <v>4</v>
      </c>
      <c r="K36" s="24">
        <v>4</v>
      </c>
      <c r="L36" s="24" t="s">
        <v>52</v>
      </c>
      <c r="M36" s="24" t="s">
        <v>21</v>
      </c>
      <c r="N36" s="24" t="s">
        <v>21</v>
      </c>
      <c r="O36" s="179" t="s">
        <v>21</v>
      </c>
    </row>
    <row r="37" spans="1:15" ht="15.75" thickBot="1" x14ac:dyDescent="0.3">
      <c r="A37" s="243">
        <v>31</v>
      </c>
      <c r="B37" s="237" t="s">
        <v>359</v>
      </c>
      <c r="C37" s="158" t="s">
        <v>220</v>
      </c>
      <c r="D37" s="157">
        <v>32</v>
      </c>
      <c r="E37" s="158" t="s">
        <v>76</v>
      </c>
      <c r="F37" s="158" t="s">
        <v>108</v>
      </c>
      <c r="G37" s="220">
        <v>5</v>
      </c>
      <c r="H37" s="194" t="s">
        <v>219</v>
      </c>
      <c r="I37" s="194">
        <v>1500</v>
      </c>
      <c r="J37" s="157">
        <v>1</v>
      </c>
      <c r="K37" s="157">
        <v>5.6</v>
      </c>
      <c r="L37" s="157" t="s">
        <v>37</v>
      </c>
      <c r="M37" s="157">
        <v>5.6</v>
      </c>
      <c r="N37" s="191">
        <f>(K37-M37)/M37</f>
        <v>0</v>
      </c>
      <c r="O37" s="172" t="s">
        <v>21</v>
      </c>
    </row>
    <row r="38" spans="1:15" x14ac:dyDescent="0.25">
      <c r="A38" s="241">
        <v>32</v>
      </c>
      <c r="B38" s="236" t="s">
        <v>343</v>
      </c>
      <c r="C38" s="142" t="s">
        <v>277</v>
      </c>
      <c r="D38" s="147">
        <v>2</v>
      </c>
      <c r="E38" s="141" t="s">
        <v>35</v>
      </c>
      <c r="F38" s="141" t="s">
        <v>36</v>
      </c>
      <c r="G38" s="147">
        <v>1.2</v>
      </c>
      <c r="H38" s="141">
        <v>1000</v>
      </c>
      <c r="I38" s="141">
        <v>1700</v>
      </c>
      <c r="J38" s="147">
        <v>1</v>
      </c>
      <c r="K38" s="199">
        <f>J38*I38*H38*G38*7.85/1000000</f>
        <v>16.013999999999999</v>
      </c>
      <c r="L38" s="147" t="s">
        <v>37</v>
      </c>
      <c r="M38" s="147">
        <v>13.5</v>
      </c>
      <c r="N38" s="186">
        <f>(K38-M38)/M38</f>
        <v>0.18622222222222218</v>
      </c>
      <c r="O38" s="187"/>
    </row>
    <row r="39" spans="1:15" x14ac:dyDescent="0.25">
      <c r="A39" s="242">
        <v>33</v>
      </c>
      <c r="B39" s="138" t="s">
        <v>343</v>
      </c>
      <c r="C39" s="25" t="s">
        <v>267</v>
      </c>
      <c r="D39" s="24">
        <v>1</v>
      </c>
      <c r="E39" s="24" t="s">
        <v>73</v>
      </c>
      <c r="F39" s="25" t="s">
        <v>50</v>
      </c>
      <c r="G39" s="37" t="s">
        <v>21</v>
      </c>
      <c r="H39" s="37" t="s">
        <v>21</v>
      </c>
      <c r="I39" s="37" t="s">
        <v>21</v>
      </c>
      <c r="J39" s="24">
        <v>1</v>
      </c>
      <c r="K39" s="24">
        <v>1</v>
      </c>
      <c r="L39" s="29" t="s">
        <v>52</v>
      </c>
      <c r="M39" s="29" t="s">
        <v>21</v>
      </c>
      <c r="N39" s="29" t="s">
        <v>21</v>
      </c>
      <c r="O39" s="218" t="s">
        <v>109</v>
      </c>
    </row>
    <row r="40" spans="1:15" x14ac:dyDescent="0.25">
      <c r="A40" s="242">
        <v>34</v>
      </c>
      <c r="B40" s="138" t="s">
        <v>343</v>
      </c>
      <c r="C40" s="25" t="s">
        <v>278</v>
      </c>
      <c r="D40" s="24">
        <v>1</v>
      </c>
      <c r="E40" s="25" t="s">
        <v>76</v>
      </c>
      <c r="F40" s="25" t="s">
        <v>77</v>
      </c>
      <c r="G40" s="24">
        <v>4</v>
      </c>
      <c r="H40" s="24" t="s">
        <v>114</v>
      </c>
      <c r="I40" s="24">
        <v>6000</v>
      </c>
      <c r="J40" s="24">
        <v>1</v>
      </c>
      <c r="K40" s="24">
        <v>40</v>
      </c>
      <c r="L40" s="24" t="s">
        <v>37</v>
      </c>
      <c r="M40" s="24">
        <v>38</v>
      </c>
      <c r="N40" s="30">
        <f>(K40-M40)/M40</f>
        <v>5.2631578947368418E-2</v>
      </c>
      <c r="O40" s="179"/>
    </row>
    <row r="41" spans="1:15" x14ac:dyDescent="0.25">
      <c r="A41" s="242">
        <v>35</v>
      </c>
      <c r="B41" s="138" t="s">
        <v>343</v>
      </c>
      <c r="C41" s="25" t="s">
        <v>26</v>
      </c>
      <c r="D41" s="24">
        <v>6</v>
      </c>
      <c r="E41" s="25" t="s">
        <v>47</v>
      </c>
      <c r="F41" s="25" t="s">
        <v>19</v>
      </c>
      <c r="G41" s="24" t="s">
        <v>51</v>
      </c>
      <c r="H41" s="24">
        <v>8</v>
      </c>
      <c r="I41" s="24">
        <v>70</v>
      </c>
      <c r="J41" s="24">
        <v>6</v>
      </c>
      <c r="K41" s="24">
        <v>6</v>
      </c>
      <c r="L41" s="29" t="s">
        <v>52</v>
      </c>
      <c r="M41" s="29" t="s">
        <v>21</v>
      </c>
      <c r="N41" s="29" t="s">
        <v>21</v>
      </c>
      <c r="O41" s="179"/>
    </row>
    <row r="42" spans="1:15" x14ac:dyDescent="0.25">
      <c r="A42" s="242">
        <v>36</v>
      </c>
      <c r="B42" s="138" t="s">
        <v>343</v>
      </c>
      <c r="C42" s="25" t="s">
        <v>20</v>
      </c>
      <c r="D42" s="24">
        <v>6</v>
      </c>
      <c r="E42" s="25" t="s">
        <v>47</v>
      </c>
      <c r="F42" s="25" t="s">
        <v>78</v>
      </c>
      <c r="G42" s="24" t="s">
        <v>51</v>
      </c>
      <c r="H42" s="24">
        <v>8</v>
      </c>
      <c r="I42" s="24" t="s">
        <v>21</v>
      </c>
      <c r="J42" s="24">
        <v>6</v>
      </c>
      <c r="K42" s="24">
        <v>6</v>
      </c>
      <c r="L42" s="29" t="s">
        <v>52</v>
      </c>
      <c r="M42" s="29" t="s">
        <v>21</v>
      </c>
      <c r="N42" s="29" t="s">
        <v>21</v>
      </c>
      <c r="O42" s="179"/>
    </row>
    <row r="43" spans="1:15" x14ac:dyDescent="0.25">
      <c r="A43" s="242">
        <v>37</v>
      </c>
      <c r="B43" s="138" t="s">
        <v>343</v>
      </c>
      <c r="C43" s="18" t="s">
        <v>26</v>
      </c>
      <c r="D43" s="11">
        <v>1</v>
      </c>
      <c r="E43" s="18" t="s">
        <v>47</v>
      </c>
      <c r="F43" s="18" t="s">
        <v>79</v>
      </c>
      <c r="G43" s="11" t="s">
        <v>51</v>
      </c>
      <c r="H43" s="11">
        <v>6</v>
      </c>
      <c r="I43" s="11">
        <v>50</v>
      </c>
      <c r="J43" s="11">
        <v>1</v>
      </c>
      <c r="K43" s="11">
        <v>1</v>
      </c>
      <c r="L43" s="12" t="s">
        <v>52</v>
      </c>
      <c r="M43" s="12" t="s">
        <v>21</v>
      </c>
      <c r="N43" s="12" t="s">
        <v>21</v>
      </c>
      <c r="O43" s="201"/>
    </row>
    <row r="44" spans="1:15" x14ac:dyDescent="0.25">
      <c r="A44" s="242">
        <v>38</v>
      </c>
      <c r="B44" s="138" t="s">
        <v>343</v>
      </c>
      <c r="C44" s="18" t="s">
        <v>74</v>
      </c>
      <c r="D44" s="11">
        <v>1</v>
      </c>
      <c r="E44" s="18" t="s">
        <v>74</v>
      </c>
      <c r="F44" s="18" t="s">
        <v>50</v>
      </c>
      <c r="G44" s="11">
        <v>40</v>
      </c>
      <c r="H44" s="11">
        <v>1000</v>
      </c>
      <c r="I44" s="11">
        <v>2000</v>
      </c>
      <c r="J44" s="11">
        <v>1</v>
      </c>
      <c r="K44" s="11">
        <v>1</v>
      </c>
      <c r="L44" s="12" t="s">
        <v>52</v>
      </c>
      <c r="M44" s="12" t="s">
        <v>21</v>
      </c>
      <c r="N44" s="12" t="s">
        <v>21</v>
      </c>
      <c r="O44" s="201"/>
    </row>
    <row r="45" spans="1:15" x14ac:dyDescent="0.25">
      <c r="A45" s="242">
        <v>39</v>
      </c>
      <c r="B45" s="138" t="s">
        <v>343</v>
      </c>
      <c r="C45" s="18" t="s">
        <v>75</v>
      </c>
      <c r="D45" s="11">
        <v>1</v>
      </c>
      <c r="E45" s="18" t="s">
        <v>65</v>
      </c>
      <c r="F45" s="18" t="s">
        <v>50</v>
      </c>
      <c r="G45" s="11" t="s">
        <v>21</v>
      </c>
      <c r="H45" s="20" t="s">
        <v>21</v>
      </c>
      <c r="I45" s="11">
        <v>3200</v>
      </c>
      <c r="J45" s="11">
        <v>1</v>
      </c>
      <c r="K45" s="11">
        <v>3.2</v>
      </c>
      <c r="L45" s="12" t="s">
        <v>104</v>
      </c>
      <c r="M45" s="12" t="s">
        <v>21</v>
      </c>
      <c r="N45" s="12" t="s">
        <v>21</v>
      </c>
      <c r="O45" s="201"/>
    </row>
    <row r="46" spans="1:15" x14ac:dyDescent="0.25">
      <c r="A46" s="242">
        <v>40</v>
      </c>
      <c r="B46" s="138" t="s">
        <v>343</v>
      </c>
      <c r="C46" s="18" t="s">
        <v>81</v>
      </c>
      <c r="D46" s="11">
        <v>1</v>
      </c>
      <c r="E46" s="18" t="s">
        <v>81</v>
      </c>
      <c r="F46" s="18" t="s">
        <v>50</v>
      </c>
      <c r="G46" s="15">
        <v>8</v>
      </c>
      <c r="H46" s="11">
        <v>1200</v>
      </c>
      <c r="I46" s="13">
        <v>1800</v>
      </c>
      <c r="J46" s="11">
        <v>1</v>
      </c>
      <c r="K46" s="11">
        <v>1</v>
      </c>
      <c r="L46" s="12" t="s">
        <v>52</v>
      </c>
      <c r="M46" s="12" t="s">
        <v>21</v>
      </c>
      <c r="N46" s="12" t="s">
        <v>21</v>
      </c>
      <c r="O46" s="201"/>
    </row>
    <row r="47" spans="1:15" ht="15.75" thickBot="1" x14ac:dyDescent="0.3">
      <c r="A47" s="243">
        <v>41</v>
      </c>
      <c r="B47" s="237" t="s">
        <v>343</v>
      </c>
      <c r="C47" s="158" t="s">
        <v>106</v>
      </c>
      <c r="D47" s="157">
        <v>1</v>
      </c>
      <c r="E47" s="158" t="s">
        <v>21</v>
      </c>
      <c r="F47" s="158" t="s">
        <v>107</v>
      </c>
      <c r="G47" s="181" t="s">
        <v>21</v>
      </c>
      <c r="H47" s="194" t="s">
        <v>21</v>
      </c>
      <c r="I47" s="194" t="s">
        <v>21</v>
      </c>
      <c r="J47" s="157">
        <v>38</v>
      </c>
      <c r="K47" s="157">
        <v>38</v>
      </c>
      <c r="L47" s="157" t="s">
        <v>37</v>
      </c>
      <c r="M47" s="157"/>
      <c r="N47" s="219"/>
      <c r="O47" s="172"/>
    </row>
    <row r="48" spans="1:15" x14ac:dyDescent="0.25">
      <c r="A48" s="241">
        <v>42</v>
      </c>
      <c r="B48" s="236" t="s">
        <v>344</v>
      </c>
      <c r="C48" s="142" t="s">
        <v>136</v>
      </c>
      <c r="D48" s="147">
        <v>16</v>
      </c>
      <c r="E48" s="141" t="s">
        <v>35</v>
      </c>
      <c r="F48" s="141" t="s">
        <v>36</v>
      </c>
      <c r="G48" s="147">
        <v>1.2</v>
      </c>
      <c r="H48" s="141">
        <v>1000</v>
      </c>
      <c r="I48" s="141">
        <v>2150</v>
      </c>
      <c r="J48" s="147">
        <v>16</v>
      </c>
      <c r="K48" s="199">
        <f>J48*I48*H48*G48*7.85/1000000</f>
        <v>324.048</v>
      </c>
      <c r="L48" s="147" t="s">
        <v>37</v>
      </c>
      <c r="M48" s="147">
        <v>220</v>
      </c>
      <c r="N48" s="186">
        <f>(K48-M48)/M48</f>
        <v>0.47294545454545456</v>
      </c>
      <c r="O48" s="187"/>
    </row>
    <row r="49" spans="1:15" x14ac:dyDescent="0.25">
      <c r="A49" s="242">
        <v>43</v>
      </c>
      <c r="B49" s="138" t="s">
        <v>344</v>
      </c>
      <c r="C49" s="38" t="s">
        <v>137</v>
      </c>
      <c r="D49" s="24">
        <v>42</v>
      </c>
      <c r="E49" s="24" t="s">
        <v>35</v>
      </c>
      <c r="F49" s="24" t="s">
        <v>36</v>
      </c>
      <c r="G49" s="24">
        <v>1.5</v>
      </c>
      <c r="H49" s="24">
        <v>1000</v>
      </c>
      <c r="I49" s="24">
        <v>6000</v>
      </c>
      <c r="J49" s="24">
        <v>1</v>
      </c>
      <c r="K49" s="41">
        <f>J49*I49*H49*G49*7.85/1000000</f>
        <v>70.650000000000006</v>
      </c>
      <c r="L49" s="29" t="s">
        <v>37</v>
      </c>
      <c r="M49" s="34">
        <v>62</v>
      </c>
      <c r="N49" s="30">
        <f>(K49-M49)/M49</f>
        <v>0.13951612903225816</v>
      </c>
      <c r="O49" s="179"/>
    </row>
    <row r="50" spans="1:15" x14ac:dyDescent="0.25">
      <c r="A50" s="242">
        <v>44</v>
      </c>
      <c r="B50" s="138" t="s">
        <v>344</v>
      </c>
      <c r="C50" s="25" t="s">
        <v>138</v>
      </c>
      <c r="D50" s="24">
        <v>84</v>
      </c>
      <c r="E50" s="24" t="s">
        <v>38</v>
      </c>
      <c r="F50" s="24" t="s">
        <v>36</v>
      </c>
      <c r="G50" s="24">
        <v>5</v>
      </c>
      <c r="H50" s="24">
        <v>1000</v>
      </c>
      <c r="I50" s="24">
        <v>1600</v>
      </c>
      <c r="J50" s="24">
        <v>1</v>
      </c>
      <c r="K50" s="34">
        <f>J50*I50*H50*G50*7.85/1000000</f>
        <v>62.8</v>
      </c>
      <c r="L50" s="29" t="s">
        <v>37</v>
      </c>
      <c r="M50" s="24">
        <v>58</v>
      </c>
      <c r="N50" s="30">
        <f>(K50-M50)/M50</f>
        <v>8.275862068965513E-2</v>
      </c>
      <c r="O50" s="179"/>
    </row>
    <row r="51" spans="1:15" x14ac:dyDescent="0.25">
      <c r="A51" s="242">
        <v>45</v>
      </c>
      <c r="B51" s="138" t="s">
        <v>344</v>
      </c>
      <c r="C51" s="25" t="s">
        <v>139</v>
      </c>
      <c r="D51" s="24">
        <v>8</v>
      </c>
      <c r="E51" s="24" t="s">
        <v>73</v>
      </c>
      <c r="F51" s="25" t="s">
        <v>50</v>
      </c>
      <c r="G51" s="37" t="s">
        <v>21</v>
      </c>
      <c r="H51" s="37" t="s">
        <v>21</v>
      </c>
      <c r="I51" s="37" t="s">
        <v>21</v>
      </c>
      <c r="J51" s="24">
        <v>8</v>
      </c>
      <c r="K51" s="24">
        <v>8</v>
      </c>
      <c r="L51" s="29" t="s">
        <v>52</v>
      </c>
      <c r="M51" s="29" t="s">
        <v>21</v>
      </c>
      <c r="N51" s="29" t="s">
        <v>21</v>
      </c>
      <c r="O51" s="218" t="s">
        <v>109</v>
      </c>
    </row>
    <row r="52" spans="1:15" x14ac:dyDescent="0.25">
      <c r="A52" s="242">
        <v>46</v>
      </c>
      <c r="B52" s="138" t="s">
        <v>344</v>
      </c>
      <c r="C52" s="25" t="s">
        <v>140</v>
      </c>
      <c r="D52" s="24">
        <v>8</v>
      </c>
      <c r="E52" s="25" t="s">
        <v>76</v>
      </c>
      <c r="F52" s="25" t="s">
        <v>77</v>
      </c>
      <c r="G52" s="24">
        <v>2.9</v>
      </c>
      <c r="H52" s="24" t="s">
        <v>114</v>
      </c>
      <c r="I52" s="24">
        <v>6000</v>
      </c>
      <c r="J52" s="24">
        <v>10</v>
      </c>
      <c r="K52" s="24">
        <v>405</v>
      </c>
      <c r="L52" s="24" t="s">
        <v>37</v>
      </c>
      <c r="M52" s="24">
        <v>337</v>
      </c>
      <c r="N52" s="30">
        <f>(K52-M52)/M52</f>
        <v>0.20178041543026706</v>
      </c>
      <c r="O52" s="179"/>
    </row>
    <row r="53" spans="1:15" x14ac:dyDescent="0.25">
      <c r="A53" s="242">
        <v>47</v>
      </c>
      <c r="B53" s="138" t="s">
        <v>344</v>
      </c>
      <c r="C53" s="25" t="s">
        <v>141</v>
      </c>
      <c r="D53" s="24">
        <v>8</v>
      </c>
      <c r="E53" s="25" t="s">
        <v>76</v>
      </c>
      <c r="F53" s="25" t="s">
        <v>31</v>
      </c>
      <c r="G53" s="24" t="s">
        <v>142</v>
      </c>
      <c r="H53" s="24" t="s">
        <v>143</v>
      </c>
      <c r="I53" s="24">
        <v>425</v>
      </c>
      <c r="J53" s="24">
        <v>1</v>
      </c>
      <c r="K53" s="24">
        <f>3.3/2</f>
        <v>1.65</v>
      </c>
      <c r="L53" s="24" t="s">
        <v>37</v>
      </c>
      <c r="M53" s="24">
        <f>1.9/2</f>
        <v>0.95</v>
      </c>
      <c r="N53" s="30">
        <f>(K53-M53)/M53</f>
        <v>0.73684210526315785</v>
      </c>
      <c r="O53" s="179"/>
    </row>
    <row r="54" spans="1:15" x14ac:dyDescent="0.25">
      <c r="A54" s="242">
        <v>48</v>
      </c>
      <c r="B54" s="138" t="s">
        <v>344</v>
      </c>
      <c r="C54" s="25" t="s">
        <v>26</v>
      </c>
      <c r="D54" s="24">
        <v>72</v>
      </c>
      <c r="E54" s="25" t="s">
        <v>47</v>
      </c>
      <c r="F54" s="25" t="s">
        <v>19</v>
      </c>
      <c r="G54" s="24" t="s">
        <v>51</v>
      </c>
      <c r="H54" s="24">
        <v>8</v>
      </c>
      <c r="I54" s="24">
        <v>70</v>
      </c>
      <c r="J54" s="24">
        <v>72</v>
      </c>
      <c r="K54" s="24">
        <v>72</v>
      </c>
      <c r="L54" s="29" t="s">
        <v>52</v>
      </c>
      <c r="M54" s="29" t="s">
        <v>21</v>
      </c>
      <c r="N54" s="29" t="s">
        <v>21</v>
      </c>
      <c r="O54" s="179"/>
    </row>
    <row r="55" spans="1:15" x14ac:dyDescent="0.25">
      <c r="A55" s="242">
        <v>49</v>
      </c>
      <c r="B55" s="138" t="s">
        <v>344</v>
      </c>
      <c r="C55" s="25" t="s">
        <v>20</v>
      </c>
      <c r="D55" s="24">
        <v>72</v>
      </c>
      <c r="E55" s="25" t="s">
        <v>47</v>
      </c>
      <c r="F55" s="25" t="s">
        <v>78</v>
      </c>
      <c r="G55" s="24" t="s">
        <v>51</v>
      </c>
      <c r="H55" s="24">
        <v>8</v>
      </c>
      <c r="I55" s="24" t="s">
        <v>21</v>
      </c>
      <c r="J55" s="24">
        <v>72</v>
      </c>
      <c r="K55" s="24">
        <v>72</v>
      </c>
      <c r="L55" s="29" t="s">
        <v>52</v>
      </c>
      <c r="M55" s="29" t="s">
        <v>21</v>
      </c>
      <c r="N55" s="29" t="s">
        <v>21</v>
      </c>
      <c r="O55" s="179"/>
    </row>
    <row r="56" spans="1:15" x14ac:dyDescent="0.25">
      <c r="A56" s="242">
        <v>50</v>
      </c>
      <c r="B56" s="138" t="s">
        <v>344</v>
      </c>
      <c r="C56" s="25" t="s">
        <v>26</v>
      </c>
      <c r="D56" s="24">
        <v>8</v>
      </c>
      <c r="E56" s="25" t="s">
        <v>47</v>
      </c>
      <c r="F56" s="25" t="s">
        <v>79</v>
      </c>
      <c r="G56" s="24" t="s">
        <v>51</v>
      </c>
      <c r="H56" s="24">
        <v>6</v>
      </c>
      <c r="I56" s="24">
        <v>50</v>
      </c>
      <c r="J56" s="24">
        <v>8</v>
      </c>
      <c r="K56" s="24">
        <v>8</v>
      </c>
      <c r="L56" s="29" t="s">
        <v>52</v>
      </c>
      <c r="M56" s="29" t="s">
        <v>21</v>
      </c>
      <c r="N56" s="29" t="s">
        <v>21</v>
      </c>
      <c r="O56" s="179"/>
    </row>
    <row r="57" spans="1:15" x14ac:dyDescent="0.25">
      <c r="A57" s="242">
        <v>51</v>
      </c>
      <c r="B57" s="138" t="s">
        <v>344</v>
      </c>
      <c r="C57" s="25" t="s">
        <v>74</v>
      </c>
      <c r="D57" s="24">
        <v>8</v>
      </c>
      <c r="E57" s="25" t="s">
        <v>74</v>
      </c>
      <c r="F57" s="25" t="s">
        <v>50</v>
      </c>
      <c r="G57" s="24">
        <v>40</v>
      </c>
      <c r="H57" s="24">
        <v>1000</v>
      </c>
      <c r="I57" s="24">
        <v>2000</v>
      </c>
      <c r="J57" s="24">
        <v>8</v>
      </c>
      <c r="K57" s="24">
        <v>8</v>
      </c>
      <c r="L57" s="29" t="s">
        <v>52</v>
      </c>
      <c r="M57" s="29" t="s">
        <v>21</v>
      </c>
      <c r="N57" s="29" t="s">
        <v>21</v>
      </c>
      <c r="O57" s="179"/>
    </row>
    <row r="58" spans="1:15" x14ac:dyDescent="0.25">
      <c r="A58" s="242">
        <v>52</v>
      </c>
      <c r="B58" s="138" t="s">
        <v>344</v>
      </c>
      <c r="C58" s="25" t="s">
        <v>144</v>
      </c>
      <c r="D58" s="24">
        <v>24</v>
      </c>
      <c r="E58" s="25" t="s">
        <v>65</v>
      </c>
      <c r="F58" s="25" t="s">
        <v>50</v>
      </c>
      <c r="G58" s="24" t="s">
        <v>21</v>
      </c>
      <c r="H58" s="37" t="s">
        <v>21</v>
      </c>
      <c r="I58" s="24">
        <v>25000</v>
      </c>
      <c r="J58" s="24">
        <v>1</v>
      </c>
      <c r="K58" s="24">
        <v>25</v>
      </c>
      <c r="L58" s="29" t="s">
        <v>51</v>
      </c>
      <c r="M58" s="29" t="s">
        <v>21</v>
      </c>
      <c r="N58" s="29" t="s">
        <v>21</v>
      </c>
      <c r="O58" s="179"/>
    </row>
    <row r="59" spans="1:15" x14ac:dyDescent="0.25">
      <c r="A59" s="242">
        <v>53</v>
      </c>
      <c r="B59" s="138" t="s">
        <v>344</v>
      </c>
      <c r="C59" s="25" t="s">
        <v>145</v>
      </c>
      <c r="D59" s="24">
        <v>24</v>
      </c>
      <c r="E59" s="25" t="s">
        <v>65</v>
      </c>
      <c r="F59" s="25" t="s">
        <v>50</v>
      </c>
      <c r="G59" s="24" t="s">
        <v>21</v>
      </c>
      <c r="H59" s="37" t="s">
        <v>21</v>
      </c>
      <c r="I59" s="24">
        <v>25000</v>
      </c>
      <c r="J59" s="24">
        <v>1</v>
      </c>
      <c r="K59" s="24">
        <v>25</v>
      </c>
      <c r="L59" s="29" t="s">
        <v>51</v>
      </c>
      <c r="M59" s="29" t="s">
        <v>21</v>
      </c>
      <c r="N59" s="29" t="s">
        <v>21</v>
      </c>
      <c r="O59" s="179"/>
    </row>
    <row r="60" spans="1:15" x14ac:dyDescent="0.25">
      <c r="A60" s="242">
        <v>54</v>
      </c>
      <c r="B60" s="138" t="s">
        <v>344</v>
      </c>
      <c r="C60" s="25" t="s">
        <v>75</v>
      </c>
      <c r="D60" s="24">
        <v>8</v>
      </c>
      <c r="E60" s="25" t="s">
        <v>65</v>
      </c>
      <c r="F60" s="25" t="s">
        <v>50</v>
      </c>
      <c r="G60" s="24">
        <v>5</v>
      </c>
      <c r="H60" s="37">
        <v>30</v>
      </c>
      <c r="I60" s="24">
        <v>48000</v>
      </c>
      <c r="J60" s="24">
        <v>1</v>
      </c>
      <c r="K60" s="24">
        <v>48</v>
      </c>
      <c r="L60" s="29" t="s">
        <v>51</v>
      </c>
      <c r="M60" s="29" t="s">
        <v>21</v>
      </c>
      <c r="N60" s="29" t="s">
        <v>21</v>
      </c>
      <c r="O60" s="179"/>
    </row>
    <row r="61" spans="1:15" x14ac:dyDescent="0.25">
      <c r="A61" s="242">
        <v>55</v>
      </c>
      <c r="B61" s="138" t="s">
        <v>344</v>
      </c>
      <c r="C61" s="25" t="s">
        <v>81</v>
      </c>
      <c r="D61" s="24">
        <v>28</v>
      </c>
      <c r="E61" s="25" t="s">
        <v>81</v>
      </c>
      <c r="F61" s="25" t="s">
        <v>50</v>
      </c>
      <c r="G61" s="36">
        <v>3</v>
      </c>
      <c r="H61" s="24">
        <v>1200</v>
      </c>
      <c r="I61" s="26">
        <v>1830</v>
      </c>
      <c r="J61" s="24">
        <v>1</v>
      </c>
      <c r="K61" s="24">
        <v>1</v>
      </c>
      <c r="L61" s="29" t="s">
        <v>52</v>
      </c>
      <c r="M61" s="29" t="s">
        <v>21</v>
      </c>
      <c r="N61" s="29" t="s">
        <v>21</v>
      </c>
      <c r="O61" s="179"/>
    </row>
    <row r="62" spans="1:15" x14ac:dyDescent="0.25">
      <c r="A62" s="242">
        <v>56</v>
      </c>
      <c r="B62" s="138" t="s">
        <v>344</v>
      </c>
      <c r="C62" s="25" t="s">
        <v>146</v>
      </c>
      <c r="D62" s="24">
        <v>48</v>
      </c>
      <c r="E62" s="25" t="s">
        <v>76</v>
      </c>
      <c r="F62" s="25" t="s">
        <v>68</v>
      </c>
      <c r="G62" s="28" t="s">
        <v>147</v>
      </c>
      <c r="H62" s="26" t="s">
        <v>21</v>
      </c>
      <c r="I62" s="26">
        <v>2250</v>
      </c>
      <c r="J62" s="24">
        <v>1</v>
      </c>
      <c r="K62" s="31">
        <f>12.1/2</f>
        <v>6.05</v>
      </c>
      <c r="L62" s="24" t="s">
        <v>37</v>
      </c>
      <c r="M62" s="24">
        <v>4.5</v>
      </c>
      <c r="N62" s="27">
        <f>(K62-M62)/M62</f>
        <v>0.34444444444444439</v>
      </c>
      <c r="O62" s="179"/>
    </row>
    <row r="63" spans="1:15" x14ac:dyDescent="0.25">
      <c r="A63" s="242">
        <v>57</v>
      </c>
      <c r="B63" s="138" t="s">
        <v>344</v>
      </c>
      <c r="C63" s="25" t="s">
        <v>146</v>
      </c>
      <c r="D63" s="24">
        <v>48</v>
      </c>
      <c r="E63" s="25" t="s">
        <v>76</v>
      </c>
      <c r="F63" s="25" t="s">
        <v>68</v>
      </c>
      <c r="G63" s="28" t="s">
        <v>148</v>
      </c>
      <c r="H63" s="26" t="s">
        <v>21</v>
      </c>
      <c r="I63" s="26">
        <v>3000</v>
      </c>
      <c r="J63" s="24">
        <v>1</v>
      </c>
      <c r="K63" s="24">
        <f>14.4/2</f>
        <v>7.2</v>
      </c>
      <c r="L63" s="24" t="s">
        <v>37</v>
      </c>
      <c r="M63" s="24">
        <v>5.3</v>
      </c>
      <c r="N63" s="27">
        <f>(K63-M63)/M63</f>
        <v>0.35849056603773594</v>
      </c>
      <c r="O63" s="179"/>
    </row>
    <row r="64" spans="1:15" ht="15.75" thickBot="1" x14ac:dyDescent="0.3">
      <c r="A64" s="243">
        <v>58</v>
      </c>
      <c r="B64" s="237" t="s">
        <v>344</v>
      </c>
      <c r="C64" s="158" t="s">
        <v>106</v>
      </c>
      <c r="D64" s="157">
        <v>1</v>
      </c>
      <c r="E64" s="158" t="s">
        <v>21</v>
      </c>
      <c r="F64" s="158" t="s">
        <v>107</v>
      </c>
      <c r="G64" s="181" t="s">
        <v>21</v>
      </c>
      <c r="H64" s="194" t="s">
        <v>21</v>
      </c>
      <c r="I64" s="194" t="s">
        <v>21</v>
      </c>
      <c r="J64" s="157">
        <v>348</v>
      </c>
      <c r="K64" s="189">
        <f>SUM(M52:M53,M62:M63)</f>
        <v>347.75</v>
      </c>
      <c r="L64" s="157" t="s">
        <v>37</v>
      </c>
      <c r="M64" s="217" t="s">
        <v>21</v>
      </c>
      <c r="N64" s="217" t="s">
        <v>21</v>
      </c>
      <c r="O64" s="172"/>
    </row>
    <row r="65" spans="1:15" x14ac:dyDescent="0.25">
      <c r="A65" s="241">
        <v>59</v>
      </c>
      <c r="B65" s="236" t="s">
        <v>345</v>
      </c>
      <c r="C65" s="165" t="s">
        <v>170</v>
      </c>
      <c r="D65" s="166">
        <v>1</v>
      </c>
      <c r="E65" s="167" t="s">
        <v>64</v>
      </c>
      <c r="F65" s="209" t="s">
        <v>31</v>
      </c>
      <c r="G65" s="215" t="s">
        <v>111</v>
      </c>
      <c r="H65" s="168">
        <v>4</v>
      </c>
      <c r="I65" s="167">
        <v>850</v>
      </c>
      <c r="J65" s="166">
        <v>1</v>
      </c>
      <c r="K65" s="166">
        <v>1</v>
      </c>
      <c r="L65" s="167" t="s">
        <v>52</v>
      </c>
      <c r="M65" s="167" t="s">
        <v>21</v>
      </c>
      <c r="N65" s="167" t="s">
        <v>21</v>
      </c>
      <c r="O65" s="169"/>
    </row>
    <row r="66" spans="1:15" x14ac:dyDescent="0.25">
      <c r="A66" s="242">
        <v>60</v>
      </c>
      <c r="B66" s="138" t="s">
        <v>345</v>
      </c>
      <c r="C66" s="19" t="s">
        <v>171</v>
      </c>
      <c r="D66" s="14">
        <v>1</v>
      </c>
      <c r="E66" s="20" t="s">
        <v>73</v>
      </c>
      <c r="F66" s="18" t="s">
        <v>50</v>
      </c>
      <c r="G66" s="22" t="s">
        <v>21</v>
      </c>
      <c r="H66" s="22" t="s">
        <v>21</v>
      </c>
      <c r="I66" s="22" t="s">
        <v>21</v>
      </c>
      <c r="J66" s="14">
        <v>1</v>
      </c>
      <c r="K66" s="14">
        <v>1</v>
      </c>
      <c r="L66" s="12" t="s">
        <v>52</v>
      </c>
      <c r="M66" s="12" t="s">
        <v>21</v>
      </c>
      <c r="N66" s="12" t="s">
        <v>21</v>
      </c>
      <c r="O66" s="201"/>
    </row>
    <row r="67" spans="1:15" x14ac:dyDescent="0.25">
      <c r="A67" s="242">
        <v>61</v>
      </c>
      <c r="B67" s="138" t="s">
        <v>345</v>
      </c>
      <c r="C67" s="18" t="s">
        <v>172</v>
      </c>
      <c r="D67" s="11">
        <v>1</v>
      </c>
      <c r="E67" s="18" t="s">
        <v>65</v>
      </c>
      <c r="F67" s="18" t="s">
        <v>50</v>
      </c>
      <c r="G67" s="22" t="s">
        <v>21</v>
      </c>
      <c r="H67" s="22" t="s">
        <v>21</v>
      </c>
      <c r="I67" s="22" t="s">
        <v>21</v>
      </c>
      <c r="J67" s="11">
        <v>1</v>
      </c>
      <c r="K67" s="11">
        <v>1</v>
      </c>
      <c r="L67" s="12" t="s">
        <v>52</v>
      </c>
      <c r="M67" s="12" t="s">
        <v>21</v>
      </c>
      <c r="N67" s="12" t="s">
        <v>21</v>
      </c>
      <c r="O67" s="201"/>
    </row>
    <row r="68" spans="1:15" x14ac:dyDescent="0.25">
      <c r="A68" s="242">
        <v>62</v>
      </c>
      <c r="B68" s="138" t="s">
        <v>345</v>
      </c>
      <c r="C68" s="18" t="s">
        <v>173</v>
      </c>
      <c r="D68" s="11">
        <v>1</v>
      </c>
      <c r="E68" s="18" t="s">
        <v>47</v>
      </c>
      <c r="F68" s="18" t="s">
        <v>19</v>
      </c>
      <c r="G68" s="20" t="s">
        <v>51</v>
      </c>
      <c r="H68" s="20">
        <v>12</v>
      </c>
      <c r="I68" s="20">
        <v>130</v>
      </c>
      <c r="J68" s="11">
        <v>1</v>
      </c>
      <c r="K68" s="11">
        <v>1</v>
      </c>
      <c r="L68" s="12" t="s">
        <v>52</v>
      </c>
      <c r="M68" s="12" t="s">
        <v>21</v>
      </c>
      <c r="N68" s="12" t="s">
        <v>21</v>
      </c>
      <c r="O68" s="201"/>
    </row>
    <row r="69" spans="1:15" ht="15.75" thickBot="1" x14ac:dyDescent="0.3">
      <c r="A69" s="243">
        <v>63</v>
      </c>
      <c r="B69" s="237" t="s">
        <v>345</v>
      </c>
      <c r="C69" s="202" t="s">
        <v>20</v>
      </c>
      <c r="D69" s="203">
        <v>1</v>
      </c>
      <c r="E69" s="202" t="s">
        <v>47</v>
      </c>
      <c r="F69" s="202" t="s">
        <v>43</v>
      </c>
      <c r="G69" s="216" t="s">
        <v>51</v>
      </c>
      <c r="H69" s="216">
        <v>12</v>
      </c>
      <c r="I69" s="216" t="s">
        <v>21</v>
      </c>
      <c r="J69" s="203">
        <v>1</v>
      </c>
      <c r="K69" s="203">
        <v>1</v>
      </c>
      <c r="L69" s="217" t="s">
        <v>52</v>
      </c>
      <c r="M69" s="217" t="s">
        <v>21</v>
      </c>
      <c r="N69" s="217" t="s">
        <v>21</v>
      </c>
      <c r="O69" s="206"/>
    </row>
    <row r="70" spans="1:15" x14ac:dyDescent="0.25">
      <c r="A70" s="241">
        <v>64</v>
      </c>
      <c r="B70" s="236" t="s">
        <v>346</v>
      </c>
      <c r="C70" s="209" t="s">
        <v>54</v>
      </c>
      <c r="D70" s="168">
        <v>16</v>
      </c>
      <c r="E70" s="209" t="s">
        <v>53</v>
      </c>
      <c r="F70" s="168" t="s">
        <v>36</v>
      </c>
      <c r="G70" s="210">
        <v>1.5</v>
      </c>
      <c r="H70" s="141">
        <v>1000</v>
      </c>
      <c r="I70" s="141">
        <v>2000</v>
      </c>
      <c r="J70" s="141">
        <v>1</v>
      </c>
      <c r="K70" s="211">
        <v>12</v>
      </c>
      <c r="L70" s="167" t="s">
        <v>37</v>
      </c>
      <c r="M70" s="168">
        <v>9</v>
      </c>
      <c r="N70" s="212">
        <f>(K70-M70)/M70</f>
        <v>0.33333333333333331</v>
      </c>
      <c r="O70" s="213" t="s">
        <v>21</v>
      </c>
    </row>
    <row r="71" spans="1:15" x14ac:dyDescent="0.25">
      <c r="A71" s="242">
        <v>65</v>
      </c>
      <c r="B71" s="138" t="s">
        <v>346</v>
      </c>
      <c r="C71" s="18" t="s">
        <v>54</v>
      </c>
      <c r="D71" s="11">
        <v>10</v>
      </c>
      <c r="E71" s="18" t="s">
        <v>53</v>
      </c>
      <c r="F71" s="11" t="s">
        <v>36</v>
      </c>
      <c r="G71" s="36">
        <v>2</v>
      </c>
      <c r="H71" s="24">
        <v>1000</v>
      </c>
      <c r="I71" s="26">
        <v>2000</v>
      </c>
      <c r="J71" s="26">
        <v>1</v>
      </c>
      <c r="K71" s="21">
        <v>15.5</v>
      </c>
      <c r="L71" s="12" t="s">
        <v>37</v>
      </c>
      <c r="M71" s="11">
        <v>11</v>
      </c>
      <c r="N71" s="16">
        <f>(K71-M71)/M71</f>
        <v>0.40909090909090912</v>
      </c>
      <c r="O71" s="201" t="s">
        <v>21</v>
      </c>
    </row>
    <row r="72" spans="1:15" x14ac:dyDescent="0.25">
      <c r="A72" s="242">
        <v>66</v>
      </c>
      <c r="B72" s="138" t="s">
        <v>346</v>
      </c>
      <c r="C72" s="18" t="s">
        <v>88</v>
      </c>
      <c r="D72" s="11">
        <v>2</v>
      </c>
      <c r="E72" s="17" t="s">
        <v>53</v>
      </c>
      <c r="F72" s="18" t="s">
        <v>68</v>
      </c>
      <c r="G72" s="39" t="s">
        <v>91</v>
      </c>
      <c r="H72" s="37" t="s">
        <v>21</v>
      </c>
      <c r="I72" s="37">
        <v>500</v>
      </c>
      <c r="J72" s="24">
        <v>1</v>
      </c>
      <c r="K72" s="11">
        <v>0.5</v>
      </c>
      <c r="L72" s="12" t="s">
        <v>37</v>
      </c>
      <c r="M72" s="12">
        <v>0.4</v>
      </c>
      <c r="N72" s="16">
        <f>(K72-M72)/M72</f>
        <v>0.24999999999999994</v>
      </c>
      <c r="O72" s="201" t="s">
        <v>21</v>
      </c>
    </row>
    <row r="73" spans="1:15" s="107" customFormat="1" x14ac:dyDescent="0.25">
      <c r="A73" s="242">
        <v>67</v>
      </c>
      <c r="B73" s="138" t="s">
        <v>346</v>
      </c>
      <c r="C73" s="18" t="s">
        <v>89</v>
      </c>
      <c r="D73" s="11">
        <v>2</v>
      </c>
      <c r="E73" s="18" t="s">
        <v>53</v>
      </c>
      <c r="F73" s="18" t="s">
        <v>90</v>
      </c>
      <c r="G73" s="22" t="s">
        <v>347</v>
      </c>
      <c r="H73" s="13">
        <v>1000</v>
      </c>
      <c r="I73" s="13">
        <v>1400</v>
      </c>
      <c r="J73" s="11">
        <v>1</v>
      </c>
      <c r="K73" s="11">
        <v>1</v>
      </c>
      <c r="L73" s="11" t="s">
        <v>52</v>
      </c>
      <c r="M73" s="11" t="s">
        <v>21</v>
      </c>
      <c r="N73" s="11" t="s">
        <v>21</v>
      </c>
      <c r="O73" s="201" t="s">
        <v>21</v>
      </c>
    </row>
    <row r="74" spans="1:15" x14ac:dyDescent="0.25">
      <c r="A74" s="242">
        <v>68</v>
      </c>
      <c r="B74" s="138" t="s">
        <v>346</v>
      </c>
      <c r="C74" s="17" t="s">
        <v>26</v>
      </c>
      <c r="D74" s="11">
        <v>6</v>
      </c>
      <c r="E74" s="17" t="s">
        <v>53</v>
      </c>
      <c r="F74" s="18" t="s">
        <v>15</v>
      </c>
      <c r="G74" s="11" t="s">
        <v>51</v>
      </c>
      <c r="H74" s="11">
        <v>5</v>
      </c>
      <c r="I74" s="11">
        <v>50</v>
      </c>
      <c r="J74" s="11">
        <v>6</v>
      </c>
      <c r="K74" s="11">
        <v>6</v>
      </c>
      <c r="L74" s="11" t="s">
        <v>52</v>
      </c>
      <c r="M74" s="11" t="s">
        <v>21</v>
      </c>
      <c r="N74" s="11" t="s">
        <v>21</v>
      </c>
      <c r="O74" s="201" t="s">
        <v>21</v>
      </c>
    </row>
    <row r="75" spans="1:15" x14ac:dyDescent="0.25">
      <c r="A75" s="242">
        <v>69</v>
      </c>
      <c r="B75" s="138" t="s">
        <v>346</v>
      </c>
      <c r="C75" s="17" t="s">
        <v>34</v>
      </c>
      <c r="D75" s="11">
        <v>6</v>
      </c>
      <c r="E75" s="17" t="s">
        <v>53</v>
      </c>
      <c r="F75" s="18" t="s">
        <v>34</v>
      </c>
      <c r="G75" s="11">
        <v>6</v>
      </c>
      <c r="H75" s="11">
        <v>40</v>
      </c>
      <c r="I75" s="11" t="s">
        <v>21</v>
      </c>
      <c r="J75" s="11">
        <v>6</v>
      </c>
      <c r="K75" s="11">
        <v>6</v>
      </c>
      <c r="L75" s="11" t="s">
        <v>52</v>
      </c>
      <c r="M75" s="11" t="s">
        <v>21</v>
      </c>
      <c r="N75" s="11" t="s">
        <v>21</v>
      </c>
      <c r="O75" s="201" t="s">
        <v>21</v>
      </c>
    </row>
    <row r="76" spans="1:15" x14ac:dyDescent="0.25">
      <c r="A76" s="242">
        <v>70</v>
      </c>
      <c r="B76" s="138" t="s">
        <v>346</v>
      </c>
      <c r="C76" s="17" t="s">
        <v>26</v>
      </c>
      <c r="D76" s="11">
        <v>24</v>
      </c>
      <c r="E76" s="17" t="s">
        <v>53</v>
      </c>
      <c r="F76" s="18" t="s">
        <v>19</v>
      </c>
      <c r="G76" s="11" t="s">
        <v>51</v>
      </c>
      <c r="H76" s="11">
        <v>6</v>
      </c>
      <c r="I76" s="11">
        <v>15</v>
      </c>
      <c r="J76" s="11">
        <v>24</v>
      </c>
      <c r="K76" s="11">
        <v>24</v>
      </c>
      <c r="L76" s="11" t="s">
        <v>52</v>
      </c>
      <c r="M76" s="11" t="s">
        <v>21</v>
      </c>
      <c r="N76" s="11" t="s">
        <v>21</v>
      </c>
      <c r="O76" s="201" t="s">
        <v>21</v>
      </c>
    </row>
    <row r="77" spans="1:15" ht="15.75" thickBot="1" x14ac:dyDescent="0.3">
      <c r="A77" s="243">
        <v>71</v>
      </c>
      <c r="B77" s="237" t="s">
        <v>346</v>
      </c>
      <c r="C77" s="214" t="s">
        <v>20</v>
      </c>
      <c r="D77" s="203">
        <v>24</v>
      </c>
      <c r="E77" s="214" t="s">
        <v>53</v>
      </c>
      <c r="F77" s="202" t="s">
        <v>43</v>
      </c>
      <c r="G77" s="203" t="s">
        <v>51</v>
      </c>
      <c r="H77" s="203">
        <v>6</v>
      </c>
      <c r="I77" s="203" t="s">
        <v>21</v>
      </c>
      <c r="J77" s="203">
        <v>24</v>
      </c>
      <c r="K77" s="203">
        <v>24</v>
      </c>
      <c r="L77" s="203" t="s">
        <v>52</v>
      </c>
      <c r="M77" s="203" t="s">
        <v>21</v>
      </c>
      <c r="N77" s="203" t="s">
        <v>21</v>
      </c>
      <c r="O77" s="206" t="s">
        <v>21</v>
      </c>
    </row>
    <row r="78" spans="1:15" x14ac:dyDescent="0.25">
      <c r="A78" s="241">
        <v>72</v>
      </c>
      <c r="B78" s="236" t="s">
        <v>348</v>
      </c>
      <c r="C78" s="142" t="s">
        <v>99</v>
      </c>
      <c r="D78" s="141">
        <v>4</v>
      </c>
      <c r="E78" s="141" t="s">
        <v>38</v>
      </c>
      <c r="F78" s="141" t="s">
        <v>36</v>
      </c>
      <c r="G78" s="207">
        <v>10</v>
      </c>
      <c r="H78" s="141">
        <v>1500</v>
      </c>
      <c r="I78" s="141">
        <v>230</v>
      </c>
      <c r="J78" s="141">
        <v>1</v>
      </c>
      <c r="K78" s="185">
        <v>26</v>
      </c>
      <c r="L78" s="141" t="s">
        <v>37</v>
      </c>
      <c r="M78" s="141">
        <v>18</v>
      </c>
      <c r="N78" s="186">
        <f>(K78-M78)/M78</f>
        <v>0.44444444444444442</v>
      </c>
      <c r="O78" s="187"/>
    </row>
    <row r="79" spans="1:15" x14ac:dyDescent="0.25">
      <c r="A79" s="242">
        <v>73</v>
      </c>
      <c r="B79" s="138" t="s">
        <v>348</v>
      </c>
      <c r="C79" s="25" t="s">
        <v>55</v>
      </c>
      <c r="D79" s="24">
        <v>4</v>
      </c>
      <c r="E79" s="25" t="s">
        <v>63</v>
      </c>
      <c r="F79" s="25" t="s">
        <v>31</v>
      </c>
      <c r="G79" s="39" t="s">
        <v>111</v>
      </c>
      <c r="H79" s="24" t="s">
        <v>229</v>
      </c>
      <c r="I79" s="26">
        <v>2432</v>
      </c>
      <c r="J79" s="24">
        <v>2</v>
      </c>
      <c r="K79" s="24">
        <v>2</v>
      </c>
      <c r="L79" s="24" t="s">
        <v>52</v>
      </c>
      <c r="M79" s="24" t="s">
        <v>21</v>
      </c>
      <c r="N79" s="24" t="s">
        <v>21</v>
      </c>
      <c r="O79" s="179"/>
    </row>
    <row r="80" spans="1:15" x14ac:dyDescent="0.25">
      <c r="A80" s="242">
        <v>74</v>
      </c>
      <c r="B80" s="138" t="s">
        <v>348</v>
      </c>
      <c r="C80" s="25" t="s">
        <v>55</v>
      </c>
      <c r="D80" s="24">
        <v>4</v>
      </c>
      <c r="E80" s="25" t="s">
        <v>63</v>
      </c>
      <c r="F80" s="25" t="s">
        <v>31</v>
      </c>
      <c r="G80" s="39" t="s">
        <v>111</v>
      </c>
      <c r="H80" s="24" t="s">
        <v>229</v>
      </c>
      <c r="I80" s="26">
        <v>2128</v>
      </c>
      <c r="J80" s="24">
        <v>2</v>
      </c>
      <c r="K80" s="24">
        <v>2</v>
      </c>
      <c r="L80" s="24" t="s">
        <v>52</v>
      </c>
      <c r="M80" s="24" t="s">
        <v>21</v>
      </c>
      <c r="N80" s="24" t="s">
        <v>21</v>
      </c>
      <c r="O80" s="179"/>
    </row>
    <row r="81" spans="1:15" x14ac:dyDescent="0.25">
      <c r="A81" s="242">
        <v>75</v>
      </c>
      <c r="B81" s="138" t="s">
        <v>348</v>
      </c>
      <c r="C81" s="25" t="s">
        <v>56</v>
      </c>
      <c r="D81" s="24">
        <v>8</v>
      </c>
      <c r="E81" s="25" t="s">
        <v>63</v>
      </c>
      <c r="F81" s="25" t="s">
        <v>50</v>
      </c>
      <c r="G81" s="39" t="s">
        <v>111</v>
      </c>
      <c r="H81" s="26" t="s">
        <v>21</v>
      </c>
      <c r="I81" s="26" t="s">
        <v>21</v>
      </c>
      <c r="J81" s="24">
        <v>8</v>
      </c>
      <c r="K81" s="24">
        <v>8</v>
      </c>
      <c r="L81" s="24" t="s">
        <v>52</v>
      </c>
      <c r="M81" s="24" t="s">
        <v>21</v>
      </c>
      <c r="N81" s="24" t="s">
        <v>21</v>
      </c>
      <c r="O81" s="179"/>
    </row>
    <row r="82" spans="1:15" x14ac:dyDescent="0.25">
      <c r="A82" s="242">
        <v>76</v>
      </c>
      <c r="B82" s="138" t="s">
        <v>348</v>
      </c>
      <c r="C82" s="38" t="s">
        <v>57</v>
      </c>
      <c r="D82" s="29">
        <v>4</v>
      </c>
      <c r="E82" s="25" t="s">
        <v>63</v>
      </c>
      <c r="F82" s="25" t="s">
        <v>50</v>
      </c>
      <c r="G82" s="39" t="s">
        <v>111</v>
      </c>
      <c r="H82" s="37" t="s">
        <v>21</v>
      </c>
      <c r="I82" s="37" t="s">
        <v>21</v>
      </c>
      <c r="J82" s="29">
        <v>4</v>
      </c>
      <c r="K82" s="29">
        <v>4</v>
      </c>
      <c r="L82" s="29" t="s">
        <v>52</v>
      </c>
      <c r="M82" s="29" t="s">
        <v>21</v>
      </c>
      <c r="N82" s="29" t="s">
        <v>21</v>
      </c>
      <c r="O82" s="179"/>
    </row>
    <row r="83" spans="1:15" x14ac:dyDescent="0.25">
      <c r="A83" s="242">
        <v>77</v>
      </c>
      <c r="B83" s="138" t="s">
        <v>348</v>
      </c>
      <c r="C83" s="25" t="s">
        <v>58</v>
      </c>
      <c r="D83" s="29">
        <v>30</v>
      </c>
      <c r="E83" s="25" t="s">
        <v>63</v>
      </c>
      <c r="F83" s="25" t="s">
        <v>50</v>
      </c>
      <c r="G83" s="39" t="s">
        <v>21</v>
      </c>
      <c r="H83" s="37" t="s">
        <v>21</v>
      </c>
      <c r="I83" s="37" t="s">
        <v>21</v>
      </c>
      <c r="J83" s="29">
        <v>30</v>
      </c>
      <c r="K83" s="29">
        <v>30</v>
      </c>
      <c r="L83" s="29" t="s">
        <v>52</v>
      </c>
      <c r="M83" s="29" t="s">
        <v>21</v>
      </c>
      <c r="N83" s="29" t="s">
        <v>21</v>
      </c>
      <c r="O83" s="179"/>
    </row>
    <row r="84" spans="1:15" x14ac:dyDescent="0.25">
      <c r="A84" s="242">
        <v>78</v>
      </c>
      <c r="B84" s="138" t="s">
        <v>348</v>
      </c>
      <c r="C84" s="38" t="s">
        <v>59</v>
      </c>
      <c r="D84" s="29">
        <v>30</v>
      </c>
      <c r="E84" s="25" t="s">
        <v>63</v>
      </c>
      <c r="F84" s="25" t="s">
        <v>50</v>
      </c>
      <c r="G84" s="39" t="s">
        <v>21</v>
      </c>
      <c r="H84" s="37" t="s">
        <v>21</v>
      </c>
      <c r="I84" s="37" t="s">
        <v>21</v>
      </c>
      <c r="J84" s="29">
        <v>30</v>
      </c>
      <c r="K84" s="29">
        <v>30</v>
      </c>
      <c r="L84" s="29" t="s">
        <v>52</v>
      </c>
      <c r="M84" s="29" t="s">
        <v>21</v>
      </c>
      <c r="N84" s="29" t="s">
        <v>21</v>
      </c>
      <c r="O84" s="179"/>
    </row>
    <row r="85" spans="1:15" x14ac:dyDescent="0.25">
      <c r="A85" s="242">
        <v>79</v>
      </c>
      <c r="B85" s="138" t="s">
        <v>348</v>
      </c>
      <c r="C85" s="25" t="s">
        <v>27</v>
      </c>
      <c r="D85" s="29">
        <v>30</v>
      </c>
      <c r="E85" s="25" t="s">
        <v>65</v>
      </c>
      <c r="F85" s="25" t="s">
        <v>50</v>
      </c>
      <c r="G85" s="37" t="s">
        <v>21</v>
      </c>
      <c r="H85" s="37" t="s">
        <v>21</v>
      </c>
      <c r="I85" s="37" t="s">
        <v>21</v>
      </c>
      <c r="J85" s="29">
        <v>30</v>
      </c>
      <c r="K85" s="29">
        <v>30</v>
      </c>
      <c r="L85" s="29" t="s">
        <v>52</v>
      </c>
      <c r="M85" s="29" t="s">
        <v>21</v>
      </c>
      <c r="N85" s="29" t="s">
        <v>21</v>
      </c>
      <c r="O85" s="179"/>
    </row>
    <row r="86" spans="1:15" x14ac:dyDescent="0.25">
      <c r="A86" s="242">
        <v>80</v>
      </c>
      <c r="B86" s="138" t="s">
        <v>348</v>
      </c>
      <c r="C86" s="25" t="s">
        <v>22</v>
      </c>
      <c r="D86" s="24">
        <v>30</v>
      </c>
      <c r="E86" s="24" t="s">
        <v>64</v>
      </c>
      <c r="F86" s="25" t="s">
        <v>31</v>
      </c>
      <c r="G86" s="39" t="s">
        <v>69</v>
      </c>
      <c r="H86" s="24" t="s">
        <v>70</v>
      </c>
      <c r="I86" s="26">
        <v>2433</v>
      </c>
      <c r="J86" s="24">
        <v>30</v>
      </c>
      <c r="K86" s="24">
        <v>30</v>
      </c>
      <c r="L86" s="24" t="s">
        <v>52</v>
      </c>
      <c r="M86" s="24" t="s">
        <v>21</v>
      </c>
      <c r="N86" s="24" t="s">
        <v>21</v>
      </c>
      <c r="O86" s="179"/>
    </row>
    <row r="87" spans="1:15" x14ac:dyDescent="0.25">
      <c r="A87" s="242">
        <v>81</v>
      </c>
      <c r="B87" s="138" t="s">
        <v>348</v>
      </c>
      <c r="C87" s="38" t="s">
        <v>23</v>
      </c>
      <c r="D87" s="29">
        <v>30</v>
      </c>
      <c r="E87" s="24" t="s">
        <v>64</v>
      </c>
      <c r="F87" s="25" t="s">
        <v>50</v>
      </c>
      <c r="G87" s="37" t="s">
        <v>21</v>
      </c>
      <c r="H87" s="37" t="s">
        <v>21</v>
      </c>
      <c r="I87" s="37" t="s">
        <v>21</v>
      </c>
      <c r="J87" s="29">
        <v>30</v>
      </c>
      <c r="K87" s="29">
        <v>30</v>
      </c>
      <c r="L87" s="29" t="s">
        <v>52</v>
      </c>
      <c r="M87" s="29" t="s">
        <v>21</v>
      </c>
      <c r="N87" s="29" t="s">
        <v>21</v>
      </c>
      <c r="O87" s="179"/>
    </row>
    <row r="88" spans="1:15" x14ac:dyDescent="0.25">
      <c r="A88" s="242">
        <v>82</v>
      </c>
      <c r="B88" s="138" t="s">
        <v>348</v>
      </c>
      <c r="C88" s="25" t="s">
        <v>24</v>
      </c>
      <c r="D88" s="29">
        <v>30</v>
      </c>
      <c r="E88" s="25" t="s">
        <v>63</v>
      </c>
      <c r="F88" s="25" t="s">
        <v>68</v>
      </c>
      <c r="G88" s="39" t="s">
        <v>184</v>
      </c>
      <c r="H88" s="24" t="s">
        <v>21</v>
      </c>
      <c r="I88" s="24">
        <v>2500</v>
      </c>
      <c r="J88" s="29">
        <v>1</v>
      </c>
      <c r="K88" s="29">
        <v>6</v>
      </c>
      <c r="L88" s="29" t="s">
        <v>37</v>
      </c>
      <c r="M88" s="29">
        <v>4.0999999999999996</v>
      </c>
      <c r="N88" s="30">
        <f>(K88-M88)/M88</f>
        <v>0.4634146341463416</v>
      </c>
      <c r="O88" s="179"/>
    </row>
    <row r="89" spans="1:15" x14ac:dyDescent="0.25">
      <c r="A89" s="242">
        <v>83</v>
      </c>
      <c r="B89" s="138" t="s">
        <v>348</v>
      </c>
      <c r="C89" s="25" t="s">
        <v>60</v>
      </c>
      <c r="D89" s="24">
        <v>930</v>
      </c>
      <c r="E89" s="25" t="s">
        <v>66</v>
      </c>
      <c r="F89" s="25" t="s">
        <v>50</v>
      </c>
      <c r="G89" s="37" t="s">
        <v>21</v>
      </c>
      <c r="H89" s="37" t="s">
        <v>21</v>
      </c>
      <c r="I89" s="37" t="s">
        <v>21</v>
      </c>
      <c r="J89" s="24">
        <v>930</v>
      </c>
      <c r="K89" s="24">
        <v>930</v>
      </c>
      <c r="L89" s="29" t="s">
        <v>52</v>
      </c>
      <c r="M89" s="29" t="s">
        <v>21</v>
      </c>
      <c r="N89" s="29" t="s">
        <v>21</v>
      </c>
      <c r="O89" s="208"/>
    </row>
    <row r="90" spans="1:15" x14ac:dyDescent="0.25">
      <c r="A90" s="242">
        <v>84</v>
      </c>
      <c r="B90" s="138" t="s">
        <v>348</v>
      </c>
      <c r="C90" s="25" t="s">
        <v>61</v>
      </c>
      <c r="D90" s="24">
        <v>930</v>
      </c>
      <c r="E90" s="25" t="s">
        <v>67</v>
      </c>
      <c r="F90" s="25" t="s">
        <v>50</v>
      </c>
      <c r="G90" s="37" t="s">
        <v>21</v>
      </c>
      <c r="H90" s="37" t="s">
        <v>21</v>
      </c>
      <c r="I90" s="37" t="s">
        <v>21</v>
      </c>
      <c r="J90" s="24">
        <v>930</v>
      </c>
      <c r="K90" s="24">
        <v>930</v>
      </c>
      <c r="L90" s="29" t="s">
        <v>52</v>
      </c>
      <c r="M90" s="29" t="s">
        <v>21</v>
      </c>
      <c r="N90" s="29" t="s">
        <v>21</v>
      </c>
      <c r="O90" s="208"/>
    </row>
    <row r="91" spans="1:15" x14ac:dyDescent="0.25">
      <c r="A91" s="242">
        <v>85</v>
      </c>
      <c r="B91" s="138" t="s">
        <v>348</v>
      </c>
      <c r="C91" s="25" t="s">
        <v>62</v>
      </c>
      <c r="D91" s="24">
        <v>930</v>
      </c>
      <c r="E91" s="25" t="s">
        <v>65</v>
      </c>
      <c r="F91" s="25" t="s">
        <v>50</v>
      </c>
      <c r="G91" s="37" t="s">
        <v>21</v>
      </c>
      <c r="H91" s="37" t="s">
        <v>21</v>
      </c>
      <c r="I91" s="37" t="s">
        <v>21</v>
      </c>
      <c r="J91" s="24">
        <v>930</v>
      </c>
      <c r="K91" s="24">
        <v>930</v>
      </c>
      <c r="L91" s="29" t="s">
        <v>52</v>
      </c>
      <c r="M91" s="29" t="s">
        <v>21</v>
      </c>
      <c r="N91" s="29" t="s">
        <v>21</v>
      </c>
      <c r="O91" s="208"/>
    </row>
    <row r="92" spans="1:15" x14ac:dyDescent="0.25">
      <c r="A92" s="242">
        <v>86</v>
      </c>
      <c r="B92" s="138" t="s">
        <v>348</v>
      </c>
      <c r="C92" s="25" t="s">
        <v>25</v>
      </c>
      <c r="D92" s="24">
        <v>990</v>
      </c>
      <c r="E92" s="25" t="s">
        <v>53</v>
      </c>
      <c r="F92" s="25" t="s">
        <v>50</v>
      </c>
      <c r="G92" s="37" t="s">
        <v>21</v>
      </c>
      <c r="H92" s="37" t="s">
        <v>21</v>
      </c>
      <c r="I92" s="37" t="s">
        <v>21</v>
      </c>
      <c r="J92" s="24">
        <v>990</v>
      </c>
      <c r="K92" s="24">
        <v>990</v>
      </c>
      <c r="L92" s="29" t="s">
        <v>52</v>
      </c>
      <c r="M92" s="29" t="s">
        <v>21</v>
      </c>
      <c r="N92" s="29" t="s">
        <v>21</v>
      </c>
      <c r="O92" s="208"/>
    </row>
    <row r="93" spans="1:15" x14ac:dyDescent="0.25">
      <c r="A93" s="242">
        <v>87</v>
      </c>
      <c r="B93" s="138" t="s">
        <v>348</v>
      </c>
      <c r="C93" s="25" t="s">
        <v>71</v>
      </c>
      <c r="D93" s="24">
        <v>60</v>
      </c>
      <c r="E93" s="25" t="s">
        <v>72</v>
      </c>
      <c r="F93" s="25" t="s">
        <v>50</v>
      </c>
      <c r="G93" s="37" t="s">
        <v>21</v>
      </c>
      <c r="H93" s="37" t="s">
        <v>21</v>
      </c>
      <c r="I93" s="37" t="s">
        <v>21</v>
      </c>
      <c r="J93" s="24">
        <v>60</v>
      </c>
      <c r="K93" s="24">
        <v>60</v>
      </c>
      <c r="L93" s="29" t="s">
        <v>52</v>
      </c>
      <c r="M93" s="29" t="s">
        <v>21</v>
      </c>
      <c r="N93" s="29" t="s">
        <v>21</v>
      </c>
      <c r="O93" s="179"/>
    </row>
    <row r="94" spans="1:15" x14ac:dyDescent="0.25">
      <c r="A94" s="242">
        <v>88</v>
      </c>
      <c r="B94" s="138" t="s">
        <v>348</v>
      </c>
      <c r="C94" s="25" t="s">
        <v>26</v>
      </c>
      <c r="D94" s="24">
        <v>60</v>
      </c>
      <c r="E94" s="25" t="s">
        <v>47</v>
      </c>
      <c r="F94" s="25" t="s">
        <v>19</v>
      </c>
      <c r="G94" s="24" t="s">
        <v>51</v>
      </c>
      <c r="H94" s="24">
        <v>6</v>
      </c>
      <c r="I94" s="24">
        <v>30</v>
      </c>
      <c r="J94" s="24">
        <v>60</v>
      </c>
      <c r="K94" s="24">
        <v>60</v>
      </c>
      <c r="L94" s="29" t="s">
        <v>52</v>
      </c>
      <c r="M94" s="29" t="s">
        <v>21</v>
      </c>
      <c r="N94" s="29" t="s">
        <v>21</v>
      </c>
      <c r="O94" s="179"/>
    </row>
    <row r="95" spans="1:15" x14ac:dyDescent="0.25">
      <c r="A95" s="242">
        <v>89</v>
      </c>
      <c r="B95" s="138" t="s">
        <v>348</v>
      </c>
      <c r="C95" s="25" t="s">
        <v>20</v>
      </c>
      <c r="D95" s="24">
        <v>60</v>
      </c>
      <c r="E95" s="25" t="s">
        <v>47</v>
      </c>
      <c r="F95" s="25" t="s">
        <v>43</v>
      </c>
      <c r="G95" s="24" t="s">
        <v>51</v>
      </c>
      <c r="H95" s="24">
        <v>6</v>
      </c>
      <c r="I95" s="24" t="s">
        <v>21</v>
      </c>
      <c r="J95" s="24">
        <v>60</v>
      </c>
      <c r="K95" s="24">
        <v>60</v>
      </c>
      <c r="L95" s="29" t="s">
        <v>52</v>
      </c>
      <c r="M95" s="29" t="s">
        <v>21</v>
      </c>
      <c r="N95" s="29" t="s">
        <v>21</v>
      </c>
      <c r="O95" s="179"/>
    </row>
    <row r="96" spans="1:15" x14ac:dyDescent="0.25">
      <c r="A96" s="242">
        <v>90</v>
      </c>
      <c r="B96" s="138" t="s">
        <v>348</v>
      </c>
      <c r="C96" s="25" t="s">
        <v>26</v>
      </c>
      <c r="D96" s="24">
        <v>8</v>
      </c>
      <c r="E96" s="25" t="s">
        <v>47</v>
      </c>
      <c r="F96" s="25" t="s">
        <v>223</v>
      </c>
      <c r="G96" s="24" t="s">
        <v>51</v>
      </c>
      <c r="H96" s="24">
        <v>5</v>
      </c>
      <c r="I96" s="24">
        <v>50</v>
      </c>
      <c r="J96" s="24">
        <v>8</v>
      </c>
      <c r="K96" s="24">
        <v>8</v>
      </c>
      <c r="L96" s="29" t="s">
        <v>52</v>
      </c>
      <c r="M96" s="29" t="s">
        <v>21</v>
      </c>
      <c r="N96" s="29" t="s">
        <v>21</v>
      </c>
      <c r="O96" s="179"/>
    </row>
    <row r="97" spans="1:15" x14ac:dyDescent="0.25">
      <c r="A97" s="242">
        <v>91</v>
      </c>
      <c r="B97" s="138" t="s">
        <v>348</v>
      </c>
      <c r="C97" s="25" t="s">
        <v>34</v>
      </c>
      <c r="D97" s="24">
        <v>8</v>
      </c>
      <c r="E97" s="25" t="s">
        <v>21</v>
      </c>
      <c r="F97" s="25" t="s">
        <v>21</v>
      </c>
      <c r="G97" s="24">
        <v>6</v>
      </c>
      <c r="H97" s="24">
        <v>40</v>
      </c>
      <c r="I97" s="24" t="s">
        <v>21</v>
      </c>
      <c r="J97" s="24">
        <v>8</v>
      </c>
      <c r="K97" s="24">
        <v>8</v>
      </c>
      <c r="L97" s="29" t="s">
        <v>52</v>
      </c>
      <c r="M97" s="29" t="s">
        <v>21</v>
      </c>
      <c r="N97" s="29" t="s">
        <v>21</v>
      </c>
      <c r="O97" s="179"/>
    </row>
    <row r="98" spans="1:15" ht="15.75" thickBot="1" x14ac:dyDescent="0.3">
      <c r="A98" s="243">
        <v>92</v>
      </c>
      <c r="B98" s="237" t="s">
        <v>348</v>
      </c>
      <c r="C98" s="158" t="s">
        <v>112</v>
      </c>
      <c r="D98" s="157">
        <v>4</v>
      </c>
      <c r="E98" s="158" t="s">
        <v>76</v>
      </c>
      <c r="F98" s="158" t="s">
        <v>108</v>
      </c>
      <c r="G98" s="157">
        <v>4</v>
      </c>
      <c r="H98" s="157" t="s">
        <v>80</v>
      </c>
      <c r="I98" s="157">
        <v>2000</v>
      </c>
      <c r="J98" s="157">
        <v>1</v>
      </c>
      <c r="K98" s="157">
        <v>5.6</v>
      </c>
      <c r="L98" s="163" t="s">
        <v>37</v>
      </c>
      <c r="M98" s="163">
        <v>5.6</v>
      </c>
      <c r="N98" s="191">
        <f>(K98-M98)/M98</f>
        <v>0</v>
      </c>
      <c r="O98" s="172"/>
    </row>
    <row r="99" spans="1:15" x14ac:dyDescent="0.25">
      <c r="A99" s="241">
        <v>93</v>
      </c>
      <c r="B99" s="236" t="s">
        <v>349</v>
      </c>
      <c r="C99" s="198" t="s">
        <v>101</v>
      </c>
      <c r="D99" s="141">
        <v>18</v>
      </c>
      <c r="E99" s="141" t="s">
        <v>35</v>
      </c>
      <c r="F99" s="141" t="s">
        <v>36</v>
      </c>
      <c r="G99" s="141">
        <v>1.5</v>
      </c>
      <c r="H99" s="141">
        <v>1000</v>
      </c>
      <c r="I99" s="141" t="s">
        <v>21</v>
      </c>
      <c r="J99" s="141">
        <v>1</v>
      </c>
      <c r="K99" s="199">
        <v>63.2</v>
      </c>
      <c r="L99" s="147" t="s">
        <v>37</v>
      </c>
      <c r="M99" s="185">
        <v>58</v>
      </c>
      <c r="N99" s="186">
        <f>(K99-M99)/M99</f>
        <v>8.9655172413793158E-2</v>
      </c>
      <c r="O99" s="187"/>
    </row>
    <row r="100" spans="1:15" x14ac:dyDescent="0.25">
      <c r="A100" s="242">
        <v>94</v>
      </c>
      <c r="B100" s="138" t="s">
        <v>349</v>
      </c>
      <c r="C100" s="18" t="s">
        <v>26</v>
      </c>
      <c r="D100" s="11">
        <v>30</v>
      </c>
      <c r="E100" s="18" t="s">
        <v>47</v>
      </c>
      <c r="F100" s="18" t="s">
        <v>15</v>
      </c>
      <c r="G100" s="11" t="s">
        <v>51</v>
      </c>
      <c r="H100" s="11">
        <v>5</v>
      </c>
      <c r="I100" s="11">
        <v>50</v>
      </c>
      <c r="J100" s="11">
        <v>30</v>
      </c>
      <c r="K100" s="11">
        <v>30</v>
      </c>
      <c r="L100" s="11" t="s">
        <v>52</v>
      </c>
      <c r="M100" s="11" t="s">
        <v>21</v>
      </c>
      <c r="N100" s="11" t="s">
        <v>21</v>
      </c>
      <c r="O100" s="201"/>
    </row>
    <row r="101" spans="1:15" x14ac:dyDescent="0.25">
      <c r="A101" s="242">
        <v>95</v>
      </c>
      <c r="B101" s="138" t="s">
        <v>349</v>
      </c>
      <c r="C101" s="18" t="s">
        <v>34</v>
      </c>
      <c r="D101" s="11">
        <v>30</v>
      </c>
      <c r="E101" s="18" t="s">
        <v>47</v>
      </c>
      <c r="F101" s="18" t="s">
        <v>34</v>
      </c>
      <c r="G101" s="11">
        <v>6</v>
      </c>
      <c r="H101" s="11">
        <v>40</v>
      </c>
      <c r="I101" s="11" t="s">
        <v>21</v>
      </c>
      <c r="J101" s="11">
        <v>30</v>
      </c>
      <c r="K101" s="11">
        <v>30</v>
      </c>
      <c r="L101" s="11" t="s">
        <v>52</v>
      </c>
      <c r="M101" s="11" t="s">
        <v>21</v>
      </c>
      <c r="N101" s="11" t="s">
        <v>21</v>
      </c>
      <c r="O101" s="201"/>
    </row>
    <row r="102" spans="1:15" x14ac:dyDescent="0.25">
      <c r="A102" s="242">
        <v>96</v>
      </c>
      <c r="B102" s="138" t="s">
        <v>349</v>
      </c>
      <c r="C102" s="18" t="s">
        <v>16</v>
      </c>
      <c r="D102" s="11">
        <v>72</v>
      </c>
      <c r="E102" s="11" t="s">
        <v>40</v>
      </c>
      <c r="F102" s="18" t="s">
        <v>50</v>
      </c>
      <c r="G102" s="11" t="s">
        <v>21</v>
      </c>
      <c r="H102" s="11" t="s">
        <v>21</v>
      </c>
      <c r="I102" s="11" t="s">
        <v>21</v>
      </c>
      <c r="J102" s="11">
        <v>72</v>
      </c>
      <c r="K102" s="11">
        <v>72</v>
      </c>
      <c r="L102" s="11" t="s">
        <v>52</v>
      </c>
      <c r="M102" s="11" t="s">
        <v>21</v>
      </c>
      <c r="N102" s="11" t="s">
        <v>21</v>
      </c>
      <c r="O102" s="201"/>
    </row>
    <row r="103" spans="1:15" x14ac:dyDescent="0.25">
      <c r="A103" s="242">
        <v>97</v>
      </c>
      <c r="B103" s="138" t="s">
        <v>349</v>
      </c>
      <c r="C103" s="18" t="s">
        <v>17</v>
      </c>
      <c r="D103" s="11">
        <v>92</v>
      </c>
      <c r="E103" s="18" t="s">
        <v>49</v>
      </c>
      <c r="F103" s="18" t="s">
        <v>50</v>
      </c>
      <c r="G103" s="11" t="s">
        <v>21</v>
      </c>
      <c r="H103" s="11" t="s">
        <v>21</v>
      </c>
      <c r="I103" s="11" t="s">
        <v>21</v>
      </c>
      <c r="J103" s="11">
        <v>92</v>
      </c>
      <c r="K103" s="11">
        <v>92</v>
      </c>
      <c r="L103" s="11" t="s">
        <v>52</v>
      </c>
      <c r="M103" s="11" t="s">
        <v>21</v>
      </c>
      <c r="N103" s="11" t="s">
        <v>21</v>
      </c>
      <c r="O103" s="201"/>
    </row>
    <row r="104" spans="1:15" x14ac:dyDescent="0.25">
      <c r="A104" s="242">
        <v>98</v>
      </c>
      <c r="B104" s="138" t="s">
        <v>349</v>
      </c>
      <c r="C104" s="18" t="s">
        <v>18</v>
      </c>
      <c r="D104" s="11">
        <v>92</v>
      </c>
      <c r="E104" s="18" t="s">
        <v>49</v>
      </c>
      <c r="F104" s="18" t="s">
        <v>50</v>
      </c>
      <c r="G104" s="11" t="s">
        <v>21</v>
      </c>
      <c r="H104" s="11" t="s">
        <v>21</v>
      </c>
      <c r="I104" s="11" t="s">
        <v>21</v>
      </c>
      <c r="J104" s="11">
        <v>92</v>
      </c>
      <c r="K104" s="11">
        <v>92</v>
      </c>
      <c r="L104" s="11" t="s">
        <v>52</v>
      </c>
      <c r="M104" s="11" t="s">
        <v>21</v>
      </c>
      <c r="N104" s="11" t="s">
        <v>21</v>
      </c>
      <c r="O104" s="201"/>
    </row>
    <row r="105" spans="1:15" x14ac:dyDescent="0.25">
      <c r="A105" s="242">
        <v>99</v>
      </c>
      <c r="B105" s="138" t="s">
        <v>349</v>
      </c>
      <c r="C105" s="18" t="s">
        <v>26</v>
      </c>
      <c r="D105" s="11">
        <v>92</v>
      </c>
      <c r="E105" s="18" t="s">
        <v>47</v>
      </c>
      <c r="F105" s="18" t="s">
        <v>19</v>
      </c>
      <c r="G105" s="15" t="s">
        <v>51</v>
      </c>
      <c r="H105" s="11">
        <v>6</v>
      </c>
      <c r="I105" s="13">
        <v>40</v>
      </c>
      <c r="J105" s="11">
        <v>92</v>
      </c>
      <c r="K105" s="11">
        <v>92</v>
      </c>
      <c r="L105" s="11" t="s">
        <v>52</v>
      </c>
      <c r="M105" s="11" t="s">
        <v>21</v>
      </c>
      <c r="N105" s="11" t="s">
        <v>21</v>
      </c>
      <c r="O105" s="201"/>
    </row>
    <row r="106" spans="1:15" x14ac:dyDescent="0.25">
      <c r="A106" s="242">
        <v>100</v>
      </c>
      <c r="B106" s="138" t="s">
        <v>349</v>
      </c>
      <c r="C106" s="18" t="s">
        <v>20</v>
      </c>
      <c r="D106" s="11">
        <v>92</v>
      </c>
      <c r="E106" s="18" t="s">
        <v>47</v>
      </c>
      <c r="F106" s="18" t="s">
        <v>43</v>
      </c>
      <c r="G106" s="15" t="s">
        <v>51</v>
      </c>
      <c r="H106" s="11">
        <v>6</v>
      </c>
      <c r="I106" s="13" t="s">
        <v>21</v>
      </c>
      <c r="J106" s="11">
        <v>92</v>
      </c>
      <c r="K106" s="11">
        <v>92</v>
      </c>
      <c r="L106" s="11" t="s">
        <v>52</v>
      </c>
      <c r="M106" s="11" t="s">
        <v>21</v>
      </c>
      <c r="N106" s="11" t="s">
        <v>21</v>
      </c>
      <c r="O106" s="201"/>
    </row>
    <row r="107" spans="1:15" ht="15.75" thickBot="1" x14ac:dyDescent="0.3">
      <c r="A107" s="243">
        <v>101</v>
      </c>
      <c r="B107" s="237" t="s">
        <v>349</v>
      </c>
      <c r="C107" s="202" t="s">
        <v>163</v>
      </c>
      <c r="D107" s="203">
        <v>92</v>
      </c>
      <c r="E107" s="202" t="s">
        <v>47</v>
      </c>
      <c r="F107" s="202" t="s">
        <v>125</v>
      </c>
      <c r="G107" s="204" t="s">
        <v>164</v>
      </c>
      <c r="H107" s="203">
        <v>6</v>
      </c>
      <c r="I107" s="205" t="s">
        <v>21</v>
      </c>
      <c r="J107" s="203">
        <v>92</v>
      </c>
      <c r="K107" s="203">
        <v>92</v>
      </c>
      <c r="L107" s="203" t="s">
        <v>52</v>
      </c>
      <c r="M107" s="203" t="s">
        <v>21</v>
      </c>
      <c r="N107" s="203" t="s">
        <v>21</v>
      </c>
      <c r="O107" s="206"/>
    </row>
    <row r="108" spans="1:15" x14ac:dyDescent="0.25">
      <c r="A108" s="241">
        <v>102</v>
      </c>
      <c r="B108" s="236" t="s">
        <v>350</v>
      </c>
      <c r="C108" s="198" t="s">
        <v>110</v>
      </c>
      <c r="D108" s="141">
        <v>27</v>
      </c>
      <c r="E108" s="141" t="s">
        <v>35</v>
      </c>
      <c r="F108" s="141" t="s">
        <v>36</v>
      </c>
      <c r="G108" s="141">
        <v>1.5</v>
      </c>
      <c r="H108" s="141">
        <v>1000</v>
      </c>
      <c r="I108" s="141" t="s">
        <v>21</v>
      </c>
      <c r="J108" s="141">
        <v>1</v>
      </c>
      <c r="K108" s="199">
        <v>93.2</v>
      </c>
      <c r="L108" s="141" t="s">
        <v>37</v>
      </c>
      <c r="M108" s="185">
        <v>87.4</v>
      </c>
      <c r="N108" s="186">
        <f>(K108-M108)/M108</f>
        <v>6.6361556064073193E-2</v>
      </c>
      <c r="O108" s="187"/>
    </row>
    <row r="109" spans="1:15" x14ac:dyDescent="0.25">
      <c r="A109" s="242">
        <v>103</v>
      </c>
      <c r="B109" s="138" t="s">
        <v>350</v>
      </c>
      <c r="C109" s="38" t="s">
        <v>42</v>
      </c>
      <c r="D109" s="24">
        <v>240</v>
      </c>
      <c r="E109" s="38" t="s">
        <v>46</v>
      </c>
      <c r="F109" s="25" t="s">
        <v>50</v>
      </c>
      <c r="G109" s="24" t="s">
        <v>21</v>
      </c>
      <c r="H109" s="24" t="s">
        <v>21</v>
      </c>
      <c r="I109" s="24" t="s">
        <v>21</v>
      </c>
      <c r="J109" s="24">
        <v>240</v>
      </c>
      <c r="K109" s="24">
        <v>240</v>
      </c>
      <c r="L109" s="24" t="s">
        <v>52</v>
      </c>
      <c r="M109" s="24" t="s">
        <v>21</v>
      </c>
      <c r="N109" s="24" t="s">
        <v>21</v>
      </c>
      <c r="O109" s="179"/>
    </row>
    <row r="110" spans="1:15" x14ac:dyDescent="0.25">
      <c r="A110" s="242">
        <v>104</v>
      </c>
      <c r="B110" s="138" t="s">
        <v>350</v>
      </c>
      <c r="C110" s="38" t="s">
        <v>44</v>
      </c>
      <c r="D110" s="24">
        <v>240</v>
      </c>
      <c r="E110" s="24" t="s">
        <v>48</v>
      </c>
      <c r="F110" s="25" t="s">
        <v>50</v>
      </c>
      <c r="G110" s="24" t="s">
        <v>21</v>
      </c>
      <c r="H110" s="24" t="s">
        <v>21</v>
      </c>
      <c r="I110" s="24" t="s">
        <v>21</v>
      </c>
      <c r="J110" s="24">
        <v>240</v>
      </c>
      <c r="K110" s="24">
        <v>240</v>
      </c>
      <c r="L110" s="24" t="s">
        <v>52</v>
      </c>
      <c r="M110" s="24" t="s">
        <v>21</v>
      </c>
      <c r="N110" s="24" t="s">
        <v>21</v>
      </c>
      <c r="O110" s="179"/>
    </row>
    <row r="111" spans="1:15" x14ac:dyDescent="0.25">
      <c r="A111" s="242">
        <v>105</v>
      </c>
      <c r="B111" s="138" t="s">
        <v>350</v>
      </c>
      <c r="C111" s="25" t="s">
        <v>230</v>
      </c>
      <c r="D111" s="24">
        <v>252</v>
      </c>
      <c r="E111" s="25" t="s">
        <v>49</v>
      </c>
      <c r="F111" s="25" t="s">
        <v>50</v>
      </c>
      <c r="G111" s="24" t="s">
        <v>21</v>
      </c>
      <c r="H111" s="24" t="s">
        <v>21</v>
      </c>
      <c r="I111" s="24" t="s">
        <v>21</v>
      </c>
      <c r="J111" s="24">
        <v>252</v>
      </c>
      <c r="K111" s="24">
        <v>252</v>
      </c>
      <c r="L111" s="24" t="s">
        <v>52</v>
      </c>
      <c r="M111" s="24" t="s">
        <v>21</v>
      </c>
      <c r="N111" s="24" t="s">
        <v>21</v>
      </c>
      <c r="O111" s="179"/>
    </row>
    <row r="112" spans="1:15" x14ac:dyDescent="0.25">
      <c r="A112" s="242">
        <v>106</v>
      </c>
      <c r="B112" s="138" t="s">
        <v>350</v>
      </c>
      <c r="C112" s="25" t="s">
        <v>45</v>
      </c>
      <c r="D112" s="24">
        <v>3016</v>
      </c>
      <c r="E112" s="25" t="s">
        <v>49</v>
      </c>
      <c r="F112" s="25" t="s">
        <v>50</v>
      </c>
      <c r="G112" s="24" t="s">
        <v>21</v>
      </c>
      <c r="H112" s="24" t="s">
        <v>21</v>
      </c>
      <c r="I112" s="24" t="s">
        <v>21</v>
      </c>
      <c r="J112" s="24">
        <v>3016</v>
      </c>
      <c r="K112" s="24">
        <v>3016</v>
      </c>
      <c r="L112" s="24" t="s">
        <v>52</v>
      </c>
      <c r="M112" s="24" t="s">
        <v>21</v>
      </c>
      <c r="N112" s="24" t="s">
        <v>21</v>
      </c>
      <c r="O112" s="179"/>
    </row>
    <row r="113" spans="1:15" x14ac:dyDescent="0.25">
      <c r="A113" s="242">
        <v>107</v>
      </c>
      <c r="B113" s="138" t="s">
        <v>350</v>
      </c>
      <c r="C113" s="38" t="s">
        <v>41</v>
      </c>
      <c r="D113" s="24">
        <v>203</v>
      </c>
      <c r="E113" s="24" t="s">
        <v>40</v>
      </c>
      <c r="F113" s="25" t="s">
        <v>39</v>
      </c>
      <c r="G113" s="24" t="s">
        <v>21</v>
      </c>
      <c r="H113" s="24" t="s">
        <v>21</v>
      </c>
      <c r="I113" s="24">
        <v>2321</v>
      </c>
      <c r="J113" s="24">
        <v>203</v>
      </c>
      <c r="K113" s="24">
        <v>205</v>
      </c>
      <c r="L113" s="24" t="s">
        <v>37</v>
      </c>
      <c r="M113" s="24">
        <v>202</v>
      </c>
      <c r="N113" s="30">
        <f>(K113-M113)/M113</f>
        <v>1.4851485148514851E-2</v>
      </c>
      <c r="O113" s="179"/>
    </row>
    <row r="114" spans="1:15" x14ac:dyDescent="0.25">
      <c r="A114" s="242">
        <v>108</v>
      </c>
      <c r="B114" s="138" t="s">
        <v>350</v>
      </c>
      <c r="C114" s="38" t="s">
        <v>26</v>
      </c>
      <c r="D114" s="24">
        <v>88</v>
      </c>
      <c r="E114" s="25" t="s">
        <v>47</v>
      </c>
      <c r="F114" s="25" t="s">
        <v>19</v>
      </c>
      <c r="G114" s="24" t="s">
        <v>51</v>
      </c>
      <c r="H114" s="24">
        <v>8</v>
      </c>
      <c r="I114" s="24">
        <v>25</v>
      </c>
      <c r="J114" s="24">
        <v>88</v>
      </c>
      <c r="K114" s="24">
        <v>88</v>
      </c>
      <c r="L114" s="24" t="s">
        <v>52</v>
      </c>
      <c r="M114" s="24" t="s">
        <v>21</v>
      </c>
      <c r="N114" s="24" t="s">
        <v>21</v>
      </c>
      <c r="O114" s="179"/>
    </row>
    <row r="115" spans="1:15" x14ac:dyDescent="0.25">
      <c r="A115" s="242">
        <v>109</v>
      </c>
      <c r="B115" s="138" t="s">
        <v>350</v>
      </c>
      <c r="C115" s="38" t="s">
        <v>20</v>
      </c>
      <c r="D115" s="24">
        <v>88</v>
      </c>
      <c r="E115" s="25" t="s">
        <v>47</v>
      </c>
      <c r="F115" s="25" t="s">
        <v>43</v>
      </c>
      <c r="G115" s="24" t="s">
        <v>51</v>
      </c>
      <c r="H115" s="24">
        <v>8</v>
      </c>
      <c r="I115" s="24" t="s">
        <v>21</v>
      </c>
      <c r="J115" s="24">
        <v>88</v>
      </c>
      <c r="K115" s="24">
        <v>88</v>
      </c>
      <c r="L115" s="24" t="s">
        <v>52</v>
      </c>
      <c r="M115" s="24" t="s">
        <v>21</v>
      </c>
      <c r="N115" s="24" t="s">
        <v>21</v>
      </c>
      <c r="O115" s="179"/>
    </row>
    <row r="116" spans="1:15" x14ac:dyDescent="0.25">
      <c r="A116" s="242">
        <v>110</v>
      </c>
      <c r="B116" s="138" t="s">
        <v>350</v>
      </c>
      <c r="C116" s="38" t="s">
        <v>26</v>
      </c>
      <c r="D116" s="24">
        <v>30</v>
      </c>
      <c r="E116" s="25" t="s">
        <v>47</v>
      </c>
      <c r="F116" s="25" t="s">
        <v>15</v>
      </c>
      <c r="G116" s="24" t="s">
        <v>51</v>
      </c>
      <c r="H116" s="24">
        <v>5</v>
      </c>
      <c r="I116" s="24">
        <v>50</v>
      </c>
      <c r="J116" s="24">
        <v>30</v>
      </c>
      <c r="K116" s="24">
        <v>30</v>
      </c>
      <c r="L116" s="24" t="s">
        <v>52</v>
      </c>
      <c r="M116" s="24" t="s">
        <v>21</v>
      </c>
      <c r="N116" s="24" t="s">
        <v>21</v>
      </c>
      <c r="O116" s="179"/>
    </row>
    <row r="117" spans="1:15" x14ac:dyDescent="0.25">
      <c r="A117" s="242">
        <v>111</v>
      </c>
      <c r="B117" s="138" t="s">
        <v>350</v>
      </c>
      <c r="C117" s="38" t="s">
        <v>34</v>
      </c>
      <c r="D117" s="24">
        <v>30</v>
      </c>
      <c r="E117" s="24" t="s">
        <v>21</v>
      </c>
      <c r="F117" s="38" t="s">
        <v>34</v>
      </c>
      <c r="G117" s="24">
        <v>6</v>
      </c>
      <c r="H117" s="24">
        <v>40</v>
      </c>
      <c r="I117" s="24" t="s">
        <v>21</v>
      </c>
      <c r="J117" s="24">
        <v>30</v>
      </c>
      <c r="K117" s="24">
        <v>30</v>
      </c>
      <c r="L117" s="24" t="s">
        <v>52</v>
      </c>
      <c r="M117" s="24" t="s">
        <v>21</v>
      </c>
      <c r="N117" s="24" t="s">
        <v>21</v>
      </c>
      <c r="O117" s="179"/>
    </row>
    <row r="118" spans="1:15" x14ac:dyDescent="0.25">
      <c r="A118" s="242">
        <v>112</v>
      </c>
      <c r="B118" s="138" t="s">
        <v>350</v>
      </c>
      <c r="C118" s="38" t="s">
        <v>20</v>
      </c>
      <c r="D118" s="24">
        <v>240</v>
      </c>
      <c r="E118" s="25" t="s">
        <v>47</v>
      </c>
      <c r="F118" s="25" t="s">
        <v>43</v>
      </c>
      <c r="G118" s="24" t="s">
        <v>51</v>
      </c>
      <c r="H118" s="24">
        <v>5</v>
      </c>
      <c r="I118" s="24" t="s">
        <v>21</v>
      </c>
      <c r="J118" s="24">
        <v>240</v>
      </c>
      <c r="K118" s="24">
        <v>240</v>
      </c>
      <c r="L118" s="24" t="s">
        <v>52</v>
      </c>
      <c r="M118" s="24" t="s">
        <v>21</v>
      </c>
      <c r="N118" s="24" t="s">
        <v>21</v>
      </c>
      <c r="O118" s="179"/>
    </row>
    <row r="119" spans="1:15" x14ac:dyDescent="0.25">
      <c r="A119" s="242">
        <v>113</v>
      </c>
      <c r="B119" s="138" t="s">
        <v>350</v>
      </c>
      <c r="C119" s="38" t="s">
        <v>26</v>
      </c>
      <c r="D119" s="24">
        <v>50</v>
      </c>
      <c r="E119" s="25" t="s">
        <v>47</v>
      </c>
      <c r="F119" s="25" t="s">
        <v>19</v>
      </c>
      <c r="G119" s="24" t="s">
        <v>51</v>
      </c>
      <c r="H119" s="24">
        <v>6</v>
      </c>
      <c r="I119" s="24">
        <v>10</v>
      </c>
      <c r="J119" s="24">
        <v>50</v>
      </c>
      <c r="K119" s="24">
        <v>50</v>
      </c>
      <c r="L119" s="24" t="s">
        <v>52</v>
      </c>
      <c r="M119" s="24" t="s">
        <v>21</v>
      </c>
      <c r="N119" s="24" t="s">
        <v>21</v>
      </c>
      <c r="O119" s="179"/>
    </row>
    <row r="120" spans="1:15" x14ac:dyDescent="0.25">
      <c r="A120" s="242">
        <v>114</v>
      </c>
      <c r="B120" s="138" t="s">
        <v>350</v>
      </c>
      <c r="C120" s="38" t="s">
        <v>26</v>
      </c>
      <c r="D120" s="24">
        <v>20</v>
      </c>
      <c r="E120" s="25" t="s">
        <v>47</v>
      </c>
      <c r="F120" s="25" t="s">
        <v>19</v>
      </c>
      <c r="G120" s="24" t="s">
        <v>51</v>
      </c>
      <c r="H120" s="24">
        <v>6</v>
      </c>
      <c r="I120" s="24">
        <v>15</v>
      </c>
      <c r="J120" s="24">
        <v>20</v>
      </c>
      <c r="K120" s="24">
        <v>20</v>
      </c>
      <c r="L120" s="24" t="s">
        <v>52</v>
      </c>
      <c r="M120" s="24" t="s">
        <v>21</v>
      </c>
      <c r="N120" s="24" t="s">
        <v>21</v>
      </c>
      <c r="O120" s="179"/>
    </row>
    <row r="121" spans="1:15" ht="15.75" thickBot="1" x14ac:dyDescent="0.3">
      <c r="A121" s="243">
        <v>115</v>
      </c>
      <c r="B121" s="237" t="s">
        <v>350</v>
      </c>
      <c r="C121" s="200" t="s">
        <v>20</v>
      </c>
      <c r="D121" s="157">
        <v>70</v>
      </c>
      <c r="E121" s="158" t="s">
        <v>47</v>
      </c>
      <c r="F121" s="158" t="s">
        <v>43</v>
      </c>
      <c r="G121" s="157" t="s">
        <v>51</v>
      </c>
      <c r="H121" s="157">
        <v>6</v>
      </c>
      <c r="I121" s="157" t="s">
        <v>21</v>
      </c>
      <c r="J121" s="157">
        <v>70</v>
      </c>
      <c r="K121" s="157">
        <v>70</v>
      </c>
      <c r="L121" s="157" t="s">
        <v>52</v>
      </c>
      <c r="M121" s="157" t="s">
        <v>21</v>
      </c>
      <c r="N121" s="157" t="s">
        <v>21</v>
      </c>
      <c r="O121" s="172"/>
    </row>
    <row r="122" spans="1:15" x14ac:dyDescent="0.25">
      <c r="A122" s="241">
        <v>116</v>
      </c>
      <c r="B122" s="236" t="s">
        <v>351</v>
      </c>
      <c r="C122" s="142" t="s">
        <v>150</v>
      </c>
      <c r="D122" s="141">
        <v>10</v>
      </c>
      <c r="E122" s="141" t="s">
        <v>38</v>
      </c>
      <c r="F122" s="141" t="s">
        <v>36</v>
      </c>
      <c r="G122" s="141">
        <v>2.5</v>
      </c>
      <c r="H122" s="141">
        <v>1250</v>
      </c>
      <c r="I122" s="141">
        <v>2200</v>
      </c>
      <c r="J122" s="141">
        <v>1</v>
      </c>
      <c r="K122" s="185">
        <f t="shared" ref="K122:K126" si="0">J122*I122*H122*G122*7.85/1000000</f>
        <v>53.96875</v>
      </c>
      <c r="L122" s="147" t="s">
        <v>37</v>
      </c>
      <c r="M122" s="141">
        <v>43</v>
      </c>
      <c r="N122" s="186">
        <f t="shared" ref="N122:N126" si="1">(K122-M122)/M122</f>
        <v>0.25508720930232559</v>
      </c>
      <c r="O122" s="192" t="s">
        <v>21</v>
      </c>
    </row>
    <row r="123" spans="1:15" x14ac:dyDescent="0.25">
      <c r="A123" s="242">
        <v>117</v>
      </c>
      <c r="B123" s="138" t="s">
        <v>351</v>
      </c>
      <c r="C123" s="48" t="s">
        <v>151</v>
      </c>
      <c r="D123" s="24">
        <v>10</v>
      </c>
      <c r="E123" s="24" t="s">
        <v>38</v>
      </c>
      <c r="F123" s="24" t="s">
        <v>36</v>
      </c>
      <c r="G123" s="24">
        <v>3</v>
      </c>
      <c r="H123" s="24">
        <v>1250</v>
      </c>
      <c r="I123" s="24">
        <v>5100</v>
      </c>
      <c r="J123" s="24">
        <v>1</v>
      </c>
      <c r="K123" s="34">
        <f t="shared" si="0"/>
        <v>150.13124999999999</v>
      </c>
      <c r="L123" s="29" t="s">
        <v>37</v>
      </c>
      <c r="M123" s="24">
        <v>102</v>
      </c>
      <c r="N123" s="30">
        <f t="shared" si="1"/>
        <v>0.47187499999999993</v>
      </c>
      <c r="O123" s="196" t="s">
        <v>21</v>
      </c>
    </row>
    <row r="124" spans="1:15" x14ac:dyDescent="0.25">
      <c r="A124" s="242">
        <v>118</v>
      </c>
      <c r="B124" s="138" t="s">
        <v>351</v>
      </c>
      <c r="C124" s="25" t="s">
        <v>152</v>
      </c>
      <c r="D124" s="24">
        <v>16</v>
      </c>
      <c r="E124" s="24" t="s">
        <v>38</v>
      </c>
      <c r="F124" s="24" t="s">
        <v>36</v>
      </c>
      <c r="G124" s="24">
        <v>4</v>
      </c>
      <c r="H124" s="24">
        <v>1250</v>
      </c>
      <c r="I124" s="24">
        <v>1100</v>
      </c>
      <c r="J124" s="24">
        <v>1</v>
      </c>
      <c r="K124" s="34">
        <f t="shared" si="0"/>
        <v>43.174999999999997</v>
      </c>
      <c r="L124" s="29" t="s">
        <v>37</v>
      </c>
      <c r="M124" s="24">
        <v>37</v>
      </c>
      <c r="N124" s="30">
        <f t="shared" si="1"/>
        <v>0.16689189189189182</v>
      </c>
      <c r="O124" s="196" t="s">
        <v>21</v>
      </c>
    </row>
    <row r="125" spans="1:15" x14ac:dyDescent="0.25">
      <c r="A125" s="242">
        <v>119</v>
      </c>
      <c r="B125" s="138" t="s">
        <v>351</v>
      </c>
      <c r="C125" s="25" t="s">
        <v>270</v>
      </c>
      <c r="D125" s="24">
        <v>14</v>
      </c>
      <c r="E125" s="24" t="s">
        <v>38</v>
      </c>
      <c r="F125" s="24" t="s">
        <v>36</v>
      </c>
      <c r="G125" s="36">
        <v>8</v>
      </c>
      <c r="H125" s="24">
        <v>1500</v>
      </c>
      <c r="I125" s="26">
        <v>1000</v>
      </c>
      <c r="J125" s="24">
        <v>1</v>
      </c>
      <c r="K125" s="34">
        <f t="shared" si="0"/>
        <v>94.2</v>
      </c>
      <c r="L125" s="29" t="s">
        <v>37</v>
      </c>
      <c r="M125" s="29">
        <v>84</v>
      </c>
      <c r="N125" s="30">
        <f t="shared" si="1"/>
        <v>0.12142857142857147</v>
      </c>
      <c r="O125" s="196" t="s">
        <v>21</v>
      </c>
    </row>
    <row r="126" spans="1:15" x14ac:dyDescent="0.25">
      <c r="A126" s="242">
        <v>120</v>
      </c>
      <c r="B126" s="138" t="s">
        <v>351</v>
      </c>
      <c r="C126" s="25" t="s">
        <v>269</v>
      </c>
      <c r="D126" s="24">
        <v>6</v>
      </c>
      <c r="E126" s="24" t="s">
        <v>38</v>
      </c>
      <c r="F126" s="24" t="s">
        <v>36</v>
      </c>
      <c r="G126" s="36">
        <v>10</v>
      </c>
      <c r="H126" s="24">
        <v>1500</v>
      </c>
      <c r="I126" s="26">
        <v>1900</v>
      </c>
      <c r="J126" s="24">
        <v>1</v>
      </c>
      <c r="K126" s="34">
        <f t="shared" si="0"/>
        <v>223.72499999999999</v>
      </c>
      <c r="L126" s="29" t="s">
        <v>37</v>
      </c>
      <c r="M126" s="29">
        <v>201</v>
      </c>
      <c r="N126" s="30">
        <f t="shared" si="1"/>
        <v>0.11305970149253729</v>
      </c>
      <c r="O126" s="196" t="s">
        <v>21</v>
      </c>
    </row>
    <row r="127" spans="1:15" x14ac:dyDescent="0.25">
      <c r="A127" s="242">
        <v>121</v>
      </c>
      <c r="B127" s="138" t="s">
        <v>351</v>
      </c>
      <c r="C127" s="25" t="s">
        <v>26</v>
      </c>
      <c r="D127" s="24">
        <v>54</v>
      </c>
      <c r="E127" s="25" t="s">
        <v>47</v>
      </c>
      <c r="F127" s="25" t="s">
        <v>19</v>
      </c>
      <c r="G127" s="36" t="s">
        <v>51</v>
      </c>
      <c r="H127" s="24">
        <v>16</v>
      </c>
      <c r="I127" s="37">
        <v>40</v>
      </c>
      <c r="J127" s="24">
        <v>54</v>
      </c>
      <c r="K127" s="24">
        <v>54</v>
      </c>
      <c r="L127" s="29" t="s">
        <v>52</v>
      </c>
      <c r="M127" s="29" t="s">
        <v>21</v>
      </c>
      <c r="N127" s="29" t="s">
        <v>21</v>
      </c>
      <c r="O127" s="196" t="s">
        <v>21</v>
      </c>
    </row>
    <row r="128" spans="1:15" ht="15.75" thickBot="1" x14ac:dyDescent="0.3">
      <c r="A128" s="243">
        <v>122</v>
      </c>
      <c r="B128" s="237" t="s">
        <v>351</v>
      </c>
      <c r="C128" s="158" t="s">
        <v>20</v>
      </c>
      <c r="D128" s="157">
        <v>54</v>
      </c>
      <c r="E128" s="158" t="s">
        <v>47</v>
      </c>
      <c r="F128" s="158" t="s">
        <v>78</v>
      </c>
      <c r="G128" s="194" t="s">
        <v>51</v>
      </c>
      <c r="H128" s="194">
        <v>16</v>
      </c>
      <c r="I128" s="194" t="s">
        <v>21</v>
      </c>
      <c r="J128" s="157">
        <v>54</v>
      </c>
      <c r="K128" s="157">
        <v>54</v>
      </c>
      <c r="L128" s="163" t="s">
        <v>52</v>
      </c>
      <c r="M128" s="163" t="s">
        <v>21</v>
      </c>
      <c r="N128" s="163" t="s">
        <v>21</v>
      </c>
      <c r="O128" s="195" t="s">
        <v>21</v>
      </c>
    </row>
    <row r="129" spans="1:15" x14ac:dyDescent="0.25">
      <c r="A129" s="241">
        <v>123</v>
      </c>
      <c r="B129" s="236" t="s">
        <v>352</v>
      </c>
      <c r="C129" s="142" t="s">
        <v>153</v>
      </c>
      <c r="D129" s="141">
        <v>1</v>
      </c>
      <c r="E129" s="141" t="s">
        <v>73</v>
      </c>
      <c r="F129" s="142" t="s">
        <v>154</v>
      </c>
      <c r="G129" s="141">
        <v>1600</v>
      </c>
      <c r="H129" s="141" t="s">
        <v>21</v>
      </c>
      <c r="I129" s="141" t="s">
        <v>21</v>
      </c>
      <c r="J129" s="141">
        <v>1</v>
      </c>
      <c r="K129" s="141">
        <v>10.7</v>
      </c>
      <c r="L129" s="147" t="s">
        <v>37</v>
      </c>
      <c r="M129" s="147" t="s">
        <v>21</v>
      </c>
      <c r="N129" s="147" t="s">
        <v>21</v>
      </c>
      <c r="O129" s="192" t="s">
        <v>21</v>
      </c>
    </row>
    <row r="130" spans="1:15" x14ac:dyDescent="0.25">
      <c r="A130" s="242">
        <v>124</v>
      </c>
      <c r="B130" s="138" t="s">
        <v>352</v>
      </c>
      <c r="C130" s="25" t="s">
        <v>153</v>
      </c>
      <c r="D130" s="24">
        <v>1</v>
      </c>
      <c r="E130" s="24" t="s">
        <v>73</v>
      </c>
      <c r="F130" s="25" t="s">
        <v>154</v>
      </c>
      <c r="G130" s="26" t="s">
        <v>337</v>
      </c>
      <c r="H130" s="26" t="s">
        <v>21</v>
      </c>
      <c r="I130" s="26" t="s">
        <v>21</v>
      </c>
      <c r="J130" s="24">
        <v>1</v>
      </c>
      <c r="K130" s="24">
        <v>20.3</v>
      </c>
      <c r="L130" s="29" t="s">
        <v>37</v>
      </c>
      <c r="M130" s="29" t="s">
        <v>21</v>
      </c>
      <c r="N130" s="29" t="s">
        <v>21</v>
      </c>
      <c r="O130" s="196" t="s">
        <v>21</v>
      </c>
    </row>
    <row r="131" spans="1:15" x14ac:dyDescent="0.25">
      <c r="A131" s="242">
        <v>125</v>
      </c>
      <c r="B131" s="138" t="s">
        <v>352</v>
      </c>
      <c r="C131" s="25" t="s">
        <v>155</v>
      </c>
      <c r="D131" s="24">
        <v>20</v>
      </c>
      <c r="E131" s="24" t="s">
        <v>73</v>
      </c>
      <c r="F131" s="25" t="s">
        <v>154</v>
      </c>
      <c r="G131" s="26">
        <v>1600</v>
      </c>
      <c r="H131" s="26" t="s">
        <v>21</v>
      </c>
      <c r="I131" s="26" t="s">
        <v>21</v>
      </c>
      <c r="J131" s="24">
        <v>20</v>
      </c>
      <c r="K131" s="24">
        <v>124</v>
      </c>
      <c r="L131" s="29" t="s">
        <v>37</v>
      </c>
      <c r="M131" s="29" t="s">
        <v>21</v>
      </c>
      <c r="N131" s="29" t="s">
        <v>21</v>
      </c>
      <c r="O131" s="196" t="s">
        <v>21</v>
      </c>
    </row>
    <row r="132" spans="1:15" x14ac:dyDescent="0.25">
      <c r="A132" s="242">
        <v>126</v>
      </c>
      <c r="B132" s="138" t="s">
        <v>352</v>
      </c>
      <c r="C132" s="25" t="s">
        <v>156</v>
      </c>
      <c r="D132" s="24">
        <v>4</v>
      </c>
      <c r="E132" s="24" t="s">
        <v>73</v>
      </c>
      <c r="F132" s="25" t="s">
        <v>50</v>
      </c>
      <c r="G132" s="26">
        <v>1600</v>
      </c>
      <c r="H132" s="26" t="s">
        <v>21</v>
      </c>
      <c r="I132" s="26" t="s">
        <v>21</v>
      </c>
      <c r="J132" s="24">
        <v>4</v>
      </c>
      <c r="K132" s="31">
        <v>11.6</v>
      </c>
      <c r="L132" s="29" t="s">
        <v>37</v>
      </c>
      <c r="M132" s="29" t="s">
        <v>21</v>
      </c>
      <c r="N132" s="29" t="s">
        <v>21</v>
      </c>
      <c r="O132" s="196" t="s">
        <v>21</v>
      </c>
    </row>
    <row r="133" spans="1:15" x14ac:dyDescent="0.25">
      <c r="A133" s="242">
        <v>127</v>
      </c>
      <c r="B133" s="138" t="s">
        <v>352</v>
      </c>
      <c r="C133" s="25" t="s">
        <v>157</v>
      </c>
      <c r="D133" s="24">
        <v>20</v>
      </c>
      <c r="E133" s="24" t="s">
        <v>73</v>
      </c>
      <c r="F133" s="25" t="s">
        <v>154</v>
      </c>
      <c r="G133" s="51" t="s">
        <v>279</v>
      </c>
      <c r="H133" s="26" t="s">
        <v>21</v>
      </c>
      <c r="I133" s="26" t="s">
        <v>21</v>
      </c>
      <c r="J133" s="24">
        <v>20</v>
      </c>
      <c r="K133" s="31">
        <v>7</v>
      </c>
      <c r="L133" s="29" t="s">
        <v>37</v>
      </c>
      <c r="M133" s="29" t="s">
        <v>21</v>
      </c>
      <c r="N133" s="29" t="s">
        <v>21</v>
      </c>
      <c r="O133" s="196" t="s">
        <v>21</v>
      </c>
    </row>
    <row r="134" spans="1:15" x14ac:dyDescent="0.25">
      <c r="A134" s="242">
        <v>128</v>
      </c>
      <c r="B134" s="138" t="s">
        <v>352</v>
      </c>
      <c r="C134" s="25" t="s">
        <v>157</v>
      </c>
      <c r="D134" s="24">
        <v>20</v>
      </c>
      <c r="E134" s="24" t="s">
        <v>73</v>
      </c>
      <c r="F134" s="25" t="s">
        <v>154</v>
      </c>
      <c r="G134" s="51" t="s">
        <v>338</v>
      </c>
      <c r="H134" s="26" t="s">
        <v>21</v>
      </c>
      <c r="I134" s="26" t="s">
        <v>21</v>
      </c>
      <c r="J134" s="24">
        <v>20</v>
      </c>
      <c r="K134" s="31">
        <v>19.2</v>
      </c>
      <c r="L134" s="29" t="s">
        <v>37</v>
      </c>
      <c r="M134" s="29" t="s">
        <v>21</v>
      </c>
      <c r="N134" s="29" t="s">
        <v>21</v>
      </c>
      <c r="O134" s="196" t="s">
        <v>21</v>
      </c>
    </row>
    <row r="135" spans="1:15" x14ac:dyDescent="0.25">
      <c r="A135" s="242">
        <v>129</v>
      </c>
      <c r="B135" s="138" t="s">
        <v>352</v>
      </c>
      <c r="C135" s="25" t="s">
        <v>158</v>
      </c>
      <c r="D135" s="24">
        <v>2</v>
      </c>
      <c r="E135" s="24" t="s">
        <v>73</v>
      </c>
      <c r="F135" s="25" t="s">
        <v>50</v>
      </c>
      <c r="G135" s="26">
        <v>1600</v>
      </c>
      <c r="H135" s="26" t="s">
        <v>21</v>
      </c>
      <c r="I135" s="26" t="s">
        <v>21</v>
      </c>
      <c r="J135" s="24">
        <v>2</v>
      </c>
      <c r="K135" s="34">
        <v>9.4</v>
      </c>
      <c r="L135" s="29" t="s">
        <v>37</v>
      </c>
      <c r="M135" s="29" t="s">
        <v>21</v>
      </c>
      <c r="N135" s="29" t="s">
        <v>21</v>
      </c>
      <c r="O135" s="196" t="s">
        <v>21</v>
      </c>
    </row>
    <row r="136" spans="1:15" x14ac:dyDescent="0.25">
      <c r="A136" s="242">
        <v>130</v>
      </c>
      <c r="B136" s="138" t="s">
        <v>352</v>
      </c>
      <c r="C136" s="25" t="s">
        <v>158</v>
      </c>
      <c r="D136" s="24">
        <v>2</v>
      </c>
      <c r="E136" s="24" t="s">
        <v>73</v>
      </c>
      <c r="F136" s="25" t="s">
        <v>50</v>
      </c>
      <c r="G136" s="26" t="s">
        <v>337</v>
      </c>
      <c r="H136" s="26" t="s">
        <v>21</v>
      </c>
      <c r="I136" s="26" t="s">
        <v>21</v>
      </c>
      <c r="J136" s="24">
        <v>2</v>
      </c>
      <c r="K136" s="34">
        <v>10.8</v>
      </c>
      <c r="L136" s="29" t="s">
        <v>37</v>
      </c>
      <c r="M136" s="29" t="s">
        <v>21</v>
      </c>
      <c r="N136" s="29" t="s">
        <v>21</v>
      </c>
      <c r="O136" s="196" t="s">
        <v>21</v>
      </c>
    </row>
    <row r="137" spans="1:15" x14ac:dyDescent="0.25">
      <c r="A137" s="242">
        <v>131</v>
      </c>
      <c r="B137" s="138" t="s">
        <v>352</v>
      </c>
      <c r="C137" s="25" t="s">
        <v>159</v>
      </c>
      <c r="D137" s="24">
        <v>1</v>
      </c>
      <c r="E137" s="24" t="s">
        <v>160</v>
      </c>
      <c r="F137" s="25" t="s">
        <v>154</v>
      </c>
      <c r="G137" s="51" t="s">
        <v>279</v>
      </c>
      <c r="H137" s="26" t="s">
        <v>21</v>
      </c>
      <c r="I137" s="26" t="s">
        <v>21</v>
      </c>
      <c r="J137" s="24">
        <v>1</v>
      </c>
      <c r="K137" s="24">
        <v>7</v>
      </c>
      <c r="L137" s="29" t="s">
        <v>37</v>
      </c>
      <c r="M137" s="29" t="s">
        <v>21</v>
      </c>
      <c r="N137" s="29" t="s">
        <v>21</v>
      </c>
      <c r="O137" s="196" t="s">
        <v>21</v>
      </c>
    </row>
    <row r="138" spans="1:15" x14ac:dyDescent="0.25">
      <c r="A138" s="242">
        <v>132</v>
      </c>
      <c r="B138" s="138" t="s">
        <v>352</v>
      </c>
      <c r="C138" s="25" t="s">
        <v>159</v>
      </c>
      <c r="D138" s="24">
        <v>1</v>
      </c>
      <c r="E138" s="24" t="s">
        <v>160</v>
      </c>
      <c r="F138" s="25" t="s">
        <v>154</v>
      </c>
      <c r="G138" s="51" t="s">
        <v>338</v>
      </c>
      <c r="H138" s="26" t="s">
        <v>21</v>
      </c>
      <c r="I138" s="26" t="s">
        <v>21</v>
      </c>
      <c r="J138" s="24">
        <v>1</v>
      </c>
      <c r="K138" s="24">
        <v>17.2</v>
      </c>
      <c r="L138" s="29" t="s">
        <v>37</v>
      </c>
      <c r="M138" s="29" t="s">
        <v>21</v>
      </c>
      <c r="N138" s="29" t="s">
        <v>21</v>
      </c>
      <c r="O138" s="196" t="s">
        <v>21</v>
      </c>
    </row>
    <row r="139" spans="1:15" x14ac:dyDescent="0.25">
      <c r="A139" s="242">
        <v>133</v>
      </c>
      <c r="B139" s="138" t="s">
        <v>352</v>
      </c>
      <c r="C139" s="25" t="s">
        <v>161</v>
      </c>
      <c r="D139" s="24">
        <v>1</v>
      </c>
      <c r="E139" s="25" t="s">
        <v>76</v>
      </c>
      <c r="F139" s="24" t="s">
        <v>100</v>
      </c>
      <c r="G139" s="26" t="s">
        <v>168</v>
      </c>
      <c r="H139" s="26" t="s">
        <v>169</v>
      </c>
      <c r="I139" s="26" t="s">
        <v>174</v>
      </c>
      <c r="J139" s="24">
        <v>1</v>
      </c>
      <c r="K139" s="24">
        <v>8.3000000000000007</v>
      </c>
      <c r="L139" s="29" t="s">
        <v>37</v>
      </c>
      <c r="M139" s="29" t="s">
        <v>21</v>
      </c>
      <c r="N139" s="29" t="s">
        <v>21</v>
      </c>
      <c r="O139" s="196" t="s">
        <v>21</v>
      </c>
    </row>
    <row r="140" spans="1:15" x14ac:dyDescent="0.25">
      <c r="A140" s="242">
        <v>134</v>
      </c>
      <c r="B140" s="138" t="s">
        <v>352</v>
      </c>
      <c r="C140" s="19" t="s">
        <v>161</v>
      </c>
      <c r="D140" s="14">
        <v>1</v>
      </c>
      <c r="E140" s="19" t="s">
        <v>76</v>
      </c>
      <c r="F140" s="14" t="s">
        <v>100</v>
      </c>
      <c r="G140" s="105" t="s">
        <v>339</v>
      </c>
      <c r="H140" s="105" t="s">
        <v>340</v>
      </c>
      <c r="I140" s="105" t="s">
        <v>341</v>
      </c>
      <c r="J140" s="14">
        <v>1</v>
      </c>
      <c r="K140" s="14">
        <v>19.7</v>
      </c>
      <c r="L140" s="106" t="s">
        <v>37</v>
      </c>
      <c r="M140" s="29" t="s">
        <v>21</v>
      </c>
      <c r="N140" s="29" t="s">
        <v>21</v>
      </c>
      <c r="O140" s="197"/>
    </row>
    <row r="141" spans="1:15" x14ac:dyDescent="0.25">
      <c r="A141" s="242">
        <v>135</v>
      </c>
      <c r="B141" s="138" t="s">
        <v>352</v>
      </c>
      <c r="C141" s="25" t="s">
        <v>26</v>
      </c>
      <c r="D141" s="26">
        <v>20</v>
      </c>
      <c r="E141" s="25" t="s">
        <v>47</v>
      </c>
      <c r="F141" s="25" t="s">
        <v>162</v>
      </c>
      <c r="G141" s="26" t="s">
        <v>51</v>
      </c>
      <c r="H141" s="26">
        <v>8</v>
      </c>
      <c r="I141" s="29">
        <v>120</v>
      </c>
      <c r="J141" s="26">
        <v>20</v>
      </c>
      <c r="K141" s="26">
        <v>20</v>
      </c>
      <c r="L141" s="29" t="s">
        <v>52</v>
      </c>
      <c r="M141" s="29"/>
      <c r="N141" s="29"/>
      <c r="O141" s="196"/>
    </row>
    <row r="142" spans="1:15" x14ac:dyDescent="0.25">
      <c r="A142" s="242">
        <v>136</v>
      </c>
      <c r="B142" s="138" t="s">
        <v>352</v>
      </c>
      <c r="C142" s="25" t="s">
        <v>26</v>
      </c>
      <c r="D142" s="26">
        <v>20</v>
      </c>
      <c r="E142" s="25" t="s">
        <v>47</v>
      </c>
      <c r="F142" s="25" t="s">
        <v>162</v>
      </c>
      <c r="G142" s="26" t="s">
        <v>51</v>
      </c>
      <c r="H142" s="26">
        <v>10</v>
      </c>
      <c r="I142" s="29">
        <v>170</v>
      </c>
      <c r="J142" s="26">
        <v>20</v>
      </c>
      <c r="K142" s="26">
        <v>20</v>
      </c>
      <c r="L142" s="29" t="s">
        <v>52</v>
      </c>
      <c r="M142" s="29" t="s">
        <v>21</v>
      </c>
      <c r="N142" s="29" t="s">
        <v>21</v>
      </c>
      <c r="O142" s="196" t="s">
        <v>21</v>
      </c>
    </row>
    <row r="143" spans="1:15" x14ac:dyDescent="0.25">
      <c r="A143" s="242">
        <v>137</v>
      </c>
      <c r="B143" s="138" t="s">
        <v>352</v>
      </c>
      <c r="C143" s="25" t="s">
        <v>26</v>
      </c>
      <c r="D143" s="26">
        <v>10</v>
      </c>
      <c r="E143" s="25" t="s">
        <v>47</v>
      </c>
      <c r="F143" s="25" t="s">
        <v>272</v>
      </c>
      <c r="G143" s="26" t="s">
        <v>51</v>
      </c>
      <c r="H143" s="26">
        <v>10</v>
      </c>
      <c r="I143" s="26">
        <v>100</v>
      </c>
      <c r="J143" s="26">
        <v>10</v>
      </c>
      <c r="K143" s="26">
        <v>10</v>
      </c>
      <c r="L143" s="29" t="s">
        <v>52</v>
      </c>
      <c r="M143" s="29" t="s">
        <v>21</v>
      </c>
      <c r="N143" s="29" t="s">
        <v>21</v>
      </c>
      <c r="O143" s="196" t="s">
        <v>21</v>
      </c>
    </row>
    <row r="144" spans="1:15" x14ac:dyDescent="0.25">
      <c r="A144" s="242">
        <v>138</v>
      </c>
      <c r="B144" s="138" t="s">
        <v>352</v>
      </c>
      <c r="C144" s="25" t="s">
        <v>26</v>
      </c>
      <c r="D144" s="26">
        <v>10</v>
      </c>
      <c r="E144" s="25" t="s">
        <v>47</v>
      </c>
      <c r="F144" s="25" t="s">
        <v>272</v>
      </c>
      <c r="G144" s="26" t="s">
        <v>51</v>
      </c>
      <c r="H144" s="26">
        <v>12</v>
      </c>
      <c r="I144" s="26">
        <v>150</v>
      </c>
      <c r="J144" s="26">
        <v>10</v>
      </c>
      <c r="K144" s="26">
        <v>10</v>
      </c>
      <c r="L144" s="29" t="s">
        <v>52</v>
      </c>
      <c r="M144" s="29" t="s">
        <v>21</v>
      </c>
      <c r="N144" s="29" t="s">
        <v>21</v>
      </c>
      <c r="O144" s="196" t="s">
        <v>21</v>
      </c>
    </row>
    <row r="145" spans="1:15" x14ac:dyDescent="0.25">
      <c r="A145" s="242">
        <v>139</v>
      </c>
      <c r="B145" s="138" t="s">
        <v>352</v>
      </c>
      <c r="C145" s="25" t="s">
        <v>20</v>
      </c>
      <c r="D145" s="26">
        <v>40</v>
      </c>
      <c r="E145" s="25" t="s">
        <v>47</v>
      </c>
      <c r="F145" s="25" t="s">
        <v>273</v>
      </c>
      <c r="G145" s="26" t="s">
        <v>51</v>
      </c>
      <c r="H145" s="26">
        <v>8</v>
      </c>
      <c r="I145" s="29" t="s">
        <v>21</v>
      </c>
      <c r="J145" s="26">
        <v>40</v>
      </c>
      <c r="K145" s="26">
        <v>40</v>
      </c>
      <c r="L145" s="29" t="s">
        <v>52</v>
      </c>
      <c r="M145" s="29" t="s">
        <v>21</v>
      </c>
      <c r="N145" s="29" t="s">
        <v>21</v>
      </c>
      <c r="O145" s="196" t="s">
        <v>21</v>
      </c>
    </row>
    <row r="146" spans="1:15" x14ac:dyDescent="0.25">
      <c r="A146" s="242">
        <v>140</v>
      </c>
      <c r="B146" s="138" t="s">
        <v>352</v>
      </c>
      <c r="C146" s="25" t="s">
        <v>20</v>
      </c>
      <c r="D146" s="26">
        <v>50</v>
      </c>
      <c r="E146" s="25" t="s">
        <v>47</v>
      </c>
      <c r="F146" s="25" t="s">
        <v>273</v>
      </c>
      <c r="G146" s="26" t="s">
        <v>51</v>
      </c>
      <c r="H146" s="26">
        <v>10</v>
      </c>
      <c r="I146" s="29" t="s">
        <v>21</v>
      </c>
      <c r="J146" s="26">
        <v>50</v>
      </c>
      <c r="K146" s="26">
        <v>50</v>
      </c>
      <c r="L146" s="29" t="s">
        <v>52</v>
      </c>
      <c r="M146" s="29" t="s">
        <v>21</v>
      </c>
      <c r="N146" s="29" t="s">
        <v>21</v>
      </c>
      <c r="O146" s="196" t="s">
        <v>21</v>
      </c>
    </row>
    <row r="147" spans="1:15" x14ac:dyDescent="0.25">
      <c r="A147" s="242">
        <v>141</v>
      </c>
      <c r="B147" s="138" t="s">
        <v>352</v>
      </c>
      <c r="C147" s="25" t="s">
        <v>20</v>
      </c>
      <c r="D147" s="26">
        <v>10</v>
      </c>
      <c r="E147" s="25" t="s">
        <v>47</v>
      </c>
      <c r="F147" s="25" t="s">
        <v>273</v>
      </c>
      <c r="G147" s="26" t="s">
        <v>51</v>
      </c>
      <c r="H147" s="26">
        <v>12</v>
      </c>
      <c r="I147" s="29" t="s">
        <v>21</v>
      </c>
      <c r="J147" s="26">
        <v>10</v>
      </c>
      <c r="K147" s="26">
        <v>10</v>
      </c>
      <c r="L147" s="29" t="s">
        <v>52</v>
      </c>
      <c r="M147" s="29" t="s">
        <v>21</v>
      </c>
      <c r="N147" s="29" t="s">
        <v>21</v>
      </c>
      <c r="O147" s="196"/>
    </row>
    <row r="148" spans="1:15" x14ac:dyDescent="0.25">
      <c r="A148" s="242">
        <v>142</v>
      </c>
      <c r="B148" s="138" t="s">
        <v>352</v>
      </c>
      <c r="C148" s="25" t="s">
        <v>163</v>
      </c>
      <c r="D148" s="26">
        <v>40</v>
      </c>
      <c r="E148" s="25" t="s">
        <v>47</v>
      </c>
      <c r="F148" s="25" t="s">
        <v>125</v>
      </c>
      <c r="G148" s="26" t="s">
        <v>164</v>
      </c>
      <c r="H148" s="26">
        <v>8</v>
      </c>
      <c r="I148" s="26">
        <v>30</v>
      </c>
      <c r="J148" s="26">
        <v>40</v>
      </c>
      <c r="K148" s="26">
        <v>40</v>
      </c>
      <c r="L148" s="29" t="s">
        <v>52</v>
      </c>
      <c r="M148" s="29" t="s">
        <v>21</v>
      </c>
      <c r="N148" s="29" t="s">
        <v>21</v>
      </c>
      <c r="O148" s="196" t="s">
        <v>21</v>
      </c>
    </row>
    <row r="149" spans="1:15" x14ac:dyDescent="0.25">
      <c r="A149" s="242">
        <v>143</v>
      </c>
      <c r="B149" s="138" t="s">
        <v>352</v>
      </c>
      <c r="C149" s="25" t="s">
        <v>163</v>
      </c>
      <c r="D149" s="26">
        <v>60</v>
      </c>
      <c r="E149" s="25" t="s">
        <v>47</v>
      </c>
      <c r="F149" s="25" t="s">
        <v>125</v>
      </c>
      <c r="G149" s="26" t="s">
        <v>164</v>
      </c>
      <c r="H149" s="26">
        <v>10</v>
      </c>
      <c r="I149" s="26">
        <v>30</v>
      </c>
      <c r="J149" s="26">
        <v>60</v>
      </c>
      <c r="K149" s="26">
        <v>60</v>
      </c>
      <c r="L149" s="29" t="s">
        <v>52</v>
      </c>
      <c r="M149" s="29" t="s">
        <v>21</v>
      </c>
      <c r="N149" s="29" t="s">
        <v>21</v>
      </c>
      <c r="O149" s="196" t="s">
        <v>21</v>
      </c>
    </row>
    <row r="150" spans="1:15" x14ac:dyDescent="0.25">
      <c r="A150" s="242">
        <v>144</v>
      </c>
      <c r="B150" s="138" t="s">
        <v>352</v>
      </c>
      <c r="C150" s="25" t="s">
        <v>163</v>
      </c>
      <c r="D150" s="26">
        <v>20</v>
      </c>
      <c r="E150" s="25" t="s">
        <v>47</v>
      </c>
      <c r="F150" s="25" t="s">
        <v>125</v>
      </c>
      <c r="G150" s="26" t="s">
        <v>164</v>
      </c>
      <c r="H150" s="26">
        <v>12</v>
      </c>
      <c r="I150" s="26">
        <v>40</v>
      </c>
      <c r="J150" s="26">
        <v>20</v>
      </c>
      <c r="K150" s="26">
        <v>20</v>
      </c>
      <c r="L150" s="29" t="s">
        <v>52</v>
      </c>
      <c r="M150" s="29" t="s">
        <v>21</v>
      </c>
      <c r="N150" s="29" t="s">
        <v>21</v>
      </c>
      <c r="O150" s="196" t="s">
        <v>21</v>
      </c>
    </row>
    <row r="151" spans="1:15" x14ac:dyDescent="0.25">
      <c r="A151" s="242">
        <v>145</v>
      </c>
      <c r="B151" s="138" t="s">
        <v>352</v>
      </c>
      <c r="C151" s="25" t="s">
        <v>26</v>
      </c>
      <c r="D151" s="26">
        <v>3</v>
      </c>
      <c r="E151" s="25" t="s">
        <v>47</v>
      </c>
      <c r="F151" s="25" t="s">
        <v>165</v>
      </c>
      <c r="G151" s="26" t="s">
        <v>51</v>
      </c>
      <c r="H151" s="26">
        <v>16</v>
      </c>
      <c r="I151" s="26">
        <v>25</v>
      </c>
      <c r="J151" s="26">
        <v>3</v>
      </c>
      <c r="K151" s="26">
        <v>3</v>
      </c>
      <c r="L151" s="29" t="s">
        <v>52</v>
      </c>
      <c r="M151" s="29" t="s">
        <v>21</v>
      </c>
      <c r="N151" s="29" t="s">
        <v>21</v>
      </c>
      <c r="O151" s="196" t="s">
        <v>21</v>
      </c>
    </row>
    <row r="152" spans="1:15" x14ac:dyDescent="0.25">
      <c r="A152" s="242">
        <v>146</v>
      </c>
      <c r="B152" s="138" t="s">
        <v>352</v>
      </c>
      <c r="C152" s="25" t="s">
        <v>26</v>
      </c>
      <c r="D152" s="26">
        <v>3</v>
      </c>
      <c r="E152" s="25" t="s">
        <v>47</v>
      </c>
      <c r="F152" s="25" t="s">
        <v>165</v>
      </c>
      <c r="G152" s="26" t="s">
        <v>51</v>
      </c>
      <c r="H152" s="26">
        <v>20</v>
      </c>
      <c r="I152" s="26">
        <v>28</v>
      </c>
      <c r="J152" s="26">
        <v>5</v>
      </c>
      <c r="K152" s="26">
        <v>5</v>
      </c>
      <c r="L152" s="29" t="s">
        <v>52</v>
      </c>
      <c r="M152" s="29" t="s">
        <v>21</v>
      </c>
      <c r="N152" s="29" t="s">
        <v>21</v>
      </c>
      <c r="O152" s="196" t="s">
        <v>21</v>
      </c>
    </row>
    <row r="153" spans="1:15" x14ac:dyDescent="0.25">
      <c r="A153" s="242">
        <v>147</v>
      </c>
      <c r="B153" s="138" t="s">
        <v>352</v>
      </c>
      <c r="C153" s="25" t="s">
        <v>26</v>
      </c>
      <c r="D153" s="26">
        <v>8</v>
      </c>
      <c r="E153" s="25" t="s">
        <v>47</v>
      </c>
      <c r="F153" s="25" t="s">
        <v>19</v>
      </c>
      <c r="G153" s="26" t="s">
        <v>51</v>
      </c>
      <c r="H153" s="26">
        <v>16</v>
      </c>
      <c r="I153" s="26">
        <v>70</v>
      </c>
      <c r="J153" s="26">
        <v>8</v>
      </c>
      <c r="K153" s="26">
        <v>8</v>
      </c>
      <c r="L153" s="29" t="s">
        <v>52</v>
      </c>
      <c r="M153" s="29" t="s">
        <v>21</v>
      </c>
      <c r="N153" s="29" t="s">
        <v>21</v>
      </c>
      <c r="O153" s="196" t="s">
        <v>21</v>
      </c>
    </row>
    <row r="154" spans="1:15" x14ac:dyDescent="0.25">
      <c r="A154" s="242">
        <v>148</v>
      </c>
      <c r="B154" s="138" t="s">
        <v>352</v>
      </c>
      <c r="C154" s="25" t="s">
        <v>129</v>
      </c>
      <c r="D154" s="26">
        <v>8</v>
      </c>
      <c r="E154" s="25" t="s">
        <v>47</v>
      </c>
      <c r="F154" s="25" t="s">
        <v>43</v>
      </c>
      <c r="G154" s="26" t="s">
        <v>51</v>
      </c>
      <c r="H154" s="26">
        <v>16</v>
      </c>
      <c r="I154" s="26" t="s">
        <v>21</v>
      </c>
      <c r="J154" s="26">
        <v>8</v>
      </c>
      <c r="K154" s="26">
        <v>8</v>
      </c>
      <c r="L154" s="29" t="s">
        <v>52</v>
      </c>
      <c r="M154" s="29" t="s">
        <v>21</v>
      </c>
      <c r="N154" s="29" t="s">
        <v>21</v>
      </c>
      <c r="O154" s="196" t="s">
        <v>21</v>
      </c>
    </row>
    <row r="155" spans="1:15" x14ac:dyDescent="0.25">
      <c r="A155" s="242">
        <v>149</v>
      </c>
      <c r="B155" s="138" t="s">
        <v>352</v>
      </c>
      <c r="C155" s="25" t="s">
        <v>163</v>
      </c>
      <c r="D155" s="26">
        <v>16</v>
      </c>
      <c r="E155" s="25" t="s">
        <v>47</v>
      </c>
      <c r="F155" s="25" t="s">
        <v>125</v>
      </c>
      <c r="G155" s="26" t="s">
        <v>164</v>
      </c>
      <c r="H155" s="26">
        <v>16</v>
      </c>
      <c r="I155" s="26" t="s">
        <v>21</v>
      </c>
      <c r="J155" s="26">
        <v>16</v>
      </c>
      <c r="K155" s="26">
        <v>16</v>
      </c>
      <c r="L155" s="29" t="s">
        <v>52</v>
      </c>
      <c r="M155" s="29" t="s">
        <v>21</v>
      </c>
      <c r="N155" s="29" t="s">
        <v>21</v>
      </c>
      <c r="O155" s="196" t="s">
        <v>21</v>
      </c>
    </row>
    <row r="156" spans="1:15" x14ac:dyDescent="0.25">
      <c r="A156" s="242">
        <v>150</v>
      </c>
      <c r="B156" s="138" t="s">
        <v>352</v>
      </c>
      <c r="C156" s="25" t="s">
        <v>163</v>
      </c>
      <c r="D156" s="26">
        <v>8</v>
      </c>
      <c r="E156" s="25" t="s">
        <v>47</v>
      </c>
      <c r="F156" s="25" t="s">
        <v>167</v>
      </c>
      <c r="G156" s="26" t="s">
        <v>164</v>
      </c>
      <c r="H156" s="26">
        <v>16</v>
      </c>
      <c r="I156" s="26" t="s">
        <v>21</v>
      </c>
      <c r="J156" s="26">
        <v>8</v>
      </c>
      <c r="K156" s="26">
        <v>8</v>
      </c>
      <c r="L156" s="29" t="s">
        <v>52</v>
      </c>
      <c r="M156" s="29" t="s">
        <v>21</v>
      </c>
      <c r="N156" s="29" t="s">
        <v>21</v>
      </c>
      <c r="O156" s="196" t="s">
        <v>21</v>
      </c>
    </row>
    <row r="157" spans="1:15" ht="15.75" thickBot="1" x14ac:dyDescent="0.3">
      <c r="A157" s="243">
        <v>151</v>
      </c>
      <c r="B157" s="237" t="s">
        <v>352</v>
      </c>
      <c r="C157" s="158" t="s">
        <v>26</v>
      </c>
      <c r="D157" s="194">
        <v>2</v>
      </c>
      <c r="E157" s="158" t="s">
        <v>47</v>
      </c>
      <c r="F157" s="158" t="s">
        <v>19</v>
      </c>
      <c r="G157" s="194" t="s">
        <v>51</v>
      </c>
      <c r="H157" s="194">
        <v>18</v>
      </c>
      <c r="I157" s="194">
        <v>45</v>
      </c>
      <c r="J157" s="194">
        <v>2</v>
      </c>
      <c r="K157" s="194">
        <v>2</v>
      </c>
      <c r="L157" s="163" t="s">
        <v>52</v>
      </c>
      <c r="M157" s="163" t="s">
        <v>21</v>
      </c>
      <c r="N157" s="163" t="s">
        <v>21</v>
      </c>
      <c r="O157" s="195" t="s">
        <v>21</v>
      </c>
    </row>
    <row r="158" spans="1:15" x14ac:dyDescent="0.25">
      <c r="A158" s="241">
        <v>152</v>
      </c>
      <c r="B158" s="236" t="s">
        <v>353</v>
      </c>
      <c r="C158" s="142" t="s">
        <v>93</v>
      </c>
      <c r="D158" s="166">
        <v>1</v>
      </c>
      <c r="E158" s="147" t="s">
        <v>21</v>
      </c>
      <c r="F158" s="142" t="s">
        <v>166</v>
      </c>
      <c r="G158" s="141" t="s">
        <v>280</v>
      </c>
      <c r="H158" s="141" t="s">
        <v>271</v>
      </c>
      <c r="I158" s="141" t="s">
        <v>21</v>
      </c>
      <c r="J158" s="166">
        <v>1</v>
      </c>
      <c r="K158" s="166">
        <v>1</v>
      </c>
      <c r="L158" s="147" t="s">
        <v>52</v>
      </c>
      <c r="M158" s="147" t="s">
        <v>21</v>
      </c>
      <c r="N158" s="147" t="s">
        <v>21</v>
      </c>
      <c r="O158" s="192" t="s">
        <v>21</v>
      </c>
    </row>
    <row r="159" spans="1:15" ht="15.75" thickBot="1" x14ac:dyDescent="0.3">
      <c r="A159" s="243">
        <v>153</v>
      </c>
      <c r="B159" s="237" t="s">
        <v>353</v>
      </c>
      <c r="C159" s="158" t="s">
        <v>93</v>
      </c>
      <c r="D159" s="193">
        <v>1</v>
      </c>
      <c r="E159" s="163" t="s">
        <v>21</v>
      </c>
      <c r="F159" s="158" t="s">
        <v>166</v>
      </c>
      <c r="G159" s="194" t="s">
        <v>342</v>
      </c>
      <c r="H159" s="194" t="s">
        <v>271</v>
      </c>
      <c r="I159" s="194" t="s">
        <v>21</v>
      </c>
      <c r="J159" s="193">
        <v>1</v>
      </c>
      <c r="K159" s="193">
        <v>1</v>
      </c>
      <c r="L159" s="163" t="s">
        <v>52</v>
      </c>
      <c r="M159" s="163" t="s">
        <v>21</v>
      </c>
      <c r="N159" s="163" t="s">
        <v>21</v>
      </c>
      <c r="O159" s="195" t="s">
        <v>21</v>
      </c>
    </row>
    <row r="160" spans="1:15" x14ac:dyDescent="0.25">
      <c r="A160" s="241">
        <v>154</v>
      </c>
      <c r="B160" s="236" t="s">
        <v>354</v>
      </c>
      <c r="C160" s="173" t="s">
        <v>232</v>
      </c>
      <c r="D160" s="141">
        <v>3</v>
      </c>
      <c r="E160" s="141" t="s">
        <v>35</v>
      </c>
      <c r="F160" s="184" t="s">
        <v>36</v>
      </c>
      <c r="G160" s="141">
        <v>1.5</v>
      </c>
      <c r="H160" s="141">
        <v>1250</v>
      </c>
      <c r="I160" s="141">
        <v>1700</v>
      </c>
      <c r="J160" s="141">
        <v>1</v>
      </c>
      <c r="K160" s="185">
        <f t="shared" ref="K160:K166" si="2">J160*I160*H160*G160*7.85/1000000</f>
        <v>25.021875000000001</v>
      </c>
      <c r="L160" s="185" t="s">
        <v>37</v>
      </c>
      <c r="M160" s="185">
        <v>18</v>
      </c>
      <c r="N160" s="186">
        <f t="shared" ref="N160:N170" si="3">(K160-M160)/M160</f>
        <v>0.39010416666666675</v>
      </c>
      <c r="O160" s="187" t="s">
        <v>21</v>
      </c>
    </row>
    <row r="161" spans="1:15" x14ac:dyDescent="0.25">
      <c r="A161" s="242">
        <v>155</v>
      </c>
      <c r="B161" s="138" t="s">
        <v>354</v>
      </c>
      <c r="C161" s="43" t="s">
        <v>233</v>
      </c>
      <c r="D161" s="24">
        <v>16</v>
      </c>
      <c r="E161" s="24" t="s">
        <v>35</v>
      </c>
      <c r="F161" s="53" t="s">
        <v>36</v>
      </c>
      <c r="G161" s="24">
        <v>2</v>
      </c>
      <c r="H161" s="24">
        <v>1000</v>
      </c>
      <c r="I161" s="24">
        <v>3400</v>
      </c>
      <c r="J161" s="24">
        <v>1</v>
      </c>
      <c r="K161" s="34">
        <f t="shared" si="2"/>
        <v>53.38</v>
      </c>
      <c r="L161" s="34" t="s">
        <v>37</v>
      </c>
      <c r="M161" s="34">
        <v>45</v>
      </c>
      <c r="N161" s="30">
        <f t="shared" si="3"/>
        <v>0.18622222222222229</v>
      </c>
      <c r="O161" s="179" t="s">
        <v>21</v>
      </c>
    </row>
    <row r="162" spans="1:15" x14ac:dyDescent="0.25">
      <c r="A162" s="242">
        <v>156</v>
      </c>
      <c r="B162" s="138" t="s">
        <v>354</v>
      </c>
      <c r="C162" s="43" t="s">
        <v>234</v>
      </c>
      <c r="D162" s="24">
        <v>14</v>
      </c>
      <c r="E162" s="24" t="s">
        <v>35</v>
      </c>
      <c r="F162" s="53" t="s">
        <v>36</v>
      </c>
      <c r="G162" s="24">
        <v>2</v>
      </c>
      <c r="H162" s="24">
        <v>1000</v>
      </c>
      <c r="I162" s="24">
        <v>3400</v>
      </c>
      <c r="J162" s="24">
        <v>3</v>
      </c>
      <c r="K162" s="34">
        <f t="shared" si="2"/>
        <v>160.13999999999999</v>
      </c>
      <c r="L162" s="34" t="s">
        <v>37</v>
      </c>
      <c r="M162" s="34">
        <v>130</v>
      </c>
      <c r="N162" s="30">
        <f t="shared" si="3"/>
        <v>0.23184615384615373</v>
      </c>
      <c r="O162" s="179" t="s">
        <v>21</v>
      </c>
    </row>
    <row r="163" spans="1:15" x14ac:dyDescent="0.25">
      <c r="A163" s="242">
        <v>157</v>
      </c>
      <c r="B163" s="138" t="s">
        <v>354</v>
      </c>
      <c r="C163" s="43" t="s">
        <v>235</v>
      </c>
      <c r="D163" s="24">
        <v>3</v>
      </c>
      <c r="E163" s="24" t="s">
        <v>38</v>
      </c>
      <c r="F163" s="53" t="s">
        <v>36</v>
      </c>
      <c r="G163" s="24">
        <v>5</v>
      </c>
      <c r="H163" s="24">
        <v>1500</v>
      </c>
      <c r="I163" s="24">
        <v>350</v>
      </c>
      <c r="J163" s="24">
        <v>1</v>
      </c>
      <c r="K163" s="34">
        <f t="shared" si="2"/>
        <v>20.606249999999999</v>
      </c>
      <c r="L163" s="34" t="s">
        <v>37</v>
      </c>
      <c r="M163" s="34">
        <v>9</v>
      </c>
      <c r="N163" s="30">
        <f t="shared" si="3"/>
        <v>1.2895833333333333</v>
      </c>
      <c r="O163" s="179" t="s">
        <v>21</v>
      </c>
    </row>
    <row r="164" spans="1:15" x14ac:dyDescent="0.25">
      <c r="A164" s="242">
        <v>158</v>
      </c>
      <c r="B164" s="138" t="s">
        <v>354</v>
      </c>
      <c r="C164" s="43" t="s">
        <v>236</v>
      </c>
      <c r="D164" s="24">
        <v>7</v>
      </c>
      <c r="E164" s="24" t="s">
        <v>38</v>
      </c>
      <c r="F164" s="53" t="s">
        <v>36</v>
      </c>
      <c r="G164" s="24">
        <v>4</v>
      </c>
      <c r="H164" s="24">
        <v>1250</v>
      </c>
      <c r="I164" s="24">
        <v>1250</v>
      </c>
      <c r="J164" s="24">
        <v>1</v>
      </c>
      <c r="K164" s="34">
        <f t="shared" si="2"/>
        <v>49.0625</v>
      </c>
      <c r="L164" s="34" t="s">
        <v>37</v>
      </c>
      <c r="M164" s="34">
        <v>43</v>
      </c>
      <c r="N164" s="30">
        <f t="shared" si="3"/>
        <v>0.14098837209302326</v>
      </c>
      <c r="O164" s="179" t="s">
        <v>21</v>
      </c>
    </row>
    <row r="165" spans="1:15" x14ac:dyDescent="0.25">
      <c r="A165" s="242">
        <v>159</v>
      </c>
      <c r="B165" s="138" t="s">
        <v>354</v>
      </c>
      <c r="C165" s="43" t="s">
        <v>237</v>
      </c>
      <c r="D165" s="24">
        <v>4</v>
      </c>
      <c r="E165" s="24" t="s">
        <v>35</v>
      </c>
      <c r="F165" s="53" t="s">
        <v>36</v>
      </c>
      <c r="G165" s="24">
        <v>3</v>
      </c>
      <c r="H165" s="24">
        <v>1000</v>
      </c>
      <c r="I165" s="24">
        <v>500</v>
      </c>
      <c r="J165" s="24">
        <v>1</v>
      </c>
      <c r="K165" s="34">
        <f t="shared" si="2"/>
        <v>11.775</v>
      </c>
      <c r="L165" s="34" t="s">
        <v>37</v>
      </c>
      <c r="M165" s="34">
        <v>11</v>
      </c>
      <c r="N165" s="30">
        <f t="shared" si="3"/>
        <v>7.0454545454545492E-2</v>
      </c>
      <c r="O165" s="179" t="s">
        <v>21</v>
      </c>
    </row>
    <row r="166" spans="1:15" x14ac:dyDescent="0.25">
      <c r="A166" s="242">
        <v>160</v>
      </c>
      <c r="B166" s="138" t="s">
        <v>354</v>
      </c>
      <c r="C166" s="43" t="s">
        <v>238</v>
      </c>
      <c r="D166" s="24">
        <v>1</v>
      </c>
      <c r="E166" s="24" t="s">
        <v>38</v>
      </c>
      <c r="F166" s="53" t="s">
        <v>36</v>
      </c>
      <c r="G166" s="24">
        <v>8</v>
      </c>
      <c r="H166" s="24">
        <v>1500</v>
      </c>
      <c r="I166" s="24">
        <v>350</v>
      </c>
      <c r="J166" s="24">
        <v>1</v>
      </c>
      <c r="K166" s="34">
        <f t="shared" si="2"/>
        <v>32.97</v>
      </c>
      <c r="L166" s="34" t="s">
        <v>37</v>
      </c>
      <c r="M166" s="34">
        <v>22</v>
      </c>
      <c r="N166" s="30">
        <f t="shared" si="3"/>
        <v>0.4986363636363636</v>
      </c>
      <c r="O166" s="179" t="s">
        <v>21</v>
      </c>
    </row>
    <row r="167" spans="1:15" x14ac:dyDescent="0.25">
      <c r="A167" s="242">
        <v>161</v>
      </c>
      <c r="B167" s="138" t="s">
        <v>354</v>
      </c>
      <c r="C167" s="43" t="s">
        <v>176</v>
      </c>
      <c r="D167" s="24">
        <v>1</v>
      </c>
      <c r="E167" s="43" t="s">
        <v>76</v>
      </c>
      <c r="F167" s="54" t="s">
        <v>241</v>
      </c>
      <c r="G167" s="24">
        <v>4</v>
      </c>
      <c r="H167" s="24" t="s">
        <v>177</v>
      </c>
      <c r="I167" s="24">
        <v>1500</v>
      </c>
      <c r="J167" s="24">
        <v>1</v>
      </c>
      <c r="K167" s="24">
        <v>12</v>
      </c>
      <c r="L167" s="34" t="s">
        <v>37</v>
      </c>
      <c r="M167" s="34">
        <v>12</v>
      </c>
      <c r="N167" s="30">
        <f t="shared" si="3"/>
        <v>0</v>
      </c>
      <c r="O167" s="178" t="s">
        <v>21</v>
      </c>
    </row>
    <row r="168" spans="1:15" x14ac:dyDescent="0.25">
      <c r="A168" s="242">
        <v>162</v>
      </c>
      <c r="B168" s="138" t="s">
        <v>354</v>
      </c>
      <c r="C168" s="43" t="s">
        <v>178</v>
      </c>
      <c r="D168" s="24">
        <v>20</v>
      </c>
      <c r="E168" s="43" t="s">
        <v>76</v>
      </c>
      <c r="F168" s="54" t="s">
        <v>242</v>
      </c>
      <c r="G168" s="24">
        <v>3</v>
      </c>
      <c r="H168" s="24" t="s">
        <v>179</v>
      </c>
      <c r="I168" s="24">
        <v>6000</v>
      </c>
      <c r="J168" s="24">
        <v>1</v>
      </c>
      <c r="K168" s="24">
        <v>8.5</v>
      </c>
      <c r="L168" s="34" t="s">
        <v>37</v>
      </c>
      <c r="M168" s="34">
        <v>6</v>
      </c>
      <c r="N168" s="30">
        <f t="shared" si="3"/>
        <v>0.41666666666666669</v>
      </c>
      <c r="O168" s="178" t="s">
        <v>21</v>
      </c>
    </row>
    <row r="169" spans="1:15" x14ac:dyDescent="0.25">
      <c r="A169" s="242">
        <v>163</v>
      </c>
      <c r="B169" s="138" t="s">
        <v>354</v>
      </c>
      <c r="C169" s="43" t="s">
        <v>182</v>
      </c>
      <c r="D169" s="24">
        <v>8</v>
      </c>
      <c r="E169" s="24" t="s">
        <v>84</v>
      </c>
      <c r="F169" s="54" t="s">
        <v>100</v>
      </c>
      <c r="G169" s="24" t="s">
        <v>33</v>
      </c>
      <c r="H169" s="24" t="s">
        <v>82</v>
      </c>
      <c r="I169" s="24">
        <v>250</v>
      </c>
      <c r="J169" s="24">
        <v>1</v>
      </c>
      <c r="K169" s="24">
        <v>0.25</v>
      </c>
      <c r="L169" s="34" t="s">
        <v>37</v>
      </c>
      <c r="M169" s="55">
        <v>0.24</v>
      </c>
      <c r="N169" s="30">
        <f t="shared" si="3"/>
        <v>4.1666666666666706E-2</v>
      </c>
      <c r="O169" s="178" t="s">
        <v>21</v>
      </c>
    </row>
    <row r="170" spans="1:15" x14ac:dyDescent="0.25">
      <c r="A170" s="242">
        <v>164</v>
      </c>
      <c r="B170" s="138" t="s">
        <v>354</v>
      </c>
      <c r="C170" s="43" t="s">
        <v>206</v>
      </c>
      <c r="D170" s="24">
        <v>2</v>
      </c>
      <c r="E170" s="24" t="s">
        <v>84</v>
      </c>
      <c r="F170" s="54" t="s">
        <v>100</v>
      </c>
      <c r="G170" s="24" t="s">
        <v>117</v>
      </c>
      <c r="H170" s="24" t="s">
        <v>82</v>
      </c>
      <c r="I170" s="24">
        <v>3000</v>
      </c>
      <c r="J170" s="24">
        <v>1</v>
      </c>
      <c r="K170" s="34">
        <v>7</v>
      </c>
      <c r="L170" s="34" t="s">
        <v>37</v>
      </c>
      <c r="M170" s="34">
        <v>4</v>
      </c>
      <c r="N170" s="30">
        <f t="shared" si="3"/>
        <v>0.75</v>
      </c>
      <c r="O170" s="178" t="s">
        <v>21</v>
      </c>
    </row>
    <row r="171" spans="1:15" x14ac:dyDescent="0.25">
      <c r="A171" s="242">
        <v>165</v>
      </c>
      <c r="B171" s="138" t="s">
        <v>354</v>
      </c>
      <c r="C171" s="43" t="s">
        <v>257</v>
      </c>
      <c r="D171" s="28">
        <v>2</v>
      </c>
      <c r="E171" s="43" t="s">
        <v>76</v>
      </c>
      <c r="F171" s="54" t="s">
        <v>100</v>
      </c>
      <c r="G171" s="28" t="s">
        <v>258</v>
      </c>
      <c r="H171" s="28" t="s">
        <v>21</v>
      </c>
      <c r="I171" s="28">
        <v>1500</v>
      </c>
      <c r="J171" s="28">
        <v>1</v>
      </c>
      <c r="K171" s="56">
        <v>0.5</v>
      </c>
      <c r="L171" s="49" t="s">
        <v>37</v>
      </c>
      <c r="M171" s="56" t="s">
        <v>21</v>
      </c>
      <c r="N171" s="50" t="s">
        <v>21</v>
      </c>
      <c r="O171" s="178" t="s">
        <v>21</v>
      </c>
    </row>
    <row r="172" spans="1:15" x14ac:dyDescent="0.25">
      <c r="A172" s="242">
        <v>166</v>
      </c>
      <c r="B172" s="138" t="s">
        <v>354</v>
      </c>
      <c r="C172" s="43" t="s">
        <v>203</v>
      </c>
      <c r="D172" s="28">
        <v>2</v>
      </c>
      <c r="E172" s="28" t="s">
        <v>64</v>
      </c>
      <c r="F172" s="54" t="s">
        <v>100</v>
      </c>
      <c r="G172" s="28" t="s">
        <v>111</v>
      </c>
      <c r="H172" s="28" t="s">
        <v>70</v>
      </c>
      <c r="I172" s="28">
        <v>3000</v>
      </c>
      <c r="J172" s="28">
        <v>1</v>
      </c>
      <c r="K172" s="28">
        <v>1</v>
      </c>
      <c r="L172" s="49" t="s">
        <v>52</v>
      </c>
      <c r="M172" s="56" t="s">
        <v>21</v>
      </c>
      <c r="N172" s="50" t="s">
        <v>21</v>
      </c>
      <c r="O172" s="178" t="s">
        <v>21</v>
      </c>
    </row>
    <row r="173" spans="1:15" x14ac:dyDescent="0.25">
      <c r="A173" s="242">
        <v>167</v>
      </c>
      <c r="B173" s="138" t="s">
        <v>354</v>
      </c>
      <c r="C173" s="43" t="s">
        <v>268</v>
      </c>
      <c r="D173" s="28">
        <v>1</v>
      </c>
      <c r="E173" s="25" t="s">
        <v>76</v>
      </c>
      <c r="F173" s="54" t="s">
        <v>175</v>
      </c>
      <c r="G173" s="37">
        <v>60</v>
      </c>
      <c r="H173" s="26" t="s">
        <v>21</v>
      </c>
      <c r="I173" s="26">
        <v>1000</v>
      </c>
      <c r="J173" s="29">
        <v>1</v>
      </c>
      <c r="K173" s="29">
        <v>5</v>
      </c>
      <c r="L173" s="29" t="s">
        <v>37</v>
      </c>
      <c r="M173" s="29">
        <v>4.8</v>
      </c>
      <c r="N173" s="30">
        <f>(K173-M173)/M173</f>
        <v>4.1666666666666706E-2</v>
      </c>
      <c r="O173" s="179"/>
    </row>
    <row r="174" spans="1:15" x14ac:dyDescent="0.25">
      <c r="A174" s="242">
        <v>168</v>
      </c>
      <c r="B174" s="138" t="s">
        <v>354</v>
      </c>
      <c r="C174" s="43" t="s">
        <v>180</v>
      </c>
      <c r="D174" s="24">
        <v>4</v>
      </c>
      <c r="E174" s="43" t="s">
        <v>76</v>
      </c>
      <c r="F174" s="54" t="s">
        <v>240</v>
      </c>
      <c r="G174" s="24" t="s">
        <v>181</v>
      </c>
      <c r="H174" s="24" t="s">
        <v>21</v>
      </c>
      <c r="I174" s="24">
        <v>4000</v>
      </c>
      <c r="J174" s="24">
        <v>2</v>
      </c>
      <c r="K174" s="24">
        <v>7</v>
      </c>
      <c r="L174" s="34" t="s">
        <v>37</v>
      </c>
      <c r="M174" s="34">
        <v>6</v>
      </c>
      <c r="N174" s="30">
        <f>(K174-M174)/M174</f>
        <v>0.16666666666666666</v>
      </c>
      <c r="O174" s="178" t="s">
        <v>21</v>
      </c>
    </row>
    <row r="175" spans="1:15" x14ac:dyDescent="0.25">
      <c r="A175" s="242">
        <v>169</v>
      </c>
      <c r="B175" s="138" t="s">
        <v>354</v>
      </c>
      <c r="C175" s="57" t="s">
        <v>252</v>
      </c>
      <c r="D175" s="29">
        <v>1</v>
      </c>
      <c r="E175" s="25" t="s">
        <v>76</v>
      </c>
      <c r="F175" s="54" t="s">
        <v>240</v>
      </c>
      <c r="G175" s="52" t="s">
        <v>253</v>
      </c>
      <c r="H175" s="26" t="s">
        <v>21</v>
      </c>
      <c r="I175" s="26">
        <v>275</v>
      </c>
      <c r="J175" s="29">
        <v>1</v>
      </c>
      <c r="K175" s="29">
        <v>2.2000000000000002</v>
      </c>
      <c r="L175" s="29" t="s">
        <v>37</v>
      </c>
      <c r="M175" s="29">
        <v>1.8</v>
      </c>
      <c r="N175" s="30">
        <f>(K175-M175)/M175</f>
        <v>0.22222222222222229</v>
      </c>
      <c r="O175" s="178" t="s">
        <v>21</v>
      </c>
    </row>
    <row r="176" spans="1:15" x14ac:dyDescent="0.25">
      <c r="A176" s="242">
        <v>170</v>
      </c>
      <c r="B176" s="138" t="s">
        <v>354</v>
      </c>
      <c r="C176" s="43" t="s">
        <v>183</v>
      </c>
      <c r="D176" s="24">
        <v>8</v>
      </c>
      <c r="E176" s="24" t="s">
        <v>254</v>
      </c>
      <c r="F176" s="54" t="s">
        <v>240</v>
      </c>
      <c r="G176" s="24" t="s">
        <v>184</v>
      </c>
      <c r="H176" s="24" t="s">
        <v>21</v>
      </c>
      <c r="I176" s="24">
        <v>275</v>
      </c>
      <c r="J176" s="24">
        <v>1</v>
      </c>
      <c r="K176" s="24">
        <v>1.5</v>
      </c>
      <c r="L176" s="34" t="s">
        <v>37</v>
      </c>
      <c r="M176" s="31">
        <v>1</v>
      </c>
      <c r="N176" s="30">
        <f>(K176-M176)/M176</f>
        <v>0.5</v>
      </c>
      <c r="O176" s="178" t="s">
        <v>21</v>
      </c>
    </row>
    <row r="177" spans="1:15" x14ac:dyDescent="0.25">
      <c r="A177" s="242">
        <v>171</v>
      </c>
      <c r="B177" s="138" t="s">
        <v>354</v>
      </c>
      <c r="C177" s="43" t="s">
        <v>255</v>
      </c>
      <c r="D177" s="28">
        <v>2</v>
      </c>
      <c r="E177" s="28" t="s">
        <v>73</v>
      </c>
      <c r="F177" s="54" t="s">
        <v>240</v>
      </c>
      <c r="G177" s="28" t="s">
        <v>256</v>
      </c>
      <c r="H177" s="28" t="s">
        <v>21</v>
      </c>
      <c r="I177" s="28">
        <v>110</v>
      </c>
      <c r="J177" s="28">
        <v>2</v>
      </c>
      <c r="K177" s="28">
        <v>2</v>
      </c>
      <c r="L177" s="49" t="s">
        <v>37</v>
      </c>
      <c r="M177" s="58">
        <v>0.75</v>
      </c>
      <c r="N177" s="50">
        <f>(K177-M177)/M177</f>
        <v>1.6666666666666667</v>
      </c>
      <c r="O177" s="179" t="s">
        <v>21</v>
      </c>
    </row>
    <row r="178" spans="1:15" x14ac:dyDescent="0.25">
      <c r="A178" s="242">
        <v>172</v>
      </c>
      <c r="B178" s="138" t="s">
        <v>354</v>
      </c>
      <c r="C178" s="43" t="s">
        <v>262</v>
      </c>
      <c r="D178" s="28">
        <v>2</v>
      </c>
      <c r="E178" s="28" t="s">
        <v>73</v>
      </c>
      <c r="F178" s="43" t="s">
        <v>50</v>
      </c>
      <c r="G178" s="28" t="s">
        <v>21</v>
      </c>
      <c r="H178" s="28" t="s">
        <v>21</v>
      </c>
      <c r="I178" s="28" t="s">
        <v>21</v>
      </c>
      <c r="J178" s="28">
        <v>2</v>
      </c>
      <c r="K178" s="28">
        <v>2</v>
      </c>
      <c r="L178" s="49" t="s">
        <v>52</v>
      </c>
      <c r="M178" s="56" t="s">
        <v>21</v>
      </c>
      <c r="N178" s="50" t="s">
        <v>21</v>
      </c>
      <c r="O178" s="178" t="s">
        <v>21</v>
      </c>
    </row>
    <row r="179" spans="1:15" x14ac:dyDescent="0.25">
      <c r="A179" s="242">
        <v>173</v>
      </c>
      <c r="B179" s="138" t="s">
        <v>354</v>
      </c>
      <c r="C179" s="43" t="s">
        <v>263</v>
      </c>
      <c r="D179" s="28">
        <v>1</v>
      </c>
      <c r="E179" s="28" t="s">
        <v>73</v>
      </c>
      <c r="F179" s="43" t="s">
        <v>50</v>
      </c>
      <c r="G179" s="28" t="s">
        <v>21</v>
      </c>
      <c r="H179" s="28" t="s">
        <v>21</v>
      </c>
      <c r="I179" s="28" t="s">
        <v>21</v>
      </c>
      <c r="J179" s="28">
        <v>1</v>
      </c>
      <c r="K179" s="28">
        <v>1</v>
      </c>
      <c r="L179" s="49" t="s">
        <v>52</v>
      </c>
      <c r="M179" s="56" t="s">
        <v>21</v>
      </c>
      <c r="N179" s="50" t="s">
        <v>21</v>
      </c>
      <c r="O179" s="178" t="s">
        <v>21</v>
      </c>
    </row>
    <row r="180" spans="1:15" x14ac:dyDescent="0.25">
      <c r="A180" s="242">
        <v>174</v>
      </c>
      <c r="B180" s="138" t="s">
        <v>354</v>
      </c>
      <c r="C180" s="43" t="s">
        <v>264</v>
      </c>
      <c r="D180" s="28">
        <v>1</v>
      </c>
      <c r="E180" s="28" t="s">
        <v>73</v>
      </c>
      <c r="F180" s="43" t="s">
        <v>50</v>
      </c>
      <c r="G180" s="28" t="s">
        <v>21</v>
      </c>
      <c r="H180" s="28" t="s">
        <v>21</v>
      </c>
      <c r="I180" s="28" t="s">
        <v>21</v>
      </c>
      <c r="J180" s="28">
        <v>1</v>
      </c>
      <c r="K180" s="28">
        <v>1</v>
      </c>
      <c r="L180" s="49" t="s">
        <v>52</v>
      </c>
      <c r="M180" s="56" t="s">
        <v>21</v>
      </c>
      <c r="N180" s="50" t="s">
        <v>21</v>
      </c>
      <c r="O180" s="178" t="s">
        <v>21</v>
      </c>
    </row>
    <row r="181" spans="1:15" x14ac:dyDescent="0.25">
      <c r="A181" s="242">
        <v>175</v>
      </c>
      <c r="B181" s="138" t="s">
        <v>354</v>
      </c>
      <c r="C181" s="43" t="s">
        <v>266</v>
      </c>
      <c r="D181" s="28">
        <v>6</v>
      </c>
      <c r="E181" s="43" t="s">
        <v>21</v>
      </c>
      <c r="F181" s="43" t="s">
        <v>267</v>
      </c>
      <c r="G181" s="28" t="s">
        <v>21</v>
      </c>
      <c r="H181" s="28" t="s">
        <v>21</v>
      </c>
      <c r="I181" s="28" t="s">
        <v>21</v>
      </c>
      <c r="J181" s="28">
        <v>6</v>
      </c>
      <c r="K181" s="28">
        <v>6</v>
      </c>
      <c r="L181" s="49" t="s">
        <v>52</v>
      </c>
      <c r="M181" s="49"/>
      <c r="N181" s="50"/>
      <c r="O181" s="178"/>
    </row>
    <row r="182" spans="1:15" x14ac:dyDescent="0.25">
      <c r="A182" s="242">
        <v>176</v>
      </c>
      <c r="B182" s="138" t="s">
        <v>354</v>
      </c>
      <c r="C182" s="43" t="s">
        <v>185</v>
      </c>
      <c r="D182" s="24">
        <v>16</v>
      </c>
      <c r="E182" s="30" t="s">
        <v>21</v>
      </c>
      <c r="F182" s="54" t="s">
        <v>243</v>
      </c>
      <c r="G182" s="24" t="s">
        <v>186</v>
      </c>
      <c r="H182" s="24" t="s">
        <v>21</v>
      </c>
      <c r="I182" s="24" t="s">
        <v>21</v>
      </c>
      <c r="J182" s="24">
        <v>16</v>
      </c>
      <c r="K182" s="24">
        <v>16</v>
      </c>
      <c r="L182" s="34" t="s">
        <v>52</v>
      </c>
      <c r="M182" s="31" t="s">
        <v>21</v>
      </c>
      <c r="N182" s="30" t="s">
        <v>21</v>
      </c>
      <c r="O182" s="178" t="s">
        <v>21</v>
      </c>
    </row>
    <row r="183" spans="1:15" x14ac:dyDescent="0.25">
      <c r="A183" s="242">
        <v>177</v>
      </c>
      <c r="B183" s="138" t="s">
        <v>354</v>
      </c>
      <c r="C183" s="43" t="s">
        <v>187</v>
      </c>
      <c r="D183" s="24">
        <v>2</v>
      </c>
      <c r="E183" s="43" t="s">
        <v>76</v>
      </c>
      <c r="F183" s="43" t="s">
        <v>188</v>
      </c>
      <c r="G183" s="24" t="s">
        <v>189</v>
      </c>
      <c r="H183" s="24" t="s">
        <v>21</v>
      </c>
      <c r="I183" s="24" t="s">
        <v>21</v>
      </c>
      <c r="J183" s="24">
        <v>2</v>
      </c>
      <c r="K183" s="24">
        <v>2</v>
      </c>
      <c r="L183" s="34" t="s">
        <v>52</v>
      </c>
      <c r="M183" s="31" t="s">
        <v>21</v>
      </c>
      <c r="N183" s="30" t="s">
        <v>21</v>
      </c>
      <c r="O183" s="178" t="s">
        <v>21</v>
      </c>
    </row>
    <row r="184" spans="1:15" x14ac:dyDescent="0.25">
      <c r="A184" s="242">
        <v>178</v>
      </c>
      <c r="B184" s="138" t="s">
        <v>354</v>
      </c>
      <c r="C184" s="43" t="s">
        <v>202</v>
      </c>
      <c r="D184" s="24">
        <v>2</v>
      </c>
      <c r="E184" s="24" t="s">
        <v>21</v>
      </c>
      <c r="F184" s="43" t="s">
        <v>166</v>
      </c>
      <c r="G184" s="24" t="s">
        <v>259</v>
      </c>
      <c r="H184" s="24" t="s">
        <v>260</v>
      </c>
      <c r="I184" s="24" t="s">
        <v>21</v>
      </c>
      <c r="J184" s="24">
        <v>2</v>
      </c>
      <c r="K184" s="24">
        <v>2</v>
      </c>
      <c r="L184" s="34" t="s">
        <v>52</v>
      </c>
      <c r="M184" s="31" t="s">
        <v>21</v>
      </c>
      <c r="N184" s="30" t="s">
        <v>21</v>
      </c>
      <c r="O184" s="188" t="s">
        <v>265</v>
      </c>
    </row>
    <row r="185" spans="1:15" x14ac:dyDescent="0.25">
      <c r="A185" s="242">
        <v>179</v>
      </c>
      <c r="B185" s="138" t="s">
        <v>354</v>
      </c>
      <c r="C185" s="43" t="s">
        <v>190</v>
      </c>
      <c r="D185" s="24">
        <v>1</v>
      </c>
      <c r="E185" s="43" t="s">
        <v>76</v>
      </c>
      <c r="F185" s="43" t="s">
        <v>190</v>
      </c>
      <c r="G185" s="24" t="s">
        <v>191</v>
      </c>
      <c r="H185" s="24" t="s">
        <v>192</v>
      </c>
      <c r="I185" s="24" t="s">
        <v>21</v>
      </c>
      <c r="J185" s="24">
        <v>1</v>
      </c>
      <c r="K185" s="24">
        <v>1</v>
      </c>
      <c r="L185" s="34" t="s">
        <v>52</v>
      </c>
      <c r="M185" s="31" t="s">
        <v>21</v>
      </c>
      <c r="N185" s="30" t="s">
        <v>21</v>
      </c>
      <c r="O185" s="178" t="s">
        <v>21</v>
      </c>
    </row>
    <row r="186" spans="1:15" x14ac:dyDescent="0.25">
      <c r="A186" s="242">
        <v>180</v>
      </c>
      <c r="B186" s="138" t="s">
        <v>354</v>
      </c>
      <c r="C186" s="43" t="s">
        <v>193</v>
      </c>
      <c r="D186" s="24">
        <v>1</v>
      </c>
      <c r="E186" s="43" t="s">
        <v>194</v>
      </c>
      <c r="F186" s="43" t="s">
        <v>50</v>
      </c>
      <c r="G186" s="24">
        <v>3</v>
      </c>
      <c r="H186" s="24">
        <v>40</v>
      </c>
      <c r="I186" s="24">
        <v>3500</v>
      </c>
      <c r="J186" s="24">
        <v>1</v>
      </c>
      <c r="K186" s="24">
        <v>1</v>
      </c>
      <c r="L186" s="34" t="s">
        <v>52</v>
      </c>
      <c r="M186" s="31" t="s">
        <v>21</v>
      </c>
      <c r="N186" s="30" t="s">
        <v>21</v>
      </c>
      <c r="O186" s="178" t="s">
        <v>21</v>
      </c>
    </row>
    <row r="187" spans="1:15" x14ac:dyDescent="0.25">
      <c r="A187" s="242">
        <v>181</v>
      </c>
      <c r="B187" s="138" t="s">
        <v>354</v>
      </c>
      <c r="C187" s="43" t="s">
        <v>195</v>
      </c>
      <c r="D187" s="24">
        <v>1</v>
      </c>
      <c r="E187" s="43" t="s">
        <v>76</v>
      </c>
      <c r="F187" s="43" t="s">
        <v>196</v>
      </c>
      <c r="G187" s="24">
        <v>40</v>
      </c>
      <c r="H187" s="24" t="s">
        <v>21</v>
      </c>
      <c r="I187" s="24" t="s">
        <v>21</v>
      </c>
      <c r="J187" s="24">
        <v>1</v>
      </c>
      <c r="K187" s="24">
        <v>1</v>
      </c>
      <c r="L187" s="34" t="s">
        <v>52</v>
      </c>
      <c r="M187" s="31" t="s">
        <v>21</v>
      </c>
      <c r="N187" s="30" t="s">
        <v>21</v>
      </c>
      <c r="O187" s="178" t="s">
        <v>21</v>
      </c>
    </row>
    <row r="188" spans="1:15" x14ac:dyDescent="0.25">
      <c r="A188" s="242">
        <v>182</v>
      </c>
      <c r="B188" s="138" t="s">
        <v>354</v>
      </c>
      <c r="C188" s="43" t="s">
        <v>261</v>
      </c>
      <c r="D188" s="24">
        <v>2</v>
      </c>
      <c r="E188" s="43" t="s">
        <v>197</v>
      </c>
      <c r="F188" s="43" t="s">
        <v>198</v>
      </c>
      <c r="G188" s="24" t="s">
        <v>199</v>
      </c>
      <c r="H188" s="24" t="s">
        <v>21</v>
      </c>
      <c r="I188" s="24" t="s">
        <v>21</v>
      </c>
      <c r="J188" s="24">
        <v>2</v>
      </c>
      <c r="K188" s="24">
        <v>2</v>
      </c>
      <c r="L188" s="34" t="s">
        <v>52</v>
      </c>
      <c r="M188" s="31" t="s">
        <v>21</v>
      </c>
      <c r="N188" s="30" t="s">
        <v>21</v>
      </c>
      <c r="O188" s="178" t="s">
        <v>21</v>
      </c>
    </row>
    <row r="189" spans="1:15" x14ac:dyDescent="0.25">
      <c r="A189" s="242">
        <v>183</v>
      </c>
      <c r="B189" s="138" t="s">
        <v>354</v>
      </c>
      <c r="C189" s="43" t="s">
        <v>261</v>
      </c>
      <c r="D189" s="24">
        <v>2</v>
      </c>
      <c r="E189" s="43" t="s">
        <v>197</v>
      </c>
      <c r="F189" s="43" t="s">
        <v>200</v>
      </c>
      <c r="G189" s="24" t="s">
        <v>199</v>
      </c>
      <c r="H189" s="24" t="s">
        <v>21</v>
      </c>
      <c r="I189" s="24" t="s">
        <v>21</v>
      </c>
      <c r="J189" s="24">
        <v>2</v>
      </c>
      <c r="K189" s="24">
        <v>2</v>
      </c>
      <c r="L189" s="34" t="s">
        <v>52</v>
      </c>
      <c r="M189" s="31" t="s">
        <v>21</v>
      </c>
      <c r="N189" s="30" t="s">
        <v>21</v>
      </c>
      <c r="O189" s="178" t="s">
        <v>21</v>
      </c>
    </row>
    <row r="190" spans="1:15" x14ac:dyDescent="0.25">
      <c r="A190" s="242">
        <v>184</v>
      </c>
      <c r="B190" s="138" t="s">
        <v>354</v>
      </c>
      <c r="C190" s="43" t="s">
        <v>201</v>
      </c>
      <c r="D190" s="34">
        <v>6</v>
      </c>
      <c r="E190" s="24" t="s">
        <v>35</v>
      </c>
      <c r="F190" s="43" t="s">
        <v>50</v>
      </c>
      <c r="G190" s="24" t="s">
        <v>21</v>
      </c>
      <c r="H190" s="24" t="s">
        <v>21</v>
      </c>
      <c r="I190" s="24" t="s">
        <v>21</v>
      </c>
      <c r="J190" s="34">
        <v>6</v>
      </c>
      <c r="K190" s="34">
        <v>6</v>
      </c>
      <c r="L190" s="34" t="s">
        <v>52</v>
      </c>
      <c r="M190" s="31" t="s">
        <v>21</v>
      </c>
      <c r="N190" s="30" t="s">
        <v>21</v>
      </c>
      <c r="O190" s="178" t="s">
        <v>21</v>
      </c>
    </row>
    <row r="191" spans="1:15" x14ac:dyDescent="0.25">
      <c r="A191" s="242">
        <v>185</v>
      </c>
      <c r="B191" s="138" t="s">
        <v>354</v>
      </c>
      <c r="C191" s="43" t="s">
        <v>204</v>
      </c>
      <c r="D191" s="24">
        <v>3</v>
      </c>
      <c r="E191" s="24" t="s">
        <v>64</v>
      </c>
      <c r="F191" s="43" t="s">
        <v>204</v>
      </c>
      <c r="G191" s="24" t="s">
        <v>111</v>
      </c>
      <c r="H191" s="24" t="s">
        <v>21</v>
      </c>
      <c r="I191" s="24">
        <v>3000</v>
      </c>
      <c r="J191" s="24">
        <v>3</v>
      </c>
      <c r="K191" s="34">
        <v>3</v>
      </c>
      <c r="L191" s="34" t="s">
        <v>52</v>
      </c>
      <c r="M191" s="31" t="s">
        <v>21</v>
      </c>
      <c r="N191" s="30" t="s">
        <v>21</v>
      </c>
      <c r="O191" s="178" t="s">
        <v>21</v>
      </c>
    </row>
    <row r="192" spans="1:15" x14ac:dyDescent="0.25">
      <c r="A192" s="242">
        <v>186</v>
      </c>
      <c r="B192" s="138" t="s">
        <v>354</v>
      </c>
      <c r="C192" s="43" t="s">
        <v>205</v>
      </c>
      <c r="D192" s="24">
        <v>6</v>
      </c>
      <c r="E192" s="24" t="s">
        <v>35</v>
      </c>
      <c r="F192" s="43" t="s">
        <v>18</v>
      </c>
      <c r="G192" s="24" t="s">
        <v>21</v>
      </c>
      <c r="H192" s="24" t="s">
        <v>21</v>
      </c>
      <c r="I192" s="24" t="s">
        <v>21</v>
      </c>
      <c r="J192" s="24">
        <v>6</v>
      </c>
      <c r="K192" s="34">
        <v>6</v>
      </c>
      <c r="L192" s="34" t="s">
        <v>52</v>
      </c>
      <c r="M192" s="31" t="s">
        <v>21</v>
      </c>
      <c r="N192" s="30" t="s">
        <v>21</v>
      </c>
      <c r="O192" s="178" t="s">
        <v>21</v>
      </c>
    </row>
    <row r="193" spans="1:15" x14ac:dyDescent="0.25">
      <c r="A193" s="242">
        <v>187</v>
      </c>
      <c r="B193" s="138" t="s">
        <v>354</v>
      </c>
      <c r="C193" s="43" t="s">
        <v>26</v>
      </c>
      <c r="D193" s="24">
        <v>28</v>
      </c>
      <c r="E193" s="43" t="s">
        <v>47</v>
      </c>
      <c r="F193" s="43" t="s">
        <v>15</v>
      </c>
      <c r="G193" s="24" t="s">
        <v>51</v>
      </c>
      <c r="H193" s="24">
        <v>8</v>
      </c>
      <c r="I193" s="24">
        <v>80</v>
      </c>
      <c r="J193" s="24">
        <v>28</v>
      </c>
      <c r="K193" s="24">
        <v>28</v>
      </c>
      <c r="L193" s="34" t="s">
        <v>52</v>
      </c>
      <c r="M193" s="31" t="s">
        <v>21</v>
      </c>
      <c r="N193" s="30" t="s">
        <v>21</v>
      </c>
      <c r="O193" s="179" t="s">
        <v>21</v>
      </c>
    </row>
    <row r="194" spans="1:15" x14ac:dyDescent="0.25">
      <c r="A194" s="242">
        <v>188</v>
      </c>
      <c r="B194" s="138" t="s">
        <v>354</v>
      </c>
      <c r="C194" s="43" t="s">
        <v>34</v>
      </c>
      <c r="D194" s="24">
        <v>28</v>
      </c>
      <c r="E194" s="24" t="s">
        <v>21</v>
      </c>
      <c r="F194" s="43" t="s">
        <v>34</v>
      </c>
      <c r="G194" s="24">
        <v>8</v>
      </c>
      <c r="H194" s="24">
        <v>80</v>
      </c>
      <c r="I194" s="24" t="s">
        <v>21</v>
      </c>
      <c r="J194" s="24">
        <v>28</v>
      </c>
      <c r="K194" s="24">
        <v>28</v>
      </c>
      <c r="L194" s="34" t="s">
        <v>52</v>
      </c>
      <c r="M194" s="31" t="s">
        <v>21</v>
      </c>
      <c r="N194" s="30" t="s">
        <v>21</v>
      </c>
      <c r="O194" s="178" t="s">
        <v>21</v>
      </c>
    </row>
    <row r="195" spans="1:15" x14ac:dyDescent="0.25">
      <c r="A195" s="242">
        <v>189</v>
      </c>
      <c r="B195" s="138" t="s">
        <v>354</v>
      </c>
      <c r="C195" s="43" t="s">
        <v>26</v>
      </c>
      <c r="D195" s="24">
        <v>16</v>
      </c>
      <c r="E195" s="43" t="s">
        <v>47</v>
      </c>
      <c r="F195" s="43" t="s">
        <v>207</v>
      </c>
      <c r="G195" s="24" t="s">
        <v>51</v>
      </c>
      <c r="H195" s="24" t="s">
        <v>208</v>
      </c>
      <c r="I195" s="24">
        <v>15</v>
      </c>
      <c r="J195" s="24">
        <v>16</v>
      </c>
      <c r="K195" s="24">
        <v>16</v>
      </c>
      <c r="L195" s="34" t="s">
        <v>52</v>
      </c>
      <c r="M195" s="31" t="s">
        <v>21</v>
      </c>
      <c r="N195" s="30" t="s">
        <v>21</v>
      </c>
      <c r="O195" s="178" t="s">
        <v>21</v>
      </c>
    </row>
    <row r="196" spans="1:15" x14ac:dyDescent="0.25">
      <c r="A196" s="242">
        <v>190</v>
      </c>
      <c r="B196" s="138" t="s">
        <v>354</v>
      </c>
      <c r="C196" s="43" t="s">
        <v>20</v>
      </c>
      <c r="D196" s="24">
        <v>18</v>
      </c>
      <c r="E196" s="43" t="s">
        <v>47</v>
      </c>
      <c r="F196" s="43" t="s">
        <v>20</v>
      </c>
      <c r="G196" s="24" t="s">
        <v>51</v>
      </c>
      <c r="H196" s="24" t="s">
        <v>208</v>
      </c>
      <c r="I196" s="24" t="s">
        <v>21</v>
      </c>
      <c r="J196" s="24">
        <v>18</v>
      </c>
      <c r="K196" s="24">
        <v>18</v>
      </c>
      <c r="L196" s="34" t="s">
        <v>52</v>
      </c>
      <c r="M196" s="31" t="s">
        <v>21</v>
      </c>
      <c r="N196" s="30" t="s">
        <v>21</v>
      </c>
      <c r="O196" s="178" t="s">
        <v>21</v>
      </c>
    </row>
    <row r="197" spans="1:15" x14ac:dyDescent="0.25">
      <c r="A197" s="242">
        <v>191</v>
      </c>
      <c r="B197" s="138" t="s">
        <v>354</v>
      </c>
      <c r="C197" s="43" t="s">
        <v>26</v>
      </c>
      <c r="D197" s="24">
        <v>24</v>
      </c>
      <c r="E197" s="43" t="s">
        <v>47</v>
      </c>
      <c r="F197" s="43" t="s">
        <v>19</v>
      </c>
      <c r="G197" s="24" t="s">
        <v>51</v>
      </c>
      <c r="H197" s="24">
        <v>8</v>
      </c>
      <c r="I197" s="24">
        <v>20</v>
      </c>
      <c r="J197" s="24">
        <v>24</v>
      </c>
      <c r="K197" s="24">
        <v>24</v>
      </c>
      <c r="L197" s="34" t="s">
        <v>52</v>
      </c>
      <c r="M197" s="31" t="s">
        <v>21</v>
      </c>
      <c r="N197" s="30" t="s">
        <v>21</v>
      </c>
      <c r="O197" s="178" t="s">
        <v>21</v>
      </c>
    </row>
    <row r="198" spans="1:15" x14ac:dyDescent="0.25">
      <c r="A198" s="242">
        <v>192</v>
      </c>
      <c r="B198" s="138" t="s">
        <v>354</v>
      </c>
      <c r="C198" s="43" t="s">
        <v>20</v>
      </c>
      <c r="D198" s="24">
        <v>39</v>
      </c>
      <c r="E198" s="43" t="s">
        <v>47</v>
      </c>
      <c r="F198" s="43" t="s">
        <v>43</v>
      </c>
      <c r="G198" s="24" t="s">
        <v>51</v>
      </c>
      <c r="H198" s="24">
        <v>8</v>
      </c>
      <c r="I198" s="24" t="s">
        <v>21</v>
      </c>
      <c r="J198" s="24">
        <v>39</v>
      </c>
      <c r="K198" s="24">
        <v>39</v>
      </c>
      <c r="L198" s="34" t="s">
        <v>52</v>
      </c>
      <c r="M198" s="31" t="s">
        <v>21</v>
      </c>
      <c r="N198" s="30" t="s">
        <v>21</v>
      </c>
      <c r="O198" s="178" t="s">
        <v>21</v>
      </c>
    </row>
    <row r="199" spans="1:15" x14ac:dyDescent="0.25">
      <c r="A199" s="242">
        <v>193</v>
      </c>
      <c r="B199" s="138" t="s">
        <v>354</v>
      </c>
      <c r="C199" s="43" t="s">
        <v>26</v>
      </c>
      <c r="D199" s="24">
        <v>14</v>
      </c>
      <c r="E199" s="43" t="s">
        <v>47</v>
      </c>
      <c r="F199" s="43" t="s">
        <v>19</v>
      </c>
      <c r="G199" s="24" t="s">
        <v>51</v>
      </c>
      <c r="H199" s="24">
        <v>8</v>
      </c>
      <c r="I199" s="24">
        <v>30</v>
      </c>
      <c r="J199" s="24">
        <v>14</v>
      </c>
      <c r="K199" s="24">
        <v>14</v>
      </c>
      <c r="L199" s="34" t="s">
        <v>52</v>
      </c>
      <c r="M199" s="31" t="s">
        <v>21</v>
      </c>
      <c r="N199" s="30" t="s">
        <v>21</v>
      </c>
      <c r="O199" s="178" t="s">
        <v>21</v>
      </c>
    </row>
    <row r="200" spans="1:15" x14ac:dyDescent="0.25">
      <c r="A200" s="242">
        <v>194</v>
      </c>
      <c r="B200" s="138" t="s">
        <v>354</v>
      </c>
      <c r="C200" s="43" t="s">
        <v>26</v>
      </c>
      <c r="D200" s="24">
        <v>24</v>
      </c>
      <c r="E200" s="43" t="s">
        <v>47</v>
      </c>
      <c r="F200" s="43" t="s">
        <v>19</v>
      </c>
      <c r="G200" s="24" t="s">
        <v>51</v>
      </c>
      <c r="H200" s="24">
        <v>10</v>
      </c>
      <c r="I200" s="24">
        <v>60</v>
      </c>
      <c r="J200" s="24">
        <v>24</v>
      </c>
      <c r="K200" s="24">
        <v>24</v>
      </c>
      <c r="L200" s="34" t="s">
        <v>52</v>
      </c>
      <c r="M200" s="31" t="s">
        <v>21</v>
      </c>
      <c r="N200" s="30" t="s">
        <v>21</v>
      </c>
      <c r="O200" s="178" t="s">
        <v>21</v>
      </c>
    </row>
    <row r="201" spans="1:15" x14ac:dyDescent="0.25">
      <c r="A201" s="242">
        <v>195</v>
      </c>
      <c r="B201" s="138" t="s">
        <v>354</v>
      </c>
      <c r="C201" s="43" t="s">
        <v>20</v>
      </c>
      <c r="D201" s="24">
        <v>32</v>
      </c>
      <c r="E201" s="43" t="s">
        <v>47</v>
      </c>
      <c r="F201" s="43" t="s">
        <v>43</v>
      </c>
      <c r="G201" s="24" t="s">
        <v>51</v>
      </c>
      <c r="H201" s="24">
        <v>10</v>
      </c>
      <c r="I201" s="24" t="s">
        <v>21</v>
      </c>
      <c r="J201" s="24">
        <v>32</v>
      </c>
      <c r="K201" s="24">
        <v>32</v>
      </c>
      <c r="L201" s="34" t="s">
        <v>52</v>
      </c>
      <c r="M201" s="31" t="s">
        <v>21</v>
      </c>
      <c r="N201" s="30" t="s">
        <v>21</v>
      </c>
      <c r="O201" s="178" t="s">
        <v>21</v>
      </c>
    </row>
    <row r="202" spans="1:15" x14ac:dyDescent="0.25">
      <c r="A202" s="242">
        <v>196</v>
      </c>
      <c r="B202" s="138" t="s">
        <v>354</v>
      </c>
      <c r="C202" s="43" t="s">
        <v>26</v>
      </c>
      <c r="D202" s="24">
        <v>4</v>
      </c>
      <c r="E202" s="43" t="s">
        <v>47</v>
      </c>
      <c r="F202" s="43" t="s">
        <v>19</v>
      </c>
      <c r="G202" s="24" t="s">
        <v>51</v>
      </c>
      <c r="H202" s="24">
        <v>5</v>
      </c>
      <c r="I202" s="24">
        <v>15</v>
      </c>
      <c r="J202" s="24">
        <v>4</v>
      </c>
      <c r="K202" s="24">
        <v>4</v>
      </c>
      <c r="L202" s="34" t="s">
        <v>52</v>
      </c>
      <c r="M202" s="31" t="s">
        <v>21</v>
      </c>
      <c r="N202" s="30" t="s">
        <v>21</v>
      </c>
      <c r="O202" s="178" t="s">
        <v>21</v>
      </c>
    </row>
    <row r="203" spans="1:15" x14ac:dyDescent="0.25">
      <c r="A203" s="242">
        <v>197</v>
      </c>
      <c r="B203" s="138" t="s">
        <v>354</v>
      </c>
      <c r="C203" s="43" t="s">
        <v>26</v>
      </c>
      <c r="D203" s="24">
        <v>55</v>
      </c>
      <c r="E203" s="43" t="s">
        <v>47</v>
      </c>
      <c r="F203" s="43" t="s">
        <v>19</v>
      </c>
      <c r="G203" s="24" t="s">
        <v>51</v>
      </c>
      <c r="H203" s="24">
        <v>6</v>
      </c>
      <c r="I203" s="24">
        <v>15</v>
      </c>
      <c r="J203" s="24">
        <v>55</v>
      </c>
      <c r="K203" s="24">
        <v>55</v>
      </c>
      <c r="L203" s="34" t="s">
        <v>52</v>
      </c>
      <c r="M203" s="31" t="s">
        <v>21</v>
      </c>
      <c r="N203" s="30" t="s">
        <v>21</v>
      </c>
      <c r="O203" s="178" t="s">
        <v>21</v>
      </c>
    </row>
    <row r="204" spans="1:15" x14ac:dyDescent="0.25">
      <c r="A204" s="242">
        <v>198</v>
      </c>
      <c r="B204" s="138" t="s">
        <v>354</v>
      </c>
      <c r="C204" s="43" t="s">
        <v>20</v>
      </c>
      <c r="D204" s="24">
        <v>39</v>
      </c>
      <c r="E204" s="43" t="s">
        <v>47</v>
      </c>
      <c r="F204" s="43" t="s">
        <v>43</v>
      </c>
      <c r="G204" s="24" t="s">
        <v>51</v>
      </c>
      <c r="H204" s="24">
        <v>6</v>
      </c>
      <c r="I204" s="24" t="s">
        <v>21</v>
      </c>
      <c r="J204" s="24">
        <v>39</v>
      </c>
      <c r="K204" s="24">
        <v>39</v>
      </c>
      <c r="L204" s="34" t="s">
        <v>52</v>
      </c>
      <c r="M204" s="31" t="s">
        <v>21</v>
      </c>
      <c r="N204" s="30" t="s">
        <v>21</v>
      </c>
      <c r="O204" s="178" t="s">
        <v>21</v>
      </c>
    </row>
    <row r="205" spans="1:15" x14ac:dyDescent="0.25">
      <c r="A205" s="242">
        <v>199</v>
      </c>
      <c r="B205" s="138" t="s">
        <v>354</v>
      </c>
      <c r="C205" s="43" t="s">
        <v>163</v>
      </c>
      <c r="D205" s="24">
        <v>1</v>
      </c>
      <c r="E205" s="43" t="s">
        <v>47</v>
      </c>
      <c r="F205" s="43" t="s">
        <v>125</v>
      </c>
      <c r="G205" s="24" t="s">
        <v>164</v>
      </c>
      <c r="H205" s="24">
        <v>6</v>
      </c>
      <c r="I205" s="24" t="s">
        <v>21</v>
      </c>
      <c r="J205" s="24">
        <v>1</v>
      </c>
      <c r="K205" s="24">
        <v>1</v>
      </c>
      <c r="L205" s="34" t="s">
        <v>52</v>
      </c>
      <c r="M205" s="31" t="s">
        <v>21</v>
      </c>
      <c r="N205" s="30" t="s">
        <v>21</v>
      </c>
      <c r="O205" s="178" t="s">
        <v>21</v>
      </c>
    </row>
    <row r="206" spans="1:15" x14ac:dyDescent="0.25">
      <c r="A206" s="242">
        <v>200</v>
      </c>
      <c r="B206" s="138" t="s">
        <v>354</v>
      </c>
      <c r="C206" s="43" t="s">
        <v>26</v>
      </c>
      <c r="D206" s="24">
        <v>8</v>
      </c>
      <c r="E206" s="43" t="s">
        <v>47</v>
      </c>
      <c r="F206" s="43" t="s">
        <v>19</v>
      </c>
      <c r="G206" s="24" t="s">
        <v>51</v>
      </c>
      <c r="H206" s="24">
        <v>10</v>
      </c>
      <c r="I206" s="24">
        <v>30</v>
      </c>
      <c r="J206" s="24">
        <v>8</v>
      </c>
      <c r="K206" s="24">
        <v>8</v>
      </c>
      <c r="L206" s="34" t="s">
        <v>52</v>
      </c>
      <c r="M206" s="31" t="s">
        <v>21</v>
      </c>
      <c r="N206" s="30" t="s">
        <v>21</v>
      </c>
      <c r="O206" s="178" t="s">
        <v>21</v>
      </c>
    </row>
    <row r="207" spans="1:15" x14ac:dyDescent="0.25">
      <c r="A207" s="242">
        <v>201</v>
      </c>
      <c r="B207" s="138" t="s">
        <v>354</v>
      </c>
      <c r="C207" s="43" t="s">
        <v>26</v>
      </c>
      <c r="D207" s="24">
        <v>2</v>
      </c>
      <c r="E207" s="43" t="s">
        <v>47</v>
      </c>
      <c r="F207" s="43" t="s">
        <v>79</v>
      </c>
      <c r="G207" s="24" t="s">
        <v>51</v>
      </c>
      <c r="H207" s="24">
        <v>8</v>
      </c>
      <c r="I207" s="24">
        <v>60</v>
      </c>
      <c r="J207" s="24">
        <v>2</v>
      </c>
      <c r="K207" s="24">
        <v>2</v>
      </c>
      <c r="L207" s="34" t="s">
        <v>52</v>
      </c>
      <c r="M207" s="31" t="s">
        <v>21</v>
      </c>
      <c r="N207" s="30" t="s">
        <v>21</v>
      </c>
      <c r="O207" s="178" t="s">
        <v>21</v>
      </c>
    </row>
    <row r="208" spans="1:15" ht="15.75" thickBot="1" x14ac:dyDescent="0.3">
      <c r="A208" s="243">
        <v>202</v>
      </c>
      <c r="B208" s="237" t="s">
        <v>354</v>
      </c>
      <c r="C208" s="180" t="s">
        <v>26</v>
      </c>
      <c r="D208" s="157">
        <v>1</v>
      </c>
      <c r="E208" s="180" t="s">
        <v>47</v>
      </c>
      <c r="F208" s="180" t="s">
        <v>207</v>
      </c>
      <c r="G208" s="157" t="s">
        <v>51</v>
      </c>
      <c r="H208" s="157" t="s">
        <v>208</v>
      </c>
      <c r="I208" s="157">
        <v>10</v>
      </c>
      <c r="J208" s="157">
        <v>1</v>
      </c>
      <c r="K208" s="157">
        <v>1</v>
      </c>
      <c r="L208" s="189" t="s">
        <v>52</v>
      </c>
      <c r="M208" s="190" t="s">
        <v>21</v>
      </c>
      <c r="N208" s="191" t="s">
        <v>21</v>
      </c>
      <c r="O208" s="183" t="s">
        <v>21</v>
      </c>
    </row>
    <row r="209" spans="1:15" x14ac:dyDescent="0.25">
      <c r="A209" s="241">
        <v>203</v>
      </c>
      <c r="B209" s="236" t="s">
        <v>355</v>
      </c>
      <c r="C209" s="173" t="s">
        <v>281</v>
      </c>
      <c r="D209" s="174">
        <v>36</v>
      </c>
      <c r="E209" s="173" t="s">
        <v>209</v>
      </c>
      <c r="F209" s="174" t="s">
        <v>36</v>
      </c>
      <c r="G209" s="174">
        <v>1.5</v>
      </c>
      <c r="H209" s="174">
        <v>1000</v>
      </c>
      <c r="I209" s="174">
        <v>1650</v>
      </c>
      <c r="J209" s="174">
        <v>36</v>
      </c>
      <c r="K209" s="175">
        <f t="shared" ref="K209:K221" si="4">J209*I209*H209*G209*7.85/1000000</f>
        <v>699.43499999999995</v>
      </c>
      <c r="L209" s="175" t="s">
        <v>37</v>
      </c>
      <c r="M209" s="175">
        <f>540/2</f>
        <v>270</v>
      </c>
      <c r="N209" s="176">
        <f t="shared" ref="N209:N221" si="5">(K209-M209)/M209</f>
        <v>1.5904999999999998</v>
      </c>
      <c r="O209" s="177"/>
    </row>
    <row r="210" spans="1:15" x14ac:dyDescent="0.25">
      <c r="A210" s="242">
        <v>204</v>
      </c>
      <c r="B210" s="138" t="s">
        <v>355</v>
      </c>
      <c r="C210" s="43" t="s">
        <v>210</v>
      </c>
      <c r="D210" s="28">
        <v>6</v>
      </c>
      <c r="E210" s="29" t="s">
        <v>35</v>
      </c>
      <c r="F210" s="28" t="s">
        <v>36</v>
      </c>
      <c r="G210" s="28">
        <v>2</v>
      </c>
      <c r="H210" s="28">
        <v>1250</v>
      </c>
      <c r="I210" s="28">
        <v>2500</v>
      </c>
      <c r="J210" s="28">
        <v>2</v>
      </c>
      <c r="K210" s="49">
        <f t="shared" si="4"/>
        <v>98.125</v>
      </c>
      <c r="L210" s="49" t="s">
        <v>37</v>
      </c>
      <c r="M210" s="49">
        <v>80</v>
      </c>
      <c r="N210" s="50">
        <f t="shared" si="5"/>
        <v>0.2265625</v>
      </c>
      <c r="O210" s="178"/>
    </row>
    <row r="211" spans="1:15" x14ac:dyDescent="0.25">
      <c r="A211" s="242">
        <v>205</v>
      </c>
      <c r="B211" s="138" t="s">
        <v>355</v>
      </c>
      <c r="C211" s="43" t="s">
        <v>210</v>
      </c>
      <c r="D211" s="28">
        <v>3</v>
      </c>
      <c r="E211" s="29" t="s">
        <v>35</v>
      </c>
      <c r="F211" s="28" t="s">
        <v>36</v>
      </c>
      <c r="G211" s="28">
        <v>2</v>
      </c>
      <c r="H211" s="28">
        <v>1000</v>
      </c>
      <c r="I211" s="28">
        <v>1500</v>
      </c>
      <c r="J211" s="28">
        <v>1</v>
      </c>
      <c r="K211" s="49">
        <f t="shared" si="4"/>
        <v>23.55</v>
      </c>
      <c r="L211" s="49" t="s">
        <v>37</v>
      </c>
      <c r="M211" s="49">
        <f>39/2</f>
        <v>19.5</v>
      </c>
      <c r="N211" s="50">
        <f t="shared" si="5"/>
        <v>0.20769230769230773</v>
      </c>
      <c r="O211" s="178"/>
    </row>
    <row r="212" spans="1:15" x14ac:dyDescent="0.25">
      <c r="A212" s="242">
        <v>206</v>
      </c>
      <c r="B212" s="138" t="s">
        <v>355</v>
      </c>
      <c r="C212" s="43" t="s">
        <v>247</v>
      </c>
      <c r="D212" s="28">
        <v>18</v>
      </c>
      <c r="E212" s="29" t="s">
        <v>35</v>
      </c>
      <c r="F212" s="28" t="s">
        <v>36</v>
      </c>
      <c r="G212" s="28">
        <v>1.5</v>
      </c>
      <c r="H212" s="28">
        <v>1000</v>
      </c>
      <c r="I212" s="28">
        <v>3400</v>
      </c>
      <c r="J212" s="28">
        <v>1</v>
      </c>
      <c r="K212" s="49">
        <f t="shared" si="4"/>
        <v>40.034999999999997</v>
      </c>
      <c r="L212" s="49" t="s">
        <v>37</v>
      </c>
      <c r="M212" s="49">
        <v>48</v>
      </c>
      <c r="N212" s="50">
        <f t="shared" si="5"/>
        <v>-0.16593750000000007</v>
      </c>
      <c r="O212" s="178"/>
    </row>
    <row r="213" spans="1:15" x14ac:dyDescent="0.25">
      <c r="A213" s="242">
        <v>207</v>
      </c>
      <c r="B213" s="138" t="s">
        <v>355</v>
      </c>
      <c r="C213" s="43" t="s">
        <v>282</v>
      </c>
      <c r="D213" s="28">
        <v>18</v>
      </c>
      <c r="E213" s="29" t="s">
        <v>35</v>
      </c>
      <c r="F213" s="28" t="s">
        <v>36</v>
      </c>
      <c r="G213" s="28">
        <v>2</v>
      </c>
      <c r="H213" s="28">
        <v>1250</v>
      </c>
      <c r="I213" s="28">
        <v>1600</v>
      </c>
      <c r="J213" s="28">
        <v>1</v>
      </c>
      <c r="K213" s="49">
        <f t="shared" si="4"/>
        <v>31.4</v>
      </c>
      <c r="L213" s="49" t="s">
        <v>37</v>
      </c>
      <c r="M213" s="49">
        <v>30.5</v>
      </c>
      <c r="N213" s="50">
        <f t="shared" si="5"/>
        <v>2.9508196721311428E-2</v>
      </c>
      <c r="O213" s="178"/>
    </row>
    <row r="214" spans="1:15" x14ac:dyDescent="0.25">
      <c r="A214" s="242">
        <v>208</v>
      </c>
      <c r="B214" s="138" t="s">
        <v>355</v>
      </c>
      <c r="C214" s="43" t="s">
        <v>283</v>
      </c>
      <c r="D214" s="28">
        <v>6</v>
      </c>
      <c r="E214" s="28" t="s">
        <v>35</v>
      </c>
      <c r="F214" s="28" t="s">
        <v>36</v>
      </c>
      <c r="G214" s="28">
        <v>2</v>
      </c>
      <c r="H214" s="28">
        <v>1250</v>
      </c>
      <c r="I214" s="28">
        <v>3500</v>
      </c>
      <c r="J214" s="28">
        <v>2</v>
      </c>
      <c r="K214" s="49">
        <f>J214*I214*H214*G214*7.85/1000000</f>
        <v>137.375</v>
      </c>
      <c r="L214" s="49" t="s">
        <v>37</v>
      </c>
      <c r="M214" s="49">
        <f>219/2</f>
        <v>109.5</v>
      </c>
      <c r="N214" s="50">
        <f t="shared" si="5"/>
        <v>0.2545662100456621</v>
      </c>
      <c r="O214" s="178"/>
    </row>
    <row r="215" spans="1:15" x14ac:dyDescent="0.25">
      <c r="A215" s="242">
        <v>209</v>
      </c>
      <c r="B215" s="138" t="s">
        <v>355</v>
      </c>
      <c r="C215" s="43" t="s">
        <v>284</v>
      </c>
      <c r="D215" s="28">
        <v>48</v>
      </c>
      <c r="E215" s="29" t="s">
        <v>38</v>
      </c>
      <c r="F215" s="28" t="s">
        <v>36</v>
      </c>
      <c r="G215" s="28">
        <v>4</v>
      </c>
      <c r="H215" s="28">
        <v>1500</v>
      </c>
      <c r="I215" s="28">
        <v>6000</v>
      </c>
      <c r="J215" s="28">
        <v>1</v>
      </c>
      <c r="K215" s="49">
        <f t="shared" si="4"/>
        <v>282.60000000000002</v>
      </c>
      <c r="L215" s="49" t="s">
        <v>37</v>
      </c>
      <c r="M215" s="49">
        <f>536/2</f>
        <v>268</v>
      </c>
      <c r="N215" s="50">
        <f t="shared" si="5"/>
        <v>5.4477611940298591E-2</v>
      </c>
      <c r="O215" s="178"/>
    </row>
    <row r="216" spans="1:15" x14ac:dyDescent="0.25">
      <c r="A216" s="242">
        <v>210</v>
      </c>
      <c r="B216" s="138" t="s">
        <v>355</v>
      </c>
      <c r="C216" s="43" t="s">
        <v>285</v>
      </c>
      <c r="D216" s="28">
        <v>48</v>
      </c>
      <c r="E216" s="29" t="s">
        <v>38</v>
      </c>
      <c r="F216" s="28" t="s">
        <v>36</v>
      </c>
      <c r="G216" s="28">
        <v>4</v>
      </c>
      <c r="H216" s="28">
        <v>1500</v>
      </c>
      <c r="I216" s="28">
        <v>3800</v>
      </c>
      <c r="J216" s="28">
        <v>1</v>
      </c>
      <c r="K216" s="49">
        <f t="shared" si="4"/>
        <v>178.98</v>
      </c>
      <c r="L216" s="49" t="s">
        <v>37</v>
      </c>
      <c r="M216" s="49">
        <v>170</v>
      </c>
      <c r="N216" s="50">
        <f t="shared" si="5"/>
        <v>5.2823529411764644E-2</v>
      </c>
      <c r="O216" s="178"/>
    </row>
    <row r="217" spans="1:15" x14ac:dyDescent="0.25">
      <c r="A217" s="242">
        <v>211</v>
      </c>
      <c r="B217" s="138" t="s">
        <v>355</v>
      </c>
      <c r="C217" s="43" t="s">
        <v>286</v>
      </c>
      <c r="D217" s="28">
        <v>40</v>
      </c>
      <c r="E217" s="29" t="s">
        <v>38</v>
      </c>
      <c r="F217" s="28" t="s">
        <v>36</v>
      </c>
      <c r="G217" s="28">
        <v>10</v>
      </c>
      <c r="H217" s="28">
        <v>1500</v>
      </c>
      <c r="I217" s="28">
        <v>1100</v>
      </c>
      <c r="J217" s="49">
        <v>1</v>
      </c>
      <c r="K217" s="49">
        <f t="shared" si="4"/>
        <v>129.52500000000001</v>
      </c>
      <c r="L217" s="49" t="s">
        <v>37</v>
      </c>
      <c r="M217" s="56">
        <v>100</v>
      </c>
      <c r="N217" s="50">
        <f t="shared" si="5"/>
        <v>0.29525000000000007</v>
      </c>
      <c r="O217" s="178"/>
    </row>
    <row r="218" spans="1:15" x14ac:dyDescent="0.25">
      <c r="A218" s="242">
        <v>212</v>
      </c>
      <c r="B218" s="138" t="s">
        <v>355</v>
      </c>
      <c r="C218" s="43" t="s">
        <v>248</v>
      </c>
      <c r="D218" s="28">
        <v>1</v>
      </c>
      <c r="E218" s="29" t="s">
        <v>38</v>
      </c>
      <c r="F218" s="28" t="s">
        <v>36</v>
      </c>
      <c r="G218" s="28">
        <v>3</v>
      </c>
      <c r="H218" s="28">
        <v>1000</v>
      </c>
      <c r="I218" s="28">
        <v>350</v>
      </c>
      <c r="J218" s="28">
        <v>1</v>
      </c>
      <c r="K218" s="49">
        <f t="shared" si="4"/>
        <v>8.2424999999999997</v>
      </c>
      <c r="L218" s="49" t="s">
        <v>37</v>
      </c>
      <c r="M218" s="49">
        <v>6</v>
      </c>
      <c r="N218" s="50">
        <f t="shared" si="5"/>
        <v>0.37374999999999997</v>
      </c>
      <c r="O218" s="178"/>
    </row>
    <row r="219" spans="1:15" x14ac:dyDescent="0.25">
      <c r="A219" s="242">
        <v>213</v>
      </c>
      <c r="B219" s="138" t="s">
        <v>355</v>
      </c>
      <c r="C219" s="57" t="s">
        <v>287</v>
      </c>
      <c r="D219" s="29">
        <v>2</v>
      </c>
      <c r="E219" s="29" t="s">
        <v>38</v>
      </c>
      <c r="F219" s="28" t="s">
        <v>36</v>
      </c>
      <c r="G219" s="28">
        <v>20</v>
      </c>
      <c r="H219" s="28">
        <v>1500</v>
      </c>
      <c r="I219" s="28">
        <v>100</v>
      </c>
      <c r="J219" s="29">
        <v>1</v>
      </c>
      <c r="K219" s="49">
        <f t="shared" si="4"/>
        <v>23.55</v>
      </c>
      <c r="L219" s="49" t="s">
        <v>37</v>
      </c>
      <c r="M219" s="49">
        <v>9.4</v>
      </c>
      <c r="N219" s="50">
        <f t="shared" si="5"/>
        <v>1.5053191489361701</v>
      </c>
      <c r="O219" s="179"/>
    </row>
    <row r="220" spans="1:15" x14ac:dyDescent="0.25">
      <c r="A220" s="242">
        <v>214</v>
      </c>
      <c r="B220" s="138" t="s">
        <v>355</v>
      </c>
      <c r="C220" s="43" t="s">
        <v>288</v>
      </c>
      <c r="D220" s="28">
        <v>40</v>
      </c>
      <c r="E220" s="28" t="s">
        <v>38</v>
      </c>
      <c r="F220" s="28" t="s">
        <v>36</v>
      </c>
      <c r="G220" s="28">
        <v>8</v>
      </c>
      <c r="H220" s="28">
        <v>1500</v>
      </c>
      <c r="I220" s="28">
        <v>1100</v>
      </c>
      <c r="J220" s="28">
        <v>1</v>
      </c>
      <c r="K220" s="49">
        <f t="shared" si="4"/>
        <v>103.62</v>
      </c>
      <c r="L220" s="49" t="s">
        <v>37</v>
      </c>
      <c r="M220" s="49">
        <v>80</v>
      </c>
      <c r="N220" s="50">
        <f t="shared" si="5"/>
        <v>0.29525000000000007</v>
      </c>
      <c r="O220" s="179"/>
    </row>
    <row r="221" spans="1:15" x14ac:dyDescent="0.25">
      <c r="A221" s="242">
        <v>215</v>
      </c>
      <c r="B221" s="138" t="s">
        <v>355</v>
      </c>
      <c r="C221" s="43" t="s">
        <v>289</v>
      </c>
      <c r="D221" s="28">
        <v>8</v>
      </c>
      <c r="E221" s="28" t="s">
        <v>38</v>
      </c>
      <c r="F221" s="28" t="s">
        <v>36</v>
      </c>
      <c r="G221" s="28">
        <v>10</v>
      </c>
      <c r="H221" s="28">
        <v>1500</v>
      </c>
      <c r="I221" s="28">
        <v>670</v>
      </c>
      <c r="J221" s="28">
        <v>1</v>
      </c>
      <c r="K221" s="49">
        <f t="shared" si="4"/>
        <v>78.892499999999998</v>
      </c>
      <c r="L221" s="49" t="s">
        <v>37</v>
      </c>
      <c r="M221" s="49">
        <v>50</v>
      </c>
      <c r="N221" s="50">
        <f t="shared" si="5"/>
        <v>0.57784999999999997</v>
      </c>
      <c r="O221" s="179"/>
    </row>
    <row r="222" spans="1:15" x14ac:dyDescent="0.25">
      <c r="A222" s="242">
        <v>216</v>
      </c>
      <c r="B222" s="138" t="s">
        <v>355</v>
      </c>
      <c r="C222" s="43" t="s">
        <v>244</v>
      </c>
      <c r="D222" s="28">
        <v>12</v>
      </c>
      <c r="E222" s="29" t="s">
        <v>35</v>
      </c>
      <c r="F222" s="28" t="s">
        <v>245</v>
      </c>
      <c r="G222" s="28">
        <v>1</v>
      </c>
      <c r="H222" s="28">
        <v>32</v>
      </c>
      <c r="I222" s="28">
        <v>58000</v>
      </c>
      <c r="J222" s="28">
        <v>1</v>
      </c>
      <c r="K222" s="28">
        <v>58</v>
      </c>
      <c r="L222" s="49" t="s">
        <v>104</v>
      </c>
      <c r="M222" s="49" t="s">
        <v>21</v>
      </c>
      <c r="N222" s="50" t="s">
        <v>21</v>
      </c>
      <c r="O222" s="178"/>
    </row>
    <row r="223" spans="1:15" x14ac:dyDescent="0.25">
      <c r="A223" s="242">
        <v>217</v>
      </c>
      <c r="B223" s="138" t="s">
        <v>355</v>
      </c>
      <c r="C223" s="43" t="s">
        <v>246</v>
      </c>
      <c r="D223" s="28">
        <v>18</v>
      </c>
      <c r="E223" s="29" t="s">
        <v>35</v>
      </c>
      <c r="F223" s="28" t="s">
        <v>245</v>
      </c>
      <c r="G223" s="28">
        <v>2</v>
      </c>
      <c r="H223" s="28">
        <v>30</v>
      </c>
      <c r="I223" s="28">
        <v>1700</v>
      </c>
      <c r="J223" s="28">
        <v>18</v>
      </c>
      <c r="K223" s="49">
        <f>J223*I223*H223*G223*7.85/1000000</f>
        <v>14.412599999999999</v>
      </c>
      <c r="L223" s="49" t="s">
        <v>37</v>
      </c>
      <c r="M223" s="49">
        <v>14</v>
      </c>
      <c r="N223" s="50">
        <f>(K223-M223)/M223</f>
        <v>2.947142857142853E-2</v>
      </c>
      <c r="O223" s="178"/>
    </row>
    <row r="224" spans="1:15" x14ac:dyDescent="0.25">
      <c r="A224" s="242">
        <v>218</v>
      </c>
      <c r="B224" s="138" t="s">
        <v>355</v>
      </c>
      <c r="C224" s="43" t="s">
        <v>249</v>
      </c>
      <c r="D224" s="28">
        <v>24</v>
      </c>
      <c r="E224" s="43" t="s">
        <v>76</v>
      </c>
      <c r="F224" s="28" t="s">
        <v>100</v>
      </c>
      <c r="G224" s="28" t="s">
        <v>33</v>
      </c>
      <c r="H224" s="28" t="s">
        <v>82</v>
      </c>
      <c r="I224" s="28">
        <v>2200</v>
      </c>
      <c r="J224" s="28">
        <v>1</v>
      </c>
      <c r="K224" s="49">
        <v>2</v>
      </c>
      <c r="L224" s="49" t="s">
        <v>37</v>
      </c>
      <c r="M224" s="49">
        <v>2</v>
      </c>
      <c r="N224" s="50">
        <f>(K224-M224)/M224</f>
        <v>0</v>
      </c>
      <c r="O224" s="179"/>
    </row>
    <row r="225" spans="1:15" x14ac:dyDescent="0.25">
      <c r="A225" s="242">
        <v>219</v>
      </c>
      <c r="B225" s="138" t="s">
        <v>355</v>
      </c>
      <c r="C225" s="43" t="s">
        <v>290</v>
      </c>
      <c r="D225" s="28">
        <v>1</v>
      </c>
      <c r="E225" s="43" t="s">
        <v>76</v>
      </c>
      <c r="F225" s="28" t="s">
        <v>175</v>
      </c>
      <c r="G225" s="28">
        <v>40</v>
      </c>
      <c r="H225" s="28" t="s">
        <v>21</v>
      </c>
      <c r="I225" s="28">
        <v>6000</v>
      </c>
      <c r="J225" s="28">
        <v>2</v>
      </c>
      <c r="K225" s="28">
        <f>28.5*2</f>
        <v>57</v>
      </c>
      <c r="L225" s="49" t="s">
        <v>37</v>
      </c>
      <c r="M225" s="49">
        <v>32</v>
      </c>
      <c r="N225" s="50">
        <f>(K225-M225)/M225</f>
        <v>0.78125</v>
      </c>
      <c r="O225" s="178"/>
    </row>
    <row r="226" spans="1:15" x14ac:dyDescent="0.25">
      <c r="A226" s="242">
        <v>220</v>
      </c>
      <c r="B226" s="138" t="s">
        <v>355</v>
      </c>
      <c r="C226" s="43" t="s">
        <v>291</v>
      </c>
      <c r="D226" s="28">
        <v>4</v>
      </c>
      <c r="E226" s="43" t="s">
        <v>76</v>
      </c>
      <c r="F226" s="28" t="s">
        <v>241</v>
      </c>
      <c r="G226" s="28">
        <v>4</v>
      </c>
      <c r="H226" s="28" t="s">
        <v>177</v>
      </c>
      <c r="I226" s="28">
        <v>6000</v>
      </c>
      <c r="J226" s="28">
        <v>1</v>
      </c>
      <c r="K226" s="28">
        <v>44</v>
      </c>
      <c r="L226" s="49" t="s">
        <v>37</v>
      </c>
      <c r="M226" s="49">
        <v>32</v>
      </c>
      <c r="N226" s="50">
        <f>(K226-M226)/M226</f>
        <v>0.375</v>
      </c>
      <c r="O226" s="178"/>
    </row>
    <row r="227" spans="1:15" x14ac:dyDescent="0.25">
      <c r="A227" s="242">
        <v>221</v>
      </c>
      <c r="B227" s="138" t="s">
        <v>355</v>
      </c>
      <c r="C227" s="43" t="s">
        <v>292</v>
      </c>
      <c r="D227" s="28">
        <v>2</v>
      </c>
      <c r="E227" s="43" t="s">
        <v>76</v>
      </c>
      <c r="F227" s="28" t="s">
        <v>242</v>
      </c>
      <c r="G227" s="28">
        <v>4</v>
      </c>
      <c r="H227" s="28" t="s">
        <v>80</v>
      </c>
      <c r="I227" s="28">
        <v>6000</v>
      </c>
      <c r="J227" s="28">
        <v>2</v>
      </c>
      <c r="K227" s="49">
        <v>29</v>
      </c>
      <c r="L227" s="49" t="s">
        <v>37</v>
      </c>
      <c r="M227" s="49">
        <v>29</v>
      </c>
      <c r="N227" s="50">
        <f>(K227-M227)/M227</f>
        <v>0</v>
      </c>
      <c r="O227" s="178"/>
    </row>
    <row r="228" spans="1:15" x14ac:dyDescent="0.25">
      <c r="A228" s="242">
        <v>222</v>
      </c>
      <c r="B228" s="138" t="s">
        <v>355</v>
      </c>
      <c r="C228" s="43" t="s">
        <v>250</v>
      </c>
      <c r="D228" s="28">
        <v>1</v>
      </c>
      <c r="E228" s="43" t="s">
        <v>65</v>
      </c>
      <c r="F228" s="43" t="s">
        <v>50</v>
      </c>
      <c r="G228" s="28">
        <v>3</v>
      </c>
      <c r="H228" s="28">
        <v>1000</v>
      </c>
      <c r="I228" s="28">
        <v>10000</v>
      </c>
      <c r="J228" s="28">
        <v>1</v>
      </c>
      <c r="K228" s="49">
        <v>1</v>
      </c>
      <c r="L228" s="49" t="s">
        <v>251</v>
      </c>
      <c r="M228" s="49" t="s">
        <v>21</v>
      </c>
      <c r="N228" s="50" t="s">
        <v>21</v>
      </c>
      <c r="O228" s="179"/>
    </row>
    <row r="229" spans="1:15" x14ac:dyDescent="0.25">
      <c r="A229" s="242">
        <v>223</v>
      </c>
      <c r="B229" s="138" t="s">
        <v>355</v>
      </c>
      <c r="C229" s="57" t="s">
        <v>293</v>
      </c>
      <c r="D229" s="29">
        <v>12</v>
      </c>
      <c r="E229" s="29" t="s">
        <v>35</v>
      </c>
      <c r="F229" s="43" t="s">
        <v>50</v>
      </c>
      <c r="G229" s="28" t="s">
        <v>21</v>
      </c>
      <c r="H229" s="28" t="s">
        <v>21</v>
      </c>
      <c r="I229" s="28" t="s">
        <v>21</v>
      </c>
      <c r="J229" s="29">
        <v>12</v>
      </c>
      <c r="K229" s="29">
        <v>12</v>
      </c>
      <c r="L229" s="49" t="s">
        <v>251</v>
      </c>
      <c r="M229" s="49" t="s">
        <v>21</v>
      </c>
      <c r="N229" s="50" t="s">
        <v>21</v>
      </c>
      <c r="O229" s="179"/>
    </row>
    <row r="230" spans="1:15" x14ac:dyDescent="0.25">
      <c r="A230" s="242">
        <v>224</v>
      </c>
      <c r="B230" s="138" t="s">
        <v>355</v>
      </c>
      <c r="C230" s="43" t="s">
        <v>294</v>
      </c>
      <c r="D230" s="28">
        <v>18</v>
      </c>
      <c r="E230" s="29" t="s">
        <v>35</v>
      </c>
      <c r="F230" s="43" t="s">
        <v>50</v>
      </c>
      <c r="G230" s="28" t="s">
        <v>21</v>
      </c>
      <c r="H230" s="28" t="s">
        <v>21</v>
      </c>
      <c r="I230" s="28">
        <v>1700</v>
      </c>
      <c r="J230" s="28">
        <v>18</v>
      </c>
      <c r="K230" s="49">
        <v>18</v>
      </c>
      <c r="L230" s="49" t="s">
        <v>251</v>
      </c>
      <c r="M230" s="49" t="s">
        <v>21</v>
      </c>
      <c r="N230" s="50" t="s">
        <v>21</v>
      </c>
      <c r="O230" s="178"/>
    </row>
    <row r="231" spans="1:15" x14ac:dyDescent="0.25">
      <c r="A231" s="242">
        <v>225</v>
      </c>
      <c r="B231" s="138" t="s">
        <v>355</v>
      </c>
      <c r="C231" s="43" t="s">
        <v>295</v>
      </c>
      <c r="D231" s="28">
        <v>18</v>
      </c>
      <c r="E231" s="43" t="s">
        <v>194</v>
      </c>
      <c r="F231" s="43" t="s">
        <v>295</v>
      </c>
      <c r="G231" s="28" t="s">
        <v>296</v>
      </c>
      <c r="H231" s="28" t="s">
        <v>21</v>
      </c>
      <c r="I231" s="28" t="s">
        <v>21</v>
      </c>
      <c r="J231" s="28">
        <v>18</v>
      </c>
      <c r="K231" s="28">
        <v>18</v>
      </c>
      <c r="L231" s="49" t="s">
        <v>251</v>
      </c>
      <c r="M231" s="49" t="s">
        <v>21</v>
      </c>
      <c r="N231" s="50" t="s">
        <v>21</v>
      </c>
      <c r="O231" s="178"/>
    </row>
    <row r="232" spans="1:15" x14ac:dyDescent="0.25">
      <c r="A232" s="242">
        <v>226</v>
      </c>
      <c r="B232" s="138" t="s">
        <v>355</v>
      </c>
      <c r="C232" s="43" t="s">
        <v>297</v>
      </c>
      <c r="D232" s="28">
        <v>2</v>
      </c>
      <c r="E232" s="43" t="s">
        <v>76</v>
      </c>
      <c r="F232" s="28" t="s">
        <v>240</v>
      </c>
      <c r="G232" s="28" t="s">
        <v>256</v>
      </c>
      <c r="H232" s="28" t="s">
        <v>21</v>
      </c>
      <c r="I232" s="28">
        <v>1150</v>
      </c>
      <c r="J232" s="28">
        <v>1</v>
      </c>
      <c r="K232" s="28">
        <v>26</v>
      </c>
      <c r="L232" s="49" t="s">
        <v>37</v>
      </c>
      <c r="M232" s="49">
        <v>22</v>
      </c>
      <c r="N232" s="50">
        <f t="shared" ref="N232" si="6">(K232-M232)/M232</f>
        <v>0.18181818181818182</v>
      </c>
      <c r="O232" s="178"/>
    </row>
    <row r="233" spans="1:15" x14ac:dyDescent="0.25">
      <c r="A233" s="242">
        <v>227</v>
      </c>
      <c r="B233" s="138" t="s">
        <v>355</v>
      </c>
      <c r="C233" s="43" t="s">
        <v>298</v>
      </c>
      <c r="D233" s="28">
        <v>1</v>
      </c>
      <c r="E233" s="43" t="s">
        <v>76</v>
      </c>
      <c r="F233" s="28" t="s">
        <v>240</v>
      </c>
      <c r="G233" s="28" t="s">
        <v>253</v>
      </c>
      <c r="H233" s="28" t="s">
        <v>21</v>
      </c>
      <c r="I233" s="28">
        <v>165</v>
      </c>
      <c r="J233" s="28">
        <v>1</v>
      </c>
      <c r="K233" s="28">
        <v>1.25</v>
      </c>
      <c r="L233" s="49" t="s">
        <v>37</v>
      </c>
      <c r="M233" s="56">
        <v>1</v>
      </c>
      <c r="N233" s="50">
        <f>(K233-M233)/M233</f>
        <v>0.25</v>
      </c>
      <c r="O233" s="179"/>
    </row>
    <row r="234" spans="1:15" x14ac:dyDescent="0.25">
      <c r="A234" s="242">
        <v>228</v>
      </c>
      <c r="B234" s="138" t="s">
        <v>355</v>
      </c>
      <c r="C234" s="43" t="s">
        <v>299</v>
      </c>
      <c r="D234" s="28">
        <v>1</v>
      </c>
      <c r="E234" s="43" t="s">
        <v>63</v>
      </c>
      <c r="F234" s="28" t="s">
        <v>240</v>
      </c>
      <c r="G234" s="28" t="s">
        <v>184</v>
      </c>
      <c r="H234" s="28" t="s">
        <v>21</v>
      </c>
      <c r="I234" s="28">
        <v>75</v>
      </c>
      <c r="J234" s="28">
        <v>1</v>
      </c>
      <c r="K234" s="56">
        <v>0.3</v>
      </c>
      <c r="L234" s="49" t="s">
        <v>37</v>
      </c>
      <c r="M234" s="58">
        <f>0.38/2</f>
        <v>0.19</v>
      </c>
      <c r="N234" s="50">
        <f>(K234-M234)/M234</f>
        <v>0.57894736842105254</v>
      </c>
      <c r="O234" s="178"/>
    </row>
    <row r="235" spans="1:15" x14ac:dyDescent="0.25">
      <c r="A235" s="242">
        <v>229</v>
      </c>
      <c r="B235" s="138" t="s">
        <v>355</v>
      </c>
      <c r="C235" s="43" t="s">
        <v>214</v>
      </c>
      <c r="D235" s="28">
        <v>2</v>
      </c>
      <c r="E235" s="28" t="s">
        <v>21</v>
      </c>
      <c r="F235" s="43" t="s">
        <v>214</v>
      </c>
      <c r="G235" s="28" t="s">
        <v>300</v>
      </c>
      <c r="H235" s="28" t="s">
        <v>21</v>
      </c>
      <c r="I235" s="28" t="s">
        <v>21</v>
      </c>
      <c r="J235" s="28">
        <v>2</v>
      </c>
      <c r="K235" s="28">
        <v>2</v>
      </c>
      <c r="L235" s="49" t="s">
        <v>52</v>
      </c>
      <c r="M235" s="49" t="s">
        <v>21</v>
      </c>
      <c r="N235" s="49" t="s">
        <v>21</v>
      </c>
      <c r="O235" s="179"/>
    </row>
    <row r="236" spans="1:15" x14ac:dyDescent="0.25">
      <c r="A236" s="242">
        <v>230</v>
      </c>
      <c r="B236" s="138" t="s">
        <v>355</v>
      </c>
      <c r="C236" s="43" t="s">
        <v>212</v>
      </c>
      <c r="D236" s="28">
        <v>2</v>
      </c>
      <c r="E236" s="28" t="s">
        <v>21</v>
      </c>
      <c r="F236" s="43" t="s">
        <v>212</v>
      </c>
      <c r="G236" s="28" t="s">
        <v>213</v>
      </c>
      <c r="H236" s="28" t="s">
        <v>21</v>
      </c>
      <c r="I236" s="28" t="s">
        <v>21</v>
      </c>
      <c r="J236" s="28">
        <v>2</v>
      </c>
      <c r="K236" s="28">
        <v>2</v>
      </c>
      <c r="L236" s="49" t="s">
        <v>52</v>
      </c>
      <c r="M236" s="49" t="s">
        <v>21</v>
      </c>
      <c r="N236" s="49" t="s">
        <v>21</v>
      </c>
      <c r="O236" s="178"/>
    </row>
    <row r="237" spans="1:15" x14ac:dyDescent="0.25">
      <c r="A237" s="242">
        <v>231</v>
      </c>
      <c r="B237" s="138" t="s">
        <v>355</v>
      </c>
      <c r="C237" s="43" t="s">
        <v>301</v>
      </c>
      <c r="D237" s="28">
        <v>1</v>
      </c>
      <c r="E237" s="43" t="s">
        <v>21</v>
      </c>
      <c r="F237" s="43" t="s">
        <v>216</v>
      </c>
      <c r="G237" s="28">
        <v>3000</v>
      </c>
      <c r="H237" s="28" t="s">
        <v>21</v>
      </c>
      <c r="I237" s="28" t="s">
        <v>21</v>
      </c>
      <c r="J237" s="28">
        <v>1</v>
      </c>
      <c r="K237" s="28">
        <v>1</v>
      </c>
      <c r="L237" s="49" t="s">
        <v>52</v>
      </c>
      <c r="M237" s="49" t="s">
        <v>21</v>
      </c>
      <c r="N237" s="49" t="s">
        <v>21</v>
      </c>
      <c r="O237" s="179"/>
    </row>
    <row r="238" spans="1:15" x14ac:dyDescent="0.25">
      <c r="A238" s="242">
        <v>232</v>
      </c>
      <c r="B238" s="138" t="s">
        <v>355</v>
      </c>
      <c r="C238" s="43" t="s">
        <v>190</v>
      </c>
      <c r="D238" s="28">
        <v>1</v>
      </c>
      <c r="E238" s="28" t="s">
        <v>21</v>
      </c>
      <c r="F238" s="43" t="s">
        <v>190</v>
      </c>
      <c r="G238" s="28" t="s">
        <v>224</v>
      </c>
      <c r="H238" s="28" t="s">
        <v>21</v>
      </c>
      <c r="I238" s="28" t="s">
        <v>21</v>
      </c>
      <c r="J238" s="28">
        <v>1</v>
      </c>
      <c r="K238" s="28">
        <v>1</v>
      </c>
      <c r="L238" s="49" t="s">
        <v>52</v>
      </c>
      <c r="M238" s="49" t="s">
        <v>21</v>
      </c>
      <c r="N238" s="49" t="s">
        <v>21</v>
      </c>
      <c r="O238" s="179"/>
    </row>
    <row r="239" spans="1:15" x14ac:dyDescent="0.25">
      <c r="A239" s="242">
        <v>233</v>
      </c>
      <c r="B239" s="138" t="s">
        <v>355</v>
      </c>
      <c r="C239" s="43" t="s">
        <v>225</v>
      </c>
      <c r="D239" s="28">
        <v>1</v>
      </c>
      <c r="E239" s="28" t="s">
        <v>160</v>
      </c>
      <c r="F239" s="43" t="s">
        <v>50</v>
      </c>
      <c r="G239" s="28" t="s">
        <v>21</v>
      </c>
      <c r="H239" s="28" t="s">
        <v>21</v>
      </c>
      <c r="I239" s="28" t="s">
        <v>21</v>
      </c>
      <c r="J239" s="28">
        <v>1</v>
      </c>
      <c r="K239" s="28">
        <v>1</v>
      </c>
      <c r="L239" s="49" t="s">
        <v>52</v>
      </c>
      <c r="M239" s="49" t="s">
        <v>21</v>
      </c>
      <c r="N239" s="49" t="s">
        <v>21</v>
      </c>
      <c r="O239" s="179"/>
    </row>
    <row r="240" spans="1:15" x14ac:dyDescent="0.25">
      <c r="A240" s="242">
        <v>234</v>
      </c>
      <c r="B240" s="138" t="s">
        <v>355</v>
      </c>
      <c r="C240" s="43" t="s">
        <v>302</v>
      </c>
      <c r="D240" s="28">
        <v>1</v>
      </c>
      <c r="E240" s="28" t="s">
        <v>215</v>
      </c>
      <c r="F240" s="28" t="s">
        <v>135</v>
      </c>
      <c r="G240" s="28">
        <v>6</v>
      </c>
      <c r="H240" s="28">
        <v>6</v>
      </c>
      <c r="I240" s="28">
        <v>60</v>
      </c>
      <c r="J240" s="28">
        <v>1</v>
      </c>
      <c r="K240" s="28">
        <v>1</v>
      </c>
      <c r="L240" s="49" t="s">
        <v>52</v>
      </c>
      <c r="M240" s="49" t="s">
        <v>21</v>
      </c>
      <c r="N240" s="49" t="s">
        <v>21</v>
      </c>
      <c r="O240" s="179"/>
    </row>
    <row r="241" spans="1:15" x14ac:dyDescent="0.25">
      <c r="A241" s="242">
        <v>235</v>
      </c>
      <c r="B241" s="138" t="s">
        <v>355</v>
      </c>
      <c r="C241" s="43" t="s">
        <v>302</v>
      </c>
      <c r="D241" s="28">
        <v>1</v>
      </c>
      <c r="E241" s="28" t="s">
        <v>215</v>
      </c>
      <c r="F241" s="28" t="s">
        <v>135</v>
      </c>
      <c r="G241" s="28">
        <v>6</v>
      </c>
      <c r="H241" s="28">
        <v>6</v>
      </c>
      <c r="I241" s="28">
        <v>90</v>
      </c>
      <c r="J241" s="28">
        <v>1</v>
      </c>
      <c r="K241" s="28">
        <v>1</v>
      </c>
      <c r="L241" s="49" t="s">
        <v>52</v>
      </c>
      <c r="M241" s="49" t="s">
        <v>21</v>
      </c>
      <c r="N241" s="49" t="s">
        <v>21</v>
      </c>
      <c r="O241" s="179"/>
    </row>
    <row r="242" spans="1:15" x14ac:dyDescent="0.25">
      <c r="A242" s="242">
        <v>236</v>
      </c>
      <c r="B242" s="138" t="s">
        <v>355</v>
      </c>
      <c r="C242" s="43" t="s">
        <v>20</v>
      </c>
      <c r="D242" s="28">
        <v>144</v>
      </c>
      <c r="E242" s="43" t="s">
        <v>47</v>
      </c>
      <c r="F242" s="43" t="s">
        <v>43</v>
      </c>
      <c r="G242" s="28" t="s">
        <v>51</v>
      </c>
      <c r="H242" s="28">
        <v>10</v>
      </c>
      <c r="I242" s="28" t="s">
        <v>21</v>
      </c>
      <c r="J242" s="28">
        <v>144</v>
      </c>
      <c r="K242" s="28">
        <v>144</v>
      </c>
      <c r="L242" s="49" t="s">
        <v>251</v>
      </c>
      <c r="M242" s="49" t="s">
        <v>21</v>
      </c>
      <c r="N242" s="50" t="s">
        <v>21</v>
      </c>
      <c r="O242" s="179"/>
    </row>
    <row r="243" spans="1:15" x14ac:dyDescent="0.25">
      <c r="A243" s="242">
        <v>237</v>
      </c>
      <c r="B243" s="138" t="s">
        <v>355</v>
      </c>
      <c r="C243" s="43" t="s">
        <v>26</v>
      </c>
      <c r="D243" s="28">
        <v>144</v>
      </c>
      <c r="E243" s="43" t="s">
        <v>47</v>
      </c>
      <c r="F243" s="43" t="s">
        <v>19</v>
      </c>
      <c r="G243" s="28" t="s">
        <v>51</v>
      </c>
      <c r="H243" s="28">
        <v>10</v>
      </c>
      <c r="I243" s="28">
        <v>30</v>
      </c>
      <c r="J243" s="28">
        <v>144</v>
      </c>
      <c r="K243" s="28">
        <v>144</v>
      </c>
      <c r="L243" s="49" t="s">
        <v>251</v>
      </c>
      <c r="M243" s="49" t="s">
        <v>21</v>
      </c>
      <c r="N243" s="50" t="s">
        <v>21</v>
      </c>
      <c r="O243" s="179"/>
    </row>
    <row r="244" spans="1:15" x14ac:dyDescent="0.25">
      <c r="A244" s="242">
        <v>238</v>
      </c>
      <c r="B244" s="138" t="s">
        <v>355</v>
      </c>
      <c r="C244" s="43" t="s">
        <v>20</v>
      </c>
      <c r="D244" s="28">
        <f>576/2</f>
        <v>288</v>
      </c>
      <c r="E244" s="43" t="s">
        <v>47</v>
      </c>
      <c r="F244" s="43" t="s">
        <v>43</v>
      </c>
      <c r="G244" s="28" t="s">
        <v>51</v>
      </c>
      <c r="H244" s="28">
        <v>8</v>
      </c>
      <c r="I244" s="28" t="s">
        <v>21</v>
      </c>
      <c r="J244" s="28">
        <f t="shared" ref="J244:K244" si="7">576/2</f>
        <v>288</v>
      </c>
      <c r="K244" s="28">
        <f t="shared" si="7"/>
        <v>288</v>
      </c>
      <c r="L244" s="49" t="s">
        <v>251</v>
      </c>
      <c r="M244" s="49" t="s">
        <v>21</v>
      </c>
      <c r="N244" s="50" t="s">
        <v>21</v>
      </c>
      <c r="O244" s="179"/>
    </row>
    <row r="245" spans="1:15" x14ac:dyDescent="0.25">
      <c r="A245" s="242">
        <v>239</v>
      </c>
      <c r="B245" s="138" t="s">
        <v>355</v>
      </c>
      <c r="C245" s="43" t="s">
        <v>26</v>
      </c>
      <c r="D245" s="28">
        <v>232</v>
      </c>
      <c r="E245" s="43" t="s">
        <v>47</v>
      </c>
      <c r="F245" s="43" t="s">
        <v>19</v>
      </c>
      <c r="G245" s="28" t="s">
        <v>51</v>
      </c>
      <c r="H245" s="28">
        <v>8</v>
      </c>
      <c r="I245" s="28">
        <v>20</v>
      </c>
      <c r="J245" s="28">
        <v>232</v>
      </c>
      <c r="K245" s="28">
        <v>232</v>
      </c>
      <c r="L245" s="49" t="s">
        <v>251</v>
      </c>
      <c r="M245" s="49" t="s">
        <v>21</v>
      </c>
      <c r="N245" s="50" t="s">
        <v>21</v>
      </c>
      <c r="O245" s="179"/>
    </row>
    <row r="246" spans="1:15" x14ac:dyDescent="0.25">
      <c r="A246" s="242">
        <v>240</v>
      </c>
      <c r="B246" s="138" t="s">
        <v>355</v>
      </c>
      <c r="C246" s="43" t="s">
        <v>26</v>
      </c>
      <c r="D246" s="28">
        <v>126</v>
      </c>
      <c r="E246" s="43" t="s">
        <v>47</v>
      </c>
      <c r="F246" s="43" t="s">
        <v>207</v>
      </c>
      <c r="G246" s="28" t="s">
        <v>51</v>
      </c>
      <c r="H246" s="28" t="s">
        <v>208</v>
      </c>
      <c r="I246" s="28">
        <v>10</v>
      </c>
      <c r="J246" s="28">
        <v>126</v>
      </c>
      <c r="K246" s="28">
        <v>126</v>
      </c>
      <c r="L246" s="49" t="s">
        <v>251</v>
      </c>
      <c r="M246" s="49" t="s">
        <v>21</v>
      </c>
      <c r="N246" s="50" t="s">
        <v>21</v>
      </c>
      <c r="O246" s="179"/>
    </row>
    <row r="247" spans="1:15" x14ac:dyDescent="0.25">
      <c r="A247" s="242">
        <v>241</v>
      </c>
      <c r="B247" s="138" t="s">
        <v>355</v>
      </c>
      <c r="C247" s="43" t="s">
        <v>163</v>
      </c>
      <c r="D247" s="28">
        <v>96</v>
      </c>
      <c r="E247" s="43" t="s">
        <v>47</v>
      </c>
      <c r="F247" s="43" t="s">
        <v>125</v>
      </c>
      <c r="G247" s="28" t="s">
        <v>164</v>
      </c>
      <c r="H247" s="28">
        <v>10</v>
      </c>
      <c r="I247" s="28" t="s">
        <v>21</v>
      </c>
      <c r="J247" s="28">
        <v>96</v>
      </c>
      <c r="K247" s="28">
        <v>96</v>
      </c>
      <c r="L247" s="49" t="s">
        <v>251</v>
      </c>
      <c r="M247" s="49" t="s">
        <v>21</v>
      </c>
      <c r="N247" s="50" t="s">
        <v>21</v>
      </c>
      <c r="O247" s="179"/>
    </row>
    <row r="248" spans="1:15" x14ac:dyDescent="0.25">
      <c r="A248" s="242">
        <v>242</v>
      </c>
      <c r="B248" s="138" t="s">
        <v>355</v>
      </c>
      <c r="C248" s="43" t="s">
        <v>163</v>
      </c>
      <c r="D248" s="28">
        <v>216</v>
      </c>
      <c r="E248" s="43" t="s">
        <v>47</v>
      </c>
      <c r="F248" s="43" t="s">
        <v>167</v>
      </c>
      <c r="G248" s="28" t="s">
        <v>164</v>
      </c>
      <c r="H248" s="28">
        <v>8</v>
      </c>
      <c r="I248" s="28" t="s">
        <v>21</v>
      </c>
      <c r="J248" s="28">
        <v>216</v>
      </c>
      <c r="K248" s="28">
        <v>216</v>
      </c>
      <c r="L248" s="49" t="s">
        <v>251</v>
      </c>
      <c r="M248" s="49" t="s">
        <v>21</v>
      </c>
      <c r="N248" s="50" t="s">
        <v>21</v>
      </c>
      <c r="O248" s="179"/>
    </row>
    <row r="249" spans="1:15" x14ac:dyDescent="0.25">
      <c r="A249" s="242">
        <v>243</v>
      </c>
      <c r="B249" s="138" t="s">
        <v>355</v>
      </c>
      <c r="C249" s="43" t="s">
        <v>26</v>
      </c>
      <c r="D249" s="28">
        <v>48</v>
      </c>
      <c r="E249" s="43" t="s">
        <v>47</v>
      </c>
      <c r="F249" s="43" t="s">
        <v>19</v>
      </c>
      <c r="G249" s="28" t="s">
        <v>51</v>
      </c>
      <c r="H249" s="28">
        <v>8</v>
      </c>
      <c r="I249" s="28">
        <v>30</v>
      </c>
      <c r="J249" s="28">
        <v>48</v>
      </c>
      <c r="K249" s="28">
        <v>48</v>
      </c>
      <c r="L249" s="49" t="s">
        <v>251</v>
      </c>
      <c r="M249" s="49" t="s">
        <v>21</v>
      </c>
      <c r="N249" s="50" t="s">
        <v>21</v>
      </c>
      <c r="O249" s="179"/>
    </row>
    <row r="250" spans="1:15" x14ac:dyDescent="0.25">
      <c r="A250" s="242">
        <v>244</v>
      </c>
      <c r="B250" s="138" t="s">
        <v>355</v>
      </c>
      <c r="C250" s="43" t="s">
        <v>26</v>
      </c>
      <c r="D250" s="28">
        <v>24</v>
      </c>
      <c r="E250" s="43" t="s">
        <v>47</v>
      </c>
      <c r="F250" s="43" t="s">
        <v>19</v>
      </c>
      <c r="G250" s="28" t="s">
        <v>51</v>
      </c>
      <c r="H250" s="28">
        <v>14</v>
      </c>
      <c r="I250" s="28">
        <v>140</v>
      </c>
      <c r="J250" s="28">
        <v>24</v>
      </c>
      <c r="K250" s="28">
        <v>24</v>
      </c>
      <c r="L250" s="49" t="s">
        <v>251</v>
      </c>
      <c r="M250" s="49" t="s">
        <v>21</v>
      </c>
      <c r="N250" s="50" t="s">
        <v>21</v>
      </c>
      <c r="O250" s="179"/>
    </row>
    <row r="251" spans="1:15" x14ac:dyDescent="0.25">
      <c r="A251" s="242">
        <v>245</v>
      </c>
      <c r="B251" s="138" t="s">
        <v>355</v>
      </c>
      <c r="C251" s="43" t="s">
        <v>20</v>
      </c>
      <c r="D251" s="28">
        <v>24</v>
      </c>
      <c r="E251" s="43" t="s">
        <v>47</v>
      </c>
      <c r="F251" s="43" t="s">
        <v>43</v>
      </c>
      <c r="G251" s="28" t="s">
        <v>51</v>
      </c>
      <c r="H251" s="28">
        <v>14</v>
      </c>
      <c r="I251" s="28" t="s">
        <v>21</v>
      </c>
      <c r="J251" s="28">
        <v>24</v>
      </c>
      <c r="K251" s="28">
        <v>24</v>
      </c>
      <c r="L251" s="49" t="s">
        <v>251</v>
      </c>
      <c r="M251" s="49" t="s">
        <v>21</v>
      </c>
      <c r="N251" s="50" t="s">
        <v>21</v>
      </c>
      <c r="O251" s="179"/>
    </row>
    <row r="252" spans="1:15" x14ac:dyDescent="0.25">
      <c r="A252" s="242">
        <v>246</v>
      </c>
      <c r="B252" s="138" t="s">
        <v>355</v>
      </c>
      <c r="C252" s="43" t="s">
        <v>163</v>
      </c>
      <c r="D252" s="28">
        <v>24</v>
      </c>
      <c r="E252" s="43" t="s">
        <v>47</v>
      </c>
      <c r="F252" s="43" t="s">
        <v>167</v>
      </c>
      <c r="G252" s="37" t="s">
        <v>164</v>
      </c>
      <c r="H252" s="26">
        <v>14</v>
      </c>
      <c r="I252" s="26" t="s">
        <v>21</v>
      </c>
      <c r="J252" s="28">
        <v>24</v>
      </c>
      <c r="K252" s="28">
        <v>24</v>
      </c>
      <c r="L252" s="49" t="s">
        <v>251</v>
      </c>
      <c r="M252" s="49" t="s">
        <v>21</v>
      </c>
      <c r="N252" s="50" t="s">
        <v>21</v>
      </c>
      <c r="O252" s="179"/>
    </row>
    <row r="253" spans="1:15" x14ac:dyDescent="0.25">
      <c r="A253" s="242">
        <v>247</v>
      </c>
      <c r="B253" s="138" t="s">
        <v>355</v>
      </c>
      <c r="C253" s="43" t="s">
        <v>26</v>
      </c>
      <c r="D253" s="28">
        <v>6</v>
      </c>
      <c r="E253" s="43" t="s">
        <v>47</v>
      </c>
      <c r="F253" s="43" t="s">
        <v>19</v>
      </c>
      <c r="G253" s="28" t="s">
        <v>51</v>
      </c>
      <c r="H253" s="28">
        <v>6</v>
      </c>
      <c r="I253" s="28">
        <v>100</v>
      </c>
      <c r="J253" s="28">
        <v>6</v>
      </c>
      <c r="K253" s="28">
        <v>6</v>
      </c>
      <c r="L253" s="49" t="s">
        <v>251</v>
      </c>
      <c r="M253" s="49" t="s">
        <v>21</v>
      </c>
      <c r="N253" s="50" t="s">
        <v>21</v>
      </c>
      <c r="O253" s="178"/>
    </row>
    <row r="254" spans="1:15" x14ac:dyDescent="0.25">
      <c r="A254" s="242">
        <v>248</v>
      </c>
      <c r="B254" s="138" t="s">
        <v>355</v>
      </c>
      <c r="C254" s="43" t="s">
        <v>20</v>
      </c>
      <c r="D254" s="28">
        <v>6</v>
      </c>
      <c r="E254" s="43" t="s">
        <v>47</v>
      </c>
      <c r="F254" s="43" t="s">
        <v>43</v>
      </c>
      <c r="G254" s="28" t="s">
        <v>51</v>
      </c>
      <c r="H254" s="28">
        <v>6</v>
      </c>
      <c r="I254" s="28" t="s">
        <v>21</v>
      </c>
      <c r="J254" s="28">
        <v>6</v>
      </c>
      <c r="K254" s="28">
        <v>6</v>
      </c>
      <c r="L254" s="49" t="s">
        <v>251</v>
      </c>
      <c r="M254" s="49" t="s">
        <v>21</v>
      </c>
      <c r="N254" s="50" t="s">
        <v>21</v>
      </c>
      <c r="O254" s="178"/>
    </row>
    <row r="255" spans="1:15" x14ac:dyDescent="0.25">
      <c r="A255" s="242">
        <v>249</v>
      </c>
      <c r="B255" s="138" t="s">
        <v>355</v>
      </c>
      <c r="C255" s="43" t="s">
        <v>163</v>
      </c>
      <c r="D255" s="28">
        <v>2</v>
      </c>
      <c r="E255" s="43" t="s">
        <v>47</v>
      </c>
      <c r="F255" s="43" t="s">
        <v>125</v>
      </c>
      <c r="G255" s="28" t="s">
        <v>164</v>
      </c>
      <c r="H255" s="28">
        <v>18</v>
      </c>
      <c r="I255" s="28" t="s">
        <v>21</v>
      </c>
      <c r="J255" s="28">
        <v>2</v>
      </c>
      <c r="K255" s="28">
        <v>2</v>
      </c>
      <c r="L255" s="49" t="s">
        <v>52</v>
      </c>
      <c r="M255" s="49" t="s">
        <v>21</v>
      </c>
      <c r="N255" s="49" t="s">
        <v>21</v>
      </c>
      <c r="O255" s="179"/>
    </row>
    <row r="256" spans="1:15" x14ac:dyDescent="0.25">
      <c r="A256" s="242">
        <v>250</v>
      </c>
      <c r="B256" s="138" t="s">
        <v>355</v>
      </c>
      <c r="C256" s="43" t="s">
        <v>163</v>
      </c>
      <c r="D256" s="28">
        <v>2</v>
      </c>
      <c r="E256" s="43" t="s">
        <v>47</v>
      </c>
      <c r="F256" s="43" t="s">
        <v>167</v>
      </c>
      <c r="G256" s="28" t="s">
        <v>164</v>
      </c>
      <c r="H256" s="28">
        <v>18</v>
      </c>
      <c r="I256" s="28" t="s">
        <v>21</v>
      </c>
      <c r="J256" s="28">
        <v>2</v>
      </c>
      <c r="K256" s="28">
        <v>2</v>
      </c>
      <c r="L256" s="49" t="s">
        <v>52</v>
      </c>
      <c r="M256" s="49" t="s">
        <v>21</v>
      </c>
      <c r="N256" s="49" t="s">
        <v>21</v>
      </c>
      <c r="O256" s="179"/>
    </row>
    <row r="257" spans="1:15" x14ac:dyDescent="0.25">
      <c r="A257" s="242">
        <v>251</v>
      </c>
      <c r="B257" s="138" t="s">
        <v>355</v>
      </c>
      <c r="C257" s="43" t="s">
        <v>129</v>
      </c>
      <c r="D257" s="28">
        <v>2</v>
      </c>
      <c r="E257" s="43" t="s">
        <v>47</v>
      </c>
      <c r="F257" s="43" t="s">
        <v>43</v>
      </c>
      <c r="G257" s="28" t="s">
        <v>51</v>
      </c>
      <c r="H257" s="28">
        <v>18</v>
      </c>
      <c r="I257" s="28" t="s">
        <v>21</v>
      </c>
      <c r="J257" s="28">
        <v>2</v>
      </c>
      <c r="K257" s="28">
        <v>2</v>
      </c>
      <c r="L257" s="49" t="s">
        <v>52</v>
      </c>
      <c r="M257" s="49" t="s">
        <v>21</v>
      </c>
      <c r="N257" s="49" t="s">
        <v>21</v>
      </c>
      <c r="O257" s="179"/>
    </row>
    <row r="258" spans="1:15" x14ac:dyDescent="0.25">
      <c r="A258" s="242">
        <v>252</v>
      </c>
      <c r="B258" s="138" t="s">
        <v>355</v>
      </c>
      <c r="C258" s="43" t="s">
        <v>26</v>
      </c>
      <c r="D258" s="28">
        <v>2</v>
      </c>
      <c r="E258" s="43" t="s">
        <v>47</v>
      </c>
      <c r="F258" s="43" t="s">
        <v>19</v>
      </c>
      <c r="G258" s="28" t="s">
        <v>51</v>
      </c>
      <c r="H258" s="28">
        <v>18</v>
      </c>
      <c r="I258" s="28">
        <v>70</v>
      </c>
      <c r="J258" s="28">
        <v>2</v>
      </c>
      <c r="K258" s="28">
        <v>2</v>
      </c>
      <c r="L258" s="49" t="s">
        <v>52</v>
      </c>
      <c r="M258" s="49" t="s">
        <v>21</v>
      </c>
      <c r="N258" s="49" t="s">
        <v>21</v>
      </c>
      <c r="O258" s="179"/>
    </row>
    <row r="259" spans="1:15" x14ac:dyDescent="0.25">
      <c r="A259" s="242">
        <v>253</v>
      </c>
      <c r="B259" s="138" t="s">
        <v>355</v>
      </c>
      <c r="C259" s="43" t="s">
        <v>34</v>
      </c>
      <c r="D259" s="28">
        <v>6</v>
      </c>
      <c r="E259" s="43" t="s">
        <v>21</v>
      </c>
      <c r="F259" s="43" t="s">
        <v>34</v>
      </c>
      <c r="G259" s="28">
        <v>8</v>
      </c>
      <c r="H259" s="28">
        <v>80</v>
      </c>
      <c r="I259" s="28" t="s">
        <v>21</v>
      </c>
      <c r="J259" s="28">
        <v>6</v>
      </c>
      <c r="K259" s="28">
        <v>6</v>
      </c>
      <c r="L259" s="49" t="s">
        <v>52</v>
      </c>
      <c r="M259" s="49" t="s">
        <v>21</v>
      </c>
      <c r="N259" s="49" t="s">
        <v>21</v>
      </c>
      <c r="O259" s="179"/>
    </row>
    <row r="260" spans="1:15" x14ac:dyDescent="0.25">
      <c r="A260" s="242">
        <v>254</v>
      </c>
      <c r="B260" s="138" t="s">
        <v>355</v>
      </c>
      <c r="C260" s="43" t="s">
        <v>223</v>
      </c>
      <c r="D260" s="28">
        <v>6</v>
      </c>
      <c r="E260" s="43" t="s">
        <v>47</v>
      </c>
      <c r="F260" s="43" t="s">
        <v>223</v>
      </c>
      <c r="G260" s="28" t="s">
        <v>51</v>
      </c>
      <c r="H260" s="28">
        <v>8</v>
      </c>
      <c r="I260" s="28">
        <v>80</v>
      </c>
      <c r="J260" s="28">
        <v>6</v>
      </c>
      <c r="K260" s="28">
        <v>6</v>
      </c>
      <c r="L260" s="49" t="s">
        <v>52</v>
      </c>
      <c r="M260" s="49" t="s">
        <v>21</v>
      </c>
      <c r="N260" s="49" t="s">
        <v>21</v>
      </c>
      <c r="O260" s="179"/>
    </row>
    <row r="261" spans="1:15" x14ac:dyDescent="0.25">
      <c r="A261" s="242">
        <v>255</v>
      </c>
      <c r="B261" s="138" t="s">
        <v>355</v>
      </c>
      <c r="C261" s="43" t="s">
        <v>124</v>
      </c>
      <c r="D261" s="28">
        <v>1</v>
      </c>
      <c r="E261" s="43" t="s">
        <v>47</v>
      </c>
      <c r="F261" s="43" t="s">
        <v>124</v>
      </c>
      <c r="G261" s="28">
        <v>2.6</v>
      </c>
      <c r="H261" s="28">
        <v>30</v>
      </c>
      <c r="I261" s="28" t="s">
        <v>21</v>
      </c>
      <c r="J261" s="28">
        <v>1</v>
      </c>
      <c r="K261" s="28">
        <v>1</v>
      </c>
      <c r="L261" s="49" t="s">
        <v>52</v>
      </c>
      <c r="M261" s="49" t="s">
        <v>21</v>
      </c>
      <c r="N261" s="49" t="s">
        <v>21</v>
      </c>
      <c r="O261" s="179"/>
    </row>
    <row r="262" spans="1:15" x14ac:dyDescent="0.25">
      <c r="A262" s="242">
        <v>256</v>
      </c>
      <c r="B262" s="138" t="s">
        <v>355</v>
      </c>
      <c r="C262" s="43" t="s">
        <v>129</v>
      </c>
      <c r="D262" s="28">
        <v>1</v>
      </c>
      <c r="E262" s="43" t="s">
        <v>47</v>
      </c>
      <c r="F262" s="43" t="s">
        <v>43</v>
      </c>
      <c r="G262" s="28" t="s">
        <v>51</v>
      </c>
      <c r="H262" s="28">
        <v>16</v>
      </c>
      <c r="I262" s="28" t="s">
        <v>21</v>
      </c>
      <c r="J262" s="28">
        <v>1</v>
      </c>
      <c r="K262" s="28">
        <v>1</v>
      </c>
      <c r="L262" s="49" t="s">
        <v>52</v>
      </c>
      <c r="M262" s="49" t="s">
        <v>21</v>
      </c>
      <c r="N262" s="49" t="s">
        <v>21</v>
      </c>
      <c r="O262" s="179"/>
    </row>
    <row r="263" spans="1:15" x14ac:dyDescent="0.25">
      <c r="A263" s="242">
        <v>257</v>
      </c>
      <c r="B263" s="138" t="s">
        <v>355</v>
      </c>
      <c r="C263" s="43" t="s">
        <v>163</v>
      </c>
      <c r="D263" s="28">
        <v>2</v>
      </c>
      <c r="E263" s="43" t="s">
        <v>47</v>
      </c>
      <c r="F263" s="43" t="s">
        <v>125</v>
      </c>
      <c r="G263" s="28" t="s">
        <v>164</v>
      </c>
      <c r="H263" s="28">
        <v>20</v>
      </c>
      <c r="I263" s="28" t="s">
        <v>21</v>
      </c>
      <c r="J263" s="28">
        <v>2</v>
      </c>
      <c r="K263" s="28">
        <v>2</v>
      </c>
      <c r="L263" s="49" t="s">
        <v>52</v>
      </c>
      <c r="M263" s="49" t="s">
        <v>21</v>
      </c>
      <c r="N263" s="49" t="s">
        <v>21</v>
      </c>
      <c r="O263" s="179"/>
    </row>
    <row r="264" spans="1:15" x14ac:dyDescent="0.25">
      <c r="A264" s="242">
        <v>258</v>
      </c>
      <c r="B264" s="138" t="s">
        <v>355</v>
      </c>
      <c r="C264" s="43" t="s">
        <v>163</v>
      </c>
      <c r="D264" s="28">
        <v>4</v>
      </c>
      <c r="E264" s="43" t="s">
        <v>47</v>
      </c>
      <c r="F264" s="43" t="s">
        <v>167</v>
      </c>
      <c r="G264" s="28" t="s">
        <v>164</v>
      </c>
      <c r="H264" s="28">
        <v>20</v>
      </c>
      <c r="I264" s="28" t="s">
        <v>21</v>
      </c>
      <c r="J264" s="28">
        <v>4</v>
      </c>
      <c r="K264" s="28">
        <v>4</v>
      </c>
      <c r="L264" s="49" t="s">
        <v>52</v>
      </c>
      <c r="M264" s="49" t="s">
        <v>21</v>
      </c>
      <c r="N264" s="49" t="s">
        <v>21</v>
      </c>
      <c r="O264" s="179"/>
    </row>
    <row r="265" spans="1:15" x14ac:dyDescent="0.25">
      <c r="A265" s="242">
        <v>259</v>
      </c>
      <c r="B265" s="138" t="s">
        <v>355</v>
      </c>
      <c r="C265" s="43" t="s">
        <v>129</v>
      </c>
      <c r="D265" s="28">
        <v>2</v>
      </c>
      <c r="E265" s="43" t="s">
        <v>47</v>
      </c>
      <c r="F265" s="43" t="s">
        <v>43</v>
      </c>
      <c r="G265" s="37" t="s">
        <v>51</v>
      </c>
      <c r="H265" s="26">
        <v>20</v>
      </c>
      <c r="I265" s="28" t="s">
        <v>21</v>
      </c>
      <c r="J265" s="28">
        <v>2</v>
      </c>
      <c r="K265" s="28">
        <v>2</v>
      </c>
      <c r="L265" s="49" t="s">
        <v>52</v>
      </c>
      <c r="M265" s="49" t="s">
        <v>21</v>
      </c>
      <c r="N265" s="49" t="s">
        <v>21</v>
      </c>
      <c r="O265" s="179"/>
    </row>
    <row r="266" spans="1:15" x14ac:dyDescent="0.25">
      <c r="A266" s="242">
        <v>260</v>
      </c>
      <c r="B266" s="138" t="s">
        <v>355</v>
      </c>
      <c r="C266" s="43" t="s">
        <v>26</v>
      </c>
      <c r="D266" s="28">
        <v>2</v>
      </c>
      <c r="E266" s="43" t="s">
        <v>47</v>
      </c>
      <c r="F266" s="43" t="s">
        <v>19</v>
      </c>
      <c r="G266" s="28" t="s">
        <v>51</v>
      </c>
      <c r="H266" s="28">
        <v>20</v>
      </c>
      <c r="I266" s="28">
        <v>90</v>
      </c>
      <c r="J266" s="28">
        <v>2</v>
      </c>
      <c r="K266" s="28">
        <v>2</v>
      </c>
      <c r="L266" s="49" t="s">
        <v>52</v>
      </c>
      <c r="M266" s="49" t="s">
        <v>21</v>
      </c>
      <c r="N266" s="49" t="s">
        <v>21</v>
      </c>
      <c r="O266" s="178"/>
    </row>
    <row r="267" spans="1:15" x14ac:dyDescent="0.25">
      <c r="A267" s="242">
        <v>261</v>
      </c>
      <c r="B267" s="138" t="s">
        <v>355</v>
      </c>
      <c r="C267" s="43" t="s">
        <v>303</v>
      </c>
      <c r="D267" s="28">
        <v>1</v>
      </c>
      <c r="E267" s="43" t="s">
        <v>76</v>
      </c>
      <c r="F267" s="43" t="s">
        <v>303</v>
      </c>
      <c r="G267" s="28" t="s">
        <v>51</v>
      </c>
      <c r="H267" s="28">
        <v>14</v>
      </c>
      <c r="I267" s="28">
        <v>600</v>
      </c>
      <c r="J267" s="28">
        <v>1</v>
      </c>
      <c r="K267" s="28">
        <v>1</v>
      </c>
      <c r="L267" s="49" t="s">
        <v>104</v>
      </c>
      <c r="M267" s="49" t="s">
        <v>21</v>
      </c>
      <c r="N267" s="49" t="s">
        <v>21</v>
      </c>
      <c r="O267" s="178"/>
    </row>
    <row r="268" spans="1:15" x14ac:dyDescent="0.25">
      <c r="A268" s="242">
        <v>262</v>
      </c>
      <c r="B268" s="138" t="s">
        <v>355</v>
      </c>
      <c r="C268" s="43" t="s">
        <v>129</v>
      </c>
      <c r="D268" s="28">
        <v>40</v>
      </c>
      <c r="E268" s="43" t="s">
        <v>47</v>
      </c>
      <c r="F268" s="43" t="s">
        <v>276</v>
      </c>
      <c r="G268" s="28" t="s">
        <v>51</v>
      </c>
      <c r="H268" s="28" t="s">
        <v>208</v>
      </c>
      <c r="I268" s="28" t="s">
        <v>21</v>
      </c>
      <c r="J268" s="28">
        <v>40</v>
      </c>
      <c r="K268" s="28">
        <v>40</v>
      </c>
      <c r="L268" s="49" t="s">
        <v>52</v>
      </c>
      <c r="M268" s="49" t="s">
        <v>21</v>
      </c>
      <c r="N268" s="49" t="s">
        <v>21</v>
      </c>
      <c r="O268" s="178"/>
    </row>
    <row r="269" spans="1:15" x14ac:dyDescent="0.25">
      <c r="A269" s="242">
        <v>263</v>
      </c>
      <c r="B269" s="138" t="s">
        <v>355</v>
      </c>
      <c r="C269" s="43" t="s">
        <v>26</v>
      </c>
      <c r="D269" s="28">
        <v>40</v>
      </c>
      <c r="E269" s="43" t="s">
        <v>47</v>
      </c>
      <c r="F269" s="43" t="s">
        <v>207</v>
      </c>
      <c r="G269" s="28" t="s">
        <v>51</v>
      </c>
      <c r="H269" s="28" t="s">
        <v>208</v>
      </c>
      <c r="I269" s="28">
        <v>10</v>
      </c>
      <c r="J269" s="28">
        <v>40</v>
      </c>
      <c r="K269" s="28">
        <v>40</v>
      </c>
      <c r="L269" s="49" t="s">
        <v>52</v>
      </c>
      <c r="M269" s="49" t="s">
        <v>21</v>
      </c>
      <c r="N269" s="49" t="s">
        <v>21</v>
      </c>
      <c r="O269" s="178"/>
    </row>
    <row r="270" spans="1:15" x14ac:dyDescent="0.25">
      <c r="A270" s="242">
        <v>264</v>
      </c>
      <c r="B270" s="138" t="s">
        <v>355</v>
      </c>
      <c r="C270" s="43" t="s">
        <v>129</v>
      </c>
      <c r="D270" s="28">
        <v>34</v>
      </c>
      <c r="E270" s="43" t="s">
        <v>47</v>
      </c>
      <c r="F270" s="43" t="s">
        <v>43</v>
      </c>
      <c r="G270" s="28" t="s">
        <v>51</v>
      </c>
      <c r="H270" s="28">
        <v>8</v>
      </c>
      <c r="I270" s="28"/>
      <c r="J270" s="28">
        <v>34</v>
      </c>
      <c r="K270" s="28">
        <v>34</v>
      </c>
      <c r="L270" s="49" t="s">
        <v>52</v>
      </c>
      <c r="M270" s="49" t="s">
        <v>21</v>
      </c>
      <c r="N270" s="49" t="s">
        <v>21</v>
      </c>
      <c r="O270" s="178"/>
    </row>
    <row r="271" spans="1:15" x14ac:dyDescent="0.25">
      <c r="A271" s="242">
        <v>265</v>
      </c>
      <c r="B271" s="138" t="s">
        <v>355</v>
      </c>
      <c r="C271" s="43" t="s">
        <v>26</v>
      </c>
      <c r="D271" s="28">
        <v>34</v>
      </c>
      <c r="E271" s="43" t="s">
        <v>47</v>
      </c>
      <c r="F271" s="43" t="s">
        <v>19</v>
      </c>
      <c r="G271" s="28" t="s">
        <v>51</v>
      </c>
      <c r="H271" s="28">
        <v>8</v>
      </c>
      <c r="I271" s="28">
        <v>20</v>
      </c>
      <c r="J271" s="28">
        <v>34</v>
      </c>
      <c r="K271" s="28">
        <v>34</v>
      </c>
      <c r="L271" s="49" t="s">
        <v>52</v>
      </c>
      <c r="M271" s="49" t="s">
        <v>21</v>
      </c>
      <c r="N271" s="49" t="s">
        <v>21</v>
      </c>
      <c r="O271" s="178"/>
    </row>
    <row r="272" spans="1:15" x14ac:dyDescent="0.25">
      <c r="A272" s="242">
        <v>266</v>
      </c>
      <c r="B272" s="138" t="s">
        <v>355</v>
      </c>
      <c r="C272" s="43" t="s">
        <v>26</v>
      </c>
      <c r="D272" s="28">
        <v>2</v>
      </c>
      <c r="E272" s="43" t="s">
        <v>47</v>
      </c>
      <c r="F272" s="43" t="s">
        <v>19</v>
      </c>
      <c r="G272" s="28" t="s">
        <v>51</v>
      </c>
      <c r="H272" s="28">
        <v>18</v>
      </c>
      <c r="I272" s="28">
        <v>70</v>
      </c>
      <c r="J272" s="28">
        <v>2</v>
      </c>
      <c r="K272" s="28">
        <v>2</v>
      </c>
      <c r="L272" s="49" t="s">
        <v>52</v>
      </c>
      <c r="M272" s="49" t="s">
        <v>21</v>
      </c>
      <c r="N272" s="49" t="s">
        <v>21</v>
      </c>
      <c r="O272" s="179"/>
    </row>
    <row r="273" spans="1:15" x14ac:dyDescent="0.25">
      <c r="A273" s="242">
        <v>267</v>
      </c>
      <c r="B273" s="138" t="s">
        <v>355</v>
      </c>
      <c r="C273" s="43" t="s">
        <v>20</v>
      </c>
      <c r="D273" s="28">
        <v>2</v>
      </c>
      <c r="E273" s="43" t="s">
        <v>47</v>
      </c>
      <c r="F273" s="43" t="s">
        <v>43</v>
      </c>
      <c r="G273" s="28" t="s">
        <v>51</v>
      </c>
      <c r="H273" s="28">
        <v>18</v>
      </c>
      <c r="I273" s="28" t="s">
        <v>21</v>
      </c>
      <c r="J273" s="28">
        <v>2</v>
      </c>
      <c r="K273" s="28">
        <v>2</v>
      </c>
      <c r="L273" s="49" t="s">
        <v>52</v>
      </c>
      <c r="M273" s="49" t="s">
        <v>21</v>
      </c>
      <c r="N273" s="49" t="s">
        <v>21</v>
      </c>
      <c r="O273" s="179"/>
    </row>
    <row r="274" spans="1:15" x14ac:dyDescent="0.25">
      <c r="A274" s="242">
        <v>268</v>
      </c>
      <c r="B274" s="138" t="s">
        <v>355</v>
      </c>
      <c r="C274" s="43" t="s">
        <v>163</v>
      </c>
      <c r="D274" s="28">
        <v>2</v>
      </c>
      <c r="E274" s="43" t="s">
        <v>47</v>
      </c>
      <c r="F274" s="43" t="s">
        <v>167</v>
      </c>
      <c r="G274" s="28" t="s">
        <v>164</v>
      </c>
      <c r="H274" s="28">
        <v>18</v>
      </c>
      <c r="I274" s="28" t="s">
        <v>21</v>
      </c>
      <c r="J274" s="28">
        <v>2</v>
      </c>
      <c r="K274" s="28">
        <v>2</v>
      </c>
      <c r="L274" s="49" t="s">
        <v>52</v>
      </c>
      <c r="M274" s="49" t="s">
        <v>21</v>
      </c>
      <c r="N274" s="49" t="s">
        <v>21</v>
      </c>
      <c r="O274" s="179"/>
    </row>
    <row r="275" spans="1:15" x14ac:dyDescent="0.25">
      <c r="A275" s="242">
        <v>269</v>
      </c>
      <c r="B275" s="138" t="s">
        <v>355</v>
      </c>
      <c r="C275" s="43" t="s">
        <v>163</v>
      </c>
      <c r="D275" s="28">
        <v>2</v>
      </c>
      <c r="E275" s="43" t="s">
        <v>47</v>
      </c>
      <c r="F275" s="43" t="s">
        <v>125</v>
      </c>
      <c r="G275" s="28" t="s">
        <v>164</v>
      </c>
      <c r="H275" s="28">
        <v>18</v>
      </c>
      <c r="I275" s="28" t="s">
        <v>21</v>
      </c>
      <c r="J275" s="28">
        <v>2</v>
      </c>
      <c r="K275" s="28">
        <v>2</v>
      </c>
      <c r="L275" s="49" t="s">
        <v>52</v>
      </c>
      <c r="M275" s="49" t="s">
        <v>21</v>
      </c>
      <c r="N275" s="49" t="s">
        <v>21</v>
      </c>
      <c r="O275" s="179"/>
    </row>
    <row r="276" spans="1:15" x14ac:dyDescent="0.25">
      <c r="A276" s="242">
        <v>270</v>
      </c>
      <c r="B276" s="138" t="s">
        <v>355</v>
      </c>
      <c r="C276" s="43" t="s">
        <v>223</v>
      </c>
      <c r="D276" s="28">
        <v>4</v>
      </c>
      <c r="E276" s="43" t="s">
        <v>47</v>
      </c>
      <c r="F276" s="43" t="s">
        <v>223</v>
      </c>
      <c r="G276" s="28" t="s">
        <v>51</v>
      </c>
      <c r="H276" s="28">
        <v>8</v>
      </c>
      <c r="I276" s="28">
        <v>80</v>
      </c>
      <c r="J276" s="28">
        <v>4</v>
      </c>
      <c r="K276" s="28">
        <v>4</v>
      </c>
      <c r="L276" s="49" t="s">
        <v>52</v>
      </c>
      <c r="M276" s="49" t="s">
        <v>21</v>
      </c>
      <c r="N276" s="49" t="s">
        <v>21</v>
      </c>
      <c r="O276" s="179"/>
    </row>
    <row r="277" spans="1:15" x14ac:dyDescent="0.25">
      <c r="A277" s="242">
        <v>271</v>
      </c>
      <c r="B277" s="138" t="s">
        <v>355</v>
      </c>
      <c r="C277" s="43" t="s">
        <v>34</v>
      </c>
      <c r="D277" s="28">
        <v>4</v>
      </c>
      <c r="E277" s="28" t="s">
        <v>21</v>
      </c>
      <c r="F277" s="43" t="s">
        <v>34</v>
      </c>
      <c r="G277" s="28">
        <v>8</v>
      </c>
      <c r="H277" s="28">
        <v>80</v>
      </c>
      <c r="I277" s="28" t="s">
        <v>21</v>
      </c>
      <c r="J277" s="28">
        <v>4</v>
      </c>
      <c r="K277" s="28">
        <v>4</v>
      </c>
      <c r="L277" s="49" t="s">
        <v>52</v>
      </c>
      <c r="M277" s="49" t="s">
        <v>21</v>
      </c>
      <c r="N277" s="49" t="s">
        <v>21</v>
      </c>
      <c r="O277" s="179"/>
    </row>
    <row r="278" spans="1:15" x14ac:dyDescent="0.25">
      <c r="A278" s="242">
        <v>272</v>
      </c>
      <c r="B278" s="138" t="s">
        <v>355</v>
      </c>
      <c r="C278" s="43" t="s">
        <v>26</v>
      </c>
      <c r="D278" s="28">
        <v>2</v>
      </c>
      <c r="E278" s="43" t="s">
        <v>47</v>
      </c>
      <c r="F278" s="43" t="s">
        <v>19</v>
      </c>
      <c r="G278" s="28" t="s">
        <v>51</v>
      </c>
      <c r="H278" s="28">
        <v>8</v>
      </c>
      <c r="I278" s="28">
        <v>20</v>
      </c>
      <c r="J278" s="28">
        <v>2</v>
      </c>
      <c r="K278" s="28">
        <v>2</v>
      </c>
      <c r="L278" s="49" t="s">
        <v>52</v>
      </c>
      <c r="M278" s="49" t="s">
        <v>21</v>
      </c>
      <c r="N278" s="49" t="s">
        <v>21</v>
      </c>
      <c r="O278" s="179"/>
    </row>
    <row r="279" spans="1:15" x14ac:dyDescent="0.25">
      <c r="A279" s="242">
        <v>273</v>
      </c>
      <c r="B279" s="138" t="s">
        <v>355</v>
      </c>
      <c r="C279" s="43" t="s">
        <v>20</v>
      </c>
      <c r="D279" s="28">
        <v>1</v>
      </c>
      <c r="E279" s="43" t="s">
        <v>47</v>
      </c>
      <c r="F279" s="43" t="s">
        <v>43</v>
      </c>
      <c r="G279" s="28" t="s">
        <v>51</v>
      </c>
      <c r="H279" s="28">
        <v>8</v>
      </c>
      <c r="I279" s="28" t="s">
        <v>21</v>
      </c>
      <c r="J279" s="28">
        <v>1</v>
      </c>
      <c r="K279" s="28">
        <v>1</v>
      </c>
      <c r="L279" s="49" t="s">
        <v>52</v>
      </c>
      <c r="M279" s="49" t="s">
        <v>21</v>
      </c>
      <c r="N279" s="49" t="s">
        <v>21</v>
      </c>
      <c r="O279" s="179"/>
    </row>
    <row r="280" spans="1:15" x14ac:dyDescent="0.25">
      <c r="A280" s="242">
        <v>274</v>
      </c>
      <c r="B280" s="138" t="s">
        <v>355</v>
      </c>
      <c r="C280" s="43" t="s">
        <v>163</v>
      </c>
      <c r="D280" s="28">
        <v>1</v>
      </c>
      <c r="E280" s="43" t="s">
        <v>47</v>
      </c>
      <c r="F280" s="43" t="s">
        <v>167</v>
      </c>
      <c r="G280" s="28" t="s">
        <v>164</v>
      </c>
      <c r="H280" s="28">
        <v>8</v>
      </c>
      <c r="I280" s="28" t="s">
        <v>21</v>
      </c>
      <c r="J280" s="28">
        <v>1</v>
      </c>
      <c r="K280" s="28">
        <v>1</v>
      </c>
      <c r="L280" s="49" t="s">
        <v>52</v>
      </c>
      <c r="M280" s="49" t="s">
        <v>21</v>
      </c>
      <c r="N280" s="49" t="s">
        <v>21</v>
      </c>
      <c r="O280" s="179"/>
    </row>
    <row r="281" spans="1:15" x14ac:dyDescent="0.25">
      <c r="A281" s="242">
        <v>275</v>
      </c>
      <c r="B281" s="138" t="s">
        <v>355</v>
      </c>
      <c r="C281" s="43" t="s">
        <v>163</v>
      </c>
      <c r="D281" s="28">
        <v>1</v>
      </c>
      <c r="E281" s="43" t="s">
        <v>47</v>
      </c>
      <c r="F281" s="43" t="s">
        <v>125</v>
      </c>
      <c r="G281" s="28" t="s">
        <v>164</v>
      </c>
      <c r="H281" s="28">
        <v>8</v>
      </c>
      <c r="I281" s="28" t="s">
        <v>21</v>
      </c>
      <c r="J281" s="28">
        <v>1</v>
      </c>
      <c r="K281" s="28">
        <v>1</v>
      </c>
      <c r="L281" s="49" t="s">
        <v>52</v>
      </c>
      <c r="M281" s="49" t="s">
        <v>21</v>
      </c>
      <c r="N281" s="49" t="s">
        <v>21</v>
      </c>
      <c r="O281" s="179"/>
    </row>
    <row r="282" spans="1:15" x14ac:dyDescent="0.25">
      <c r="A282" s="242">
        <v>276</v>
      </c>
      <c r="B282" s="138" t="s">
        <v>355</v>
      </c>
      <c r="C282" s="43" t="s">
        <v>26</v>
      </c>
      <c r="D282" s="28">
        <v>1</v>
      </c>
      <c r="E282" s="43" t="s">
        <v>47</v>
      </c>
      <c r="F282" s="43" t="s">
        <v>19</v>
      </c>
      <c r="G282" s="28" t="s">
        <v>51</v>
      </c>
      <c r="H282" s="28">
        <v>10</v>
      </c>
      <c r="I282" s="28">
        <v>100</v>
      </c>
      <c r="J282" s="28">
        <v>1</v>
      </c>
      <c r="K282" s="28">
        <v>1</v>
      </c>
      <c r="L282" s="49" t="s">
        <v>52</v>
      </c>
      <c r="M282" s="49" t="s">
        <v>21</v>
      </c>
      <c r="N282" s="49" t="s">
        <v>21</v>
      </c>
      <c r="O282" s="179"/>
    </row>
    <row r="283" spans="1:15" x14ac:dyDescent="0.25">
      <c r="A283" s="242">
        <v>277</v>
      </c>
      <c r="B283" s="138" t="s">
        <v>355</v>
      </c>
      <c r="C283" s="43" t="s">
        <v>20</v>
      </c>
      <c r="D283" s="28">
        <v>1</v>
      </c>
      <c r="E283" s="43" t="s">
        <v>47</v>
      </c>
      <c r="F283" s="43" t="s">
        <v>43</v>
      </c>
      <c r="G283" s="37" t="s">
        <v>51</v>
      </c>
      <c r="H283" s="26">
        <v>10</v>
      </c>
      <c r="I283" s="28" t="s">
        <v>21</v>
      </c>
      <c r="J283" s="28">
        <v>1</v>
      </c>
      <c r="K283" s="28">
        <v>1</v>
      </c>
      <c r="L283" s="49" t="s">
        <v>52</v>
      </c>
      <c r="M283" s="49" t="s">
        <v>21</v>
      </c>
      <c r="N283" s="49" t="s">
        <v>21</v>
      </c>
      <c r="O283" s="179"/>
    </row>
    <row r="284" spans="1:15" ht="15.75" thickBot="1" x14ac:dyDescent="0.3">
      <c r="A284" s="243">
        <v>278</v>
      </c>
      <c r="B284" s="237" t="s">
        <v>355</v>
      </c>
      <c r="C284" s="180" t="s">
        <v>163</v>
      </c>
      <c r="D284" s="181">
        <v>1</v>
      </c>
      <c r="E284" s="180" t="s">
        <v>47</v>
      </c>
      <c r="F284" s="180" t="s">
        <v>125</v>
      </c>
      <c r="G284" s="181" t="s">
        <v>164</v>
      </c>
      <c r="H284" s="181">
        <v>10</v>
      </c>
      <c r="I284" s="181" t="s">
        <v>21</v>
      </c>
      <c r="J284" s="181">
        <v>1</v>
      </c>
      <c r="K284" s="181">
        <v>1</v>
      </c>
      <c r="L284" s="182" t="s">
        <v>52</v>
      </c>
      <c r="M284" s="182" t="s">
        <v>21</v>
      </c>
      <c r="N284" s="182" t="s">
        <v>21</v>
      </c>
      <c r="O284" s="183"/>
    </row>
    <row r="285" spans="1:15" x14ac:dyDescent="0.25">
      <c r="A285" s="241">
        <v>279</v>
      </c>
      <c r="B285" s="236" t="s">
        <v>356</v>
      </c>
      <c r="C285" s="165" t="s">
        <v>115</v>
      </c>
      <c r="D285" s="166">
        <v>1</v>
      </c>
      <c r="E285" s="167" t="s">
        <v>21</v>
      </c>
      <c r="F285" s="165" t="s">
        <v>115</v>
      </c>
      <c r="G285" s="166" t="s">
        <v>221</v>
      </c>
      <c r="H285" s="167"/>
      <c r="I285" s="167" t="s">
        <v>21</v>
      </c>
      <c r="J285" s="168">
        <v>1</v>
      </c>
      <c r="K285" s="168">
        <v>1</v>
      </c>
      <c r="L285" s="167" t="s">
        <v>52</v>
      </c>
      <c r="M285" s="167" t="s">
        <v>21</v>
      </c>
      <c r="N285" s="167" t="s">
        <v>21</v>
      </c>
      <c r="O285" s="169"/>
    </row>
    <row r="286" spans="1:15" x14ac:dyDescent="0.25">
      <c r="A286" s="242">
        <v>280</v>
      </c>
      <c r="B286" s="138" t="s">
        <v>356</v>
      </c>
      <c r="C286" s="19" t="s">
        <v>116</v>
      </c>
      <c r="D286" s="14">
        <v>4</v>
      </c>
      <c r="E286" s="20" t="s">
        <v>21</v>
      </c>
      <c r="F286" s="19" t="s">
        <v>116</v>
      </c>
      <c r="G286" s="13" t="s">
        <v>21</v>
      </c>
      <c r="H286" s="13" t="s">
        <v>21</v>
      </c>
      <c r="I286" s="20" t="s">
        <v>21</v>
      </c>
      <c r="J286" s="11">
        <v>4</v>
      </c>
      <c r="K286" s="11">
        <v>4</v>
      </c>
      <c r="L286" s="12" t="s">
        <v>52</v>
      </c>
      <c r="M286" s="12" t="s">
        <v>21</v>
      </c>
      <c r="N286" s="12" t="s">
        <v>21</v>
      </c>
      <c r="O286" s="170"/>
    </row>
    <row r="287" spans="1:15" x14ac:dyDescent="0.25">
      <c r="A287" s="242">
        <v>281</v>
      </c>
      <c r="B287" s="138" t="s">
        <v>356</v>
      </c>
      <c r="C287" s="19" t="s">
        <v>222</v>
      </c>
      <c r="D287" s="14">
        <v>1</v>
      </c>
      <c r="E287" s="20" t="s">
        <v>21</v>
      </c>
      <c r="F287" s="19" t="s">
        <v>222</v>
      </c>
      <c r="G287" s="19" t="s">
        <v>274</v>
      </c>
      <c r="H287" s="13" t="s">
        <v>21</v>
      </c>
      <c r="I287" s="20" t="s">
        <v>21</v>
      </c>
      <c r="J287" s="11">
        <v>1</v>
      </c>
      <c r="K287" s="11">
        <v>1</v>
      </c>
      <c r="L287" s="12" t="s">
        <v>52</v>
      </c>
      <c r="M287" s="12" t="s">
        <v>21</v>
      </c>
      <c r="N287" s="12" t="s">
        <v>21</v>
      </c>
      <c r="O287" s="170"/>
    </row>
    <row r="288" spans="1:15" x14ac:dyDescent="0.25">
      <c r="A288" s="242">
        <v>282</v>
      </c>
      <c r="B288" s="138" t="s">
        <v>356</v>
      </c>
      <c r="C288" s="19" t="s">
        <v>222</v>
      </c>
      <c r="D288" s="14">
        <v>1</v>
      </c>
      <c r="E288" s="20" t="s">
        <v>21</v>
      </c>
      <c r="F288" s="19" t="s">
        <v>222</v>
      </c>
      <c r="G288" s="19" t="s">
        <v>275</v>
      </c>
      <c r="H288" s="13" t="s">
        <v>21</v>
      </c>
      <c r="I288" s="20" t="s">
        <v>21</v>
      </c>
      <c r="J288" s="11">
        <v>1</v>
      </c>
      <c r="K288" s="11">
        <v>1</v>
      </c>
      <c r="L288" s="12" t="s">
        <v>52</v>
      </c>
      <c r="M288" s="12" t="s">
        <v>21</v>
      </c>
      <c r="N288" s="12" t="s">
        <v>21</v>
      </c>
      <c r="O288" s="170"/>
    </row>
    <row r="289" spans="1:15" ht="15.75" thickBot="1" x14ac:dyDescent="0.3">
      <c r="A289" s="243">
        <v>283</v>
      </c>
      <c r="B289" s="237" t="s">
        <v>356</v>
      </c>
      <c r="C289" s="158" t="s">
        <v>131</v>
      </c>
      <c r="D289" s="157">
        <v>6</v>
      </c>
      <c r="E289" s="157" t="s">
        <v>21</v>
      </c>
      <c r="F289" s="158" t="s">
        <v>131</v>
      </c>
      <c r="G289" s="171" t="s">
        <v>336</v>
      </c>
      <c r="H289" s="171" t="s">
        <v>21</v>
      </c>
      <c r="I289" s="171" t="s">
        <v>21</v>
      </c>
      <c r="J289" s="157">
        <v>6</v>
      </c>
      <c r="K289" s="157">
        <v>6</v>
      </c>
      <c r="L289" s="163" t="s">
        <v>52</v>
      </c>
      <c r="M289" s="163" t="s">
        <v>21</v>
      </c>
      <c r="N289" s="163" t="s">
        <v>21</v>
      </c>
      <c r="O289" s="172"/>
    </row>
    <row r="290" spans="1:15" x14ac:dyDescent="0.25">
      <c r="A290" s="241">
        <v>284</v>
      </c>
      <c r="B290" s="139" t="s">
        <v>360</v>
      </c>
      <c r="C290" s="140" t="s">
        <v>361</v>
      </c>
      <c r="D290" s="141" t="s">
        <v>21</v>
      </c>
      <c r="E290" s="113"/>
      <c r="F290" s="142" t="s">
        <v>21</v>
      </c>
      <c r="G290" s="143" t="s">
        <v>362</v>
      </c>
      <c r="H290" s="144"/>
      <c r="I290" s="145"/>
      <c r="J290" s="139">
        <v>1</v>
      </c>
      <c r="K290" s="139">
        <v>1</v>
      </c>
      <c r="L290" s="146" t="s">
        <v>363</v>
      </c>
      <c r="M290" s="147" t="s">
        <v>21</v>
      </c>
      <c r="N290" s="147" t="s">
        <v>21</v>
      </c>
      <c r="O290" s="148" t="s">
        <v>364</v>
      </c>
    </row>
    <row r="291" spans="1:15" x14ac:dyDescent="0.25">
      <c r="A291" s="242">
        <v>285</v>
      </c>
      <c r="B291" s="116" t="s">
        <v>360</v>
      </c>
      <c r="C291" s="117" t="s">
        <v>365</v>
      </c>
      <c r="D291" s="24" t="s">
        <v>21</v>
      </c>
      <c r="E291" s="121"/>
      <c r="F291" s="25" t="s">
        <v>21</v>
      </c>
      <c r="G291" s="118" t="s">
        <v>366</v>
      </c>
      <c r="H291" s="119"/>
      <c r="I291" s="120"/>
      <c r="J291" s="116">
        <v>1</v>
      </c>
      <c r="K291" s="116">
        <v>1</v>
      </c>
      <c r="L291" s="114" t="s">
        <v>363</v>
      </c>
      <c r="M291" s="29" t="s">
        <v>21</v>
      </c>
      <c r="N291" s="29" t="s">
        <v>21</v>
      </c>
      <c r="O291" s="149" t="s">
        <v>367</v>
      </c>
    </row>
    <row r="292" spans="1:15" x14ac:dyDescent="0.25">
      <c r="A292" s="242">
        <v>286</v>
      </c>
      <c r="B292" s="116" t="s">
        <v>360</v>
      </c>
      <c r="C292" s="117" t="s">
        <v>368</v>
      </c>
      <c r="D292" s="24" t="s">
        <v>21</v>
      </c>
      <c r="E292" s="121" t="s">
        <v>370</v>
      </c>
      <c r="F292" s="25" t="s">
        <v>21</v>
      </c>
      <c r="G292" s="118" t="s">
        <v>369</v>
      </c>
      <c r="H292" s="119"/>
      <c r="I292" s="120"/>
      <c r="J292" s="116">
        <v>1</v>
      </c>
      <c r="K292" s="116">
        <v>1</v>
      </c>
      <c r="L292" s="114" t="s">
        <v>363</v>
      </c>
      <c r="M292" s="29" t="s">
        <v>21</v>
      </c>
      <c r="N292" s="29" t="s">
        <v>21</v>
      </c>
      <c r="O292" s="150" t="s">
        <v>371</v>
      </c>
    </row>
    <row r="293" spans="1:15" x14ac:dyDescent="0.25">
      <c r="A293" s="242">
        <v>287</v>
      </c>
      <c r="B293" s="116" t="s">
        <v>360</v>
      </c>
      <c r="C293" s="117" t="s">
        <v>372</v>
      </c>
      <c r="D293" s="24" t="s">
        <v>21</v>
      </c>
      <c r="E293" s="121" t="s">
        <v>370</v>
      </c>
      <c r="F293" s="25" t="s">
        <v>21</v>
      </c>
      <c r="G293" s="118" t="s">
        <v>373</v>
      </c>
      <c r="H293" s="119"/>
      <c r="I293" s="120"/>
      <c r="J293" s="116">
        <v>1</v>
      </c>
      <c r="K293" s="116">
        <v>1</v>
      </c>
      <c r="L293" s="114" t="s">
        <v>363</v>
      </c>
      <c r="M293" s="29" t="s">
        <v>21</v>
      </c>
      <c r="N293" s="29" t="s">
        <v>21</v>
      </c>
      <c r="O293" s="150" t="s">
        <v>374</v>
      </c>
    </row>
    <row r="294" spans="1:15" x14ac:dyDescent="0.25">
      <c r="A294" s="242">
        <v>288</v>
      </c>
      <c r="B294" s="116" t="s">
        <v>360</v>
      </c>
      <c r="C294" s="117" t="s">
        <v>375</v>
      </c>
      <c r="D294" s="24" t="s">
        <v>21</v>
      </c>
      <c r="E294" s="121" t="s">
        <v>370</v>
      </c>
      <c r="F294" s="25" t="s">
        <v>21</v>
      </c>
      <c r="G294" s="118" t="s">
        <v>376</v>
      </c>
      <c r="H294" s="119"/>
      <c r="I294" s="120"/>
      <c r="J294" s="116">
        <v>1</v>
      </c>
      <c r="K294" s="116">
        <v>1</v>
      </c>
      <c r="L294" s="114" t="s">
        <v>363</v>
      </c>
      <c r="M294" s="29" t="s">
        <v>21</v>
      </c>
      <c r="N294" s="29" t="s">
        <v>21</v>
      </c>
      <c r="O294" s="150" t="s">
        <v>377</v>
      </c>
    </row>
    <row r="295" spans="1:15" x14ac:dyDescent="0.25">
      <c r="A295" s="242">
        <v>289</v>
      </c>
      <c r="B295" s="116" t="s">
        <v>360</v>
      </c>
      <c r="C295" s="117" t="s">
        <v>378</v>
      </c>
      <c r="D295" s="24" t="s">
        <v>21</v>
      </c>
      <c r="E295" s="121" t="s">
        <v>370</v>
      </c>
      <c r="F295" s="25" t="s">
        <v>21</v>
      </c>
      <c r="G295" s="118" t="s">
        <v>379</v>
      </c>
      <c r="H295" s="119"/>
      <c r="I295" s="120"/>
      <c r="J295" s="116">
        <v>16</v>
      </c>
      <c r="K295" s="116">
        <v>16</v>
      </c>
      <c r="L295" s="114" t="s">
        <v>363</v>
      </c>
      <c r="M295" s="29" t="s">
        <v>21</v>
      </c>
      <c r="N295" s="29" t="s">
        <v>21</v>
      </c>
      <c r="O295" s="150"/>
    </row>
    <row r="296" spans="1:15" x14ac:dyDescent="0.25">
      <c r="A296" s="242">
        <v>290</v>
      </c>
      <c r="B296" s="116" t="s">
        <v>360</v>
      </c>
      <c r="C296" s="117" t="s">
        <v>380</v>
      </c>
      <c r="D296" s="24" t="s">
        <v>21</v>
      </c>
      <c r="E296" s="121" t="s">
        <v>370</v>
      </c>
      <c r="F296" s="25" t="s">
        <v>21</v>
      </c>
      <c r="G296" s="118" t="s">
        <v>381</v>
      </c>
      <c r="H296" s="119"/>
      <c r="I296" s="120"/>
      <c r="J296" s="122">
        <v>1</v>
      </c>
      <c r="K296" s="122">
        <v>1</v>
      </c>
      <c r="L296" s="114" t="s">
        <v>363</v>
      </c>
      <c r="M296" s="29" t="s">
        <v>21</v>
      </c>
      <c r="N296" s="29" t="s">
        <v>21</v>
      </c>
      <c r="O296" s="150" t="s">
        <v>382</v>
      </c>
    </row>
    <row r="297" spans="1:15" x14ac:dyDescent="0.25">
      <c r="A297" s="242">
        <v>291</v>
      </c>
      <c r="B297" s="116" t="s">
        <v>360</v>
      </c>
      <c r="C297" s="117" t="s">
        <v>380</v>
      </c>
      <c r="D297" s="24" t="s">
        <v>21</v>
      </c>
      <c r="E297" s="121" t="s">
        <v>370</v>
      </c>
      <c r="F297" s="25" t="s">
        <v>21</v>
      </c>
      <c r="G297" s="123" t="s">
        <v>383</v>
      </c>
      <c r="H297" s="124"/>
      <c r="I297" s="125"/>
      <c r="J297" s="122">
        <v>1</v>
      </c>
      <c r="K297" s="122">
        <v>1</v>
      </c>
      <c r="L297" s="114" t="s">
        <v>363</v>
      </c>
      <c r="M297" s="29" t="s">
        <v>21</v>
      </c>
      <c r="N297" s="29" t="s">
        <v>21</v>
      </c>
      <c r="O297" s="150" t="s">
        <v>382</v>
      </c>
    </row>
    <row r="298" spans="1:15" x14ac:dyDescent="0.25">
      <c r="A298" s="242">
        <v>292</v>
      </c>
      <c r="B298" s="109" t="s">
        <v>360</v>
      </c>
      <c r="C298" s="114" t="s">
        <v>380</v>
      </c>
      <c r="D298" s="24" t="s">
        <v>21</v>
      </c>
      <c r="E298" s="121" t="s">
        <v>370</v>
      </c>
      <c r="F298" s="25" t="s">
        <v>21</v>
      </c>
      <c r="G298" s="110" t="s">
        <v>384</v>
      </c>
      <c r="H298" s="111"/>
      <c r="I298" s="112"/>
      <c r="J298" s="126">
        <v>1</v>
      </c>
      <c r="K298" s="126">
        <v>1</v>
      </c>
      <c r="L298" s="114" t="s">
        <v>363</v>
      </c>
      <c r="M298" s="29" t="s">
        <v>21</v>
      </c>
      <c r="N298" s="29" t="s">
        <v>21</v>
      </c>
      <c r="O298" s="150" t="s">
        <v>385</v>
      </c>
    </row>
    <row r="299" spans="1:15" x14ac:dyDescent="0.25">
      <c r="A299" s="242">
        <v>293</v>
      </c>
      <c r="B299" s="116" t="s">
        <v>360</v>
      </c>
      <c r="C299" s="117" t="s">
        <v>380</v>
      </c>
      <c r="D299" s="24" t="s">
        <v>21</v>
      </c>
      <c r="E299" s="121" t="s">
        <v>370</v>
      </c>
      <c r="F299" s="25" t="s">
        <v>21</v>
      </c>
      <c r="G299" s="118" t="s">
        <v>386</v>
      </c>
      <c r="H299" s="119"/>
      <c r="I299" s="120"/>
      <c r="J299" s="122">
        <v>1</v>
      </c>
      <c r="K299" s="122">
        <v>1</v>
      </c>
      <c r="L299" s="114" t="s">
        <v>363</v>
      </c>
      <c r="M299" s="29" t="s">
        <v>21</v>
      </c>
      <c r="N299" s="29" t="s">
        <v>21</v>
      </c>
      <c r="O299" s="150" t="s">
        <v>385</v>
      </c>
    </row>
    <row r="300" spans="1:15" x14ac:dyDescent="0.25">
      <c r="A300" s="242">
        <v>294</v>
      </c>
      <c r="B300" s="116" t="s">
        <v>360</v>
      </c>
      <c r="C300" s="117" t="s">
        <v>380</v>
      </c>
      <c r="D300" s="24" t="s">
        <v>21</v>
      </c>
      <c r="E300" s="121" t="s">
        <v>370</v>
      </c>
      <c r="F300" s="25" t="s">
        <v>21</v>
      </c>
      <c r="G300" s="118" t="s">
        <v>387</v>
      </c>
      <c r="H300" s="119"/>
      <c r="I300" s="120"/>
      <c r="J300" s="122">
        <v>2</v>
      </c>
      <c r="K300" s="122">
        <v>2</v>
      </c>
      <c r="L300" s="114" t="s">
        <v>363</v>
      </c>
      <c r="M300" s="29" t="s">
        <v>21</v>
      </c>
      <c r="N300" s="29" t="s">
        <v>21</v>
      </c>
      <c r="O300" s="150" t="s">
        <v>385</v>
      </c>
    </row>
    <row r="301" spans="1:15" x14ac:dyDescent="0.25">
      <c r="A301" s="242">
        <v>295</v>
      </c>
      <c r="B301" s="116" t="s">
        <v>360</v>
      </c>
      <c r="C301" s="117" t="s">
        <v>388</v>
      </c>
      <c r="D301" s="24" t="s">
        <v>21</v>
      </c>
      <c r="E301" s="121" t="s">
        <v>370</v>
      </c>
      <c r="F301" s="25" t="s">
        <v>21</v>
      </c>
      <c r="G301" s="118"/>
      <c r="H301" s="119"/>
      <c r="I301" s="120"/>
      <c r="J301" s="122">
        <v>6</v>
      </c>
      <c r="K301" s="122">
        <v>6</v>
      </c>
      <c r="L301" s="114" t="s">
        <v>363</v>
      </c>
      <c r="M301" s="29" t="s">
        <v>21</v>
      </c>
      <c r="N301" s="29" t="s">
        <v>21</v>
      </c>
      <c r="O301" s="150"/>
    </row>
    <row r="302" spans="1:15" x14ac:dyDescent="0.25">
      <c r="A302" s="242">
        <v>296</v>
      </c>
      <c r="B302" s="116" t="s">
        <v>360</v>
      </c>
      <c r="C302" s="117" t="s">
        <v>389</v>
      </c>
      <c r="D302" s="24" t="s">
        <v>21</v>
      </c>
      <c r="E302" s="121" t="s">
        <v>370</v>
      </c>
      <c r="F302" s="25" t="s">
        <v>21</v>
      </c>
      <c r="G302" s="127" t="s">
        <v>390</v>
      </c>
      <c r="H302" s="127"/>
      <c r="I302" s="127"/>
      <c r="J302" s="122">
        <v>2</v>
      </c>
      <c r="K302" s="122">
        <v>2</v>
      </c>
      <c r="L302" s="114" t="s">
        <v>363</v>
      </c>
      <c r="M302" s="29" t="s">
        <v>21</v>
      </c>
      <c r="N302" s="29" t="s">
        <v>21</v>
      </c>
      <c r="O302" s="150" t="s">
        <v>391</v>
      </c>
    </row>
    <row r="303" spans="1:15" x14ac:dyDescent="0.25">
      <c r="A303" s="242">
        <v>297</v>
      </c>
      <c r="B303" s="116" t="s">
        <v>360</v>
      </c>
      <c r="C303" s="117" t="s">
        <v>389</v>
      </c>
      <c r="D303" s="24" t="s">
        <v>21</v>
      </c>
      <c r="E303" s="121" t="s">
        <v>370</v>
      </c>
      <c r="F303" s="25" t="s">
        <v>21</v>
      </c>
      <c r="G303" s="127" t="s">
        <v>392</v>
      </c>
      <c r="H303" s="127"/>
      <c r="I303" s="127"/>
      <c r="J303" s="122">
        <v>2</v>
      </c>
      <c r="K303" s="122">
        <v>2</v>
      </c>
      <c r="L303" s="114" t="s">
        <v>363</v>
      </c>
      <c r="M303" s="29" t="s">
        <v>21</v>
      </c>
      <c r="N303" s="29" t="s">
        <v>21</v>
      </c>
      <c r="O303" s="150" t="s">
        <v>393</v>
      </c>
    </row>
    <row r="304" spans="1:15" x14ac:dyDescent="0.25">
      <c r="A304" s="242">
        <v>298</v>
      </c>
      <c r="B304" s="116" t="s">
        <v>360</v>
      </c>
      <c r="C304" s="117" t="s">
        <v>389</v>
      </c>
      <c r="D304" s="24" t="s">
        <v>21</v>
      </c>
      <c r="E304" s="121" t="s">
        <v>370</v>
      </c>
      <c r="F304" s="25" t="s">
        <v>21</v>
      </c>
      <c r="G304" s="127" t="s">
        <v>394</v>
      </c>
      <c r="H304" s="127"/>
      <c r="I304" s="127"/>
      <c r="J304" s="122">
        <v>1</v>
      </c>
      <c r="K304" s="122">
        <v>1</v>
      </c>
      <c r="L304" s="114" t="s">
        <v>363</v>
      </c>
      <c r="M304" s="29" t="s">
        <v>21</v>
      </c>
      <c r="N304" s="29" t="s">
        <v>21</v>
      </c>
      <c r="O304" s="150" t="s">
        <v>395</v>
      </c>
    </row>
    <row r="305" spans="1:15" x14ac:dyDescent="0.25">
      <c r="A305" s="242">
        <v>299</v>
      </c>
      <c r="B305" s="116" t="s">
        <v>360</v>
      </c>
      <c r="C305" s="117" t="s">
        <v>389</v>
      </c>
      <c r="D305" s="24" t="s">
        <v>21</v>
      </c>
      <c r="E305" s="121" t="s">
        <v>370</v>
      </c>
      <c r="F305" s="25" t="s">
        <v>21</v>
      </c>
      <c r="G305" s="127" t="s">
        <v>396</v>
      </c>
      <c r="H305" s="127"/>
      <c r="I305" s="127"/>
      <c r="J305" s="122">
        <v>6</v>
      </c>
      <c r="K305" s="122">
        <v>6</v>
      </c>
      <c r="L305" s="114" t="s">
        <v>363</v>
      </c>
      <c r="M305" s="29" t="s">
        <v>21</v>
      </c>
      <c r="N305" s="29" t="s">
        <v>21</v>
      </c>
      <c r="O305" s="150" t="s">
        <v>397</v>
      </c>
    </row>
    <row r="306" spans="1:15" x14ac:dyDescent="0.25">
      <c r="A306" s="242">
        <v>300</v>
      </c>
      <c r="B306" s="116" t="s">
        <v>360</v>
      </c>
      <c r="C306" s="117" t="s">
        <v>398</v>
      </c>
      <c r="D306" s="24" t="s">
        <v>21</v>
      </c>
      <c r="E306" s="121" t="s">
        <v>370</v>
      </c>
      <c r="F306" s="25" t="s">
        <v>21</v>
      </c>
      <c r="G306" s="118" t="s">
        <v>399</v>
      </c>
      <c r="H306" s="119"/>
      <c r="I306" s="120"/>
      <c r="J306" s="122">
        <v>1</v>
      </c>
      <c r="K306" s="122">
        <v>1</v>
      </c>
      <c r="L306" s="114" t="s">
        <v>363</v>
      </c>
      <c r="M306" s="29" t="s">
        <v>21</v>
      </c>
      <c r="N306" s="29" t="s">
        <v>21</v>
      </c>
      <c r="O306" s="150" t="s">
        <v>400</v>
      </c>
    </row>
    <row r="307" spans="1:15" x14ac:dyDescent="0.25">
      <c r="A307" s="242">
        <v>301</v>
      </c>
      <c r="B307" s="116" t="s">
        <v>360</v>
      </c>
      <c r="C307" s="117" t="s">
        <v>398</v>
      </c>
      <c r="D307" s="24" t="s">
        <v>21</v>
      </c>
      <c r="E307" s="121" t="s">
        <v>370</v>
      </c>
      <c r="F307" s="25" t="s">
        <v>21</v>
      </c>
      <c r="G307" s="118" t="s">
        <v>401</v>
      </c>
      <c r="H307" s="119"/>
      <c r="I307" s="120"/>
      <c r="J307" s="122">
        <v>1</v>
      </c>
      <c r="K307" s="122">
        <v>1</v>
      </c>
      <c r="L307" s="114" t="s">
        <v>363</v>
      </c>
      <c r="M307" s="29" t="s">
        <v>21</v>
      </c>
      <c r="N307" s="29" t="s">
        <v>21</v>
      </c>
      <c r="O307" s="150" t="s">
        <v>400</v>
      </c>
    </row>
    <row r="308" spans="1:15" x14ac:dyDescent="0.25">
      <c r="A308" s="242">
        <v>302</v>
      </c>
      <c r="B308" s="116" t="s">
        <v>360</v>
      </c>
      <c r="C308" s="117" t="s">
        <v>402</v>
      </c>
      <c r="D308" s="24" t="s">
        <v>21</v>
      </c>
      <c r="E308" s="128"/>
      <c r="F308" s="25" t="s">
        <v>21</v>
      </c>
      <c r="G308" s="118" t="s">
        <v>403</v>
      </c>
      <c r="H308" s="119"/>
      <c r="I308" s="120"/>
      <c r="J308" s="122">
        <v>1</v>
      </c>
      <c r="K308" s="122">
        <v>1</v>
      </c>
      <c r="L308" s="114" t="s">
        <v>363</v>
      </c>
      <c r="M308" s="29" t="s">
        <v>21</v>
      </c>
      <c r="N308" s="29" t="s">
        <v>21</v>
      </c>
      <c r="O308" s="150" t="s">
        <v>404</v>
      </c>
    </row>
    <row r="309" spans="1:15" x14ac:dyDescent="0.25">
      <c r="A309" s="242">
        <v>303</v>
      </c>
      <c r="B309" s="116" t="s">
        <v>360</v>
      </c>
      <c r="C309" s="117" t="s">
        <v>402</v>
      </c>
      <c r="D309" s="24" t="s">
        <v>21</v>
      </c>
      <c r="E309" s="128"/>
      <c r="F309" s="25" t="s">
        <v>21</v>
      </c>
      <c r="G309" s="118" t="s">
        <v>405</v>
      </c>
      <c r="H309" s="119"/>
      <c r="I309" s="120"/>
      <c r="J309" s="122">
        <v>1</v>
      </c>
      <c r="K309" s="122">
        <v>1</v>
      </c>
      <c r="L309" s="114" t="s">
        <v>363</v>
      </c>
      <c r="M309" s="29" t="s">
        <v>21</v>
      </c>
      <c r="N309" s="29" t="s">
        <v>21</v>
      </c>
      <c r="O309" s="150" t="s">
        <v>406</v>
      </c>
    </row>
    <row r="310" spans="1:15" x14ac:dyDescent="0.25">
      <c r="A310" s="242">
        <v>304</v>
      </c>
      <c r="B310" s="116" t="s">
        <v>360</v>
      </c>
      <c r="C310" s="117" t="s">
        <v>407</v>
      </c>
      <c r="D310" s="24" t="s">
        <v>21</v>
      </c>
      <c r="E310" s="128"/>
      <c r="F310" s="25" t="s">
        <v>21</v>
      </c>
      <c r="G310" s="127" t="s">
        <v>408</v>
      </c>
      <c r="H310" s="127"/>
      <c r="I310" s="127"/>
      <c r="J310" s="122">
        <v>1</v>
      </c>
      <c r="K310" s="122">
        <v>1</v>
      </c>
      <c r="L310" s="114" t="s">
        <v>363</v>
      </c>
      <c r="M310" s="29" t="s">
        <v>21</v>
      </c>
      <c r="N310" s="29" t="s">
        <v>21</v>
      </c>
      <c r="O310" s="150" t="s">
        <v>409</v>
      </c>
    </row>
    <row r="311" spans="1:15" x14ac:dyDescent="0.25">
      <c r="A311" s="242">
        <v>305</v>
      </c>
      <c r="B311" s="109" t="s">
        <v>360</v>
      </c>
      <c r="C311" s="114" t="s">
        <v>410</v>
      </c>
      <c r="D311" s="24" t="s">
        <v>21</v>
      </c>
      <c r="E311" s="115"/>
      <c r="F311" s="25" t="s">
        <v>21</v>
      </c>
      <c r="G311" s="127" t="s">
        <v>411</v>
      </c>
      <c r="H311" s="127"/>
      <c r="I311" s="127"/>
      <c r="J311" s="109">
        <v>1</v>
      </c>
      <c r="K311" s="109">
        <v>1</v>
      </c>
      <c r="L311" s="114" t="s">
        <v>363</v>
      </c>
      <c r="M311" s="29" t="s">
        <v>21</v>
      </c>
      <c r="N311" s="29" t="s">
        <v>21</v>
      </c>
      <c r="O311" s="151" t="s">
        <v>412</v>
      </c>
    </row>
    <row r="312" spans="1:15" x14ac:dyDescent="0.25">
      <c r="A312" s="242">
        <v>306</v>
      </c>
      <c r="B312" s="116" t="s">
        <v>360</v>
      </c>
      <c r="C312" s="117" t="s">
        <v>413</v>
      </c>
      <c r="D312" s="24" t="s">
        <v>21</v>
      </c>
      <c r="E312" s="128"/>
      <c r="F312" s="25" t="s">
        <v>21</v>
      </c>
      <c r="G312" s="127"/>
      <c r="H312" s="127"/>
      <c r="I312" s="127"/>
      <c r="J312" s="116">
        <v>1</v>
      </c>
      <c r="K312" s="116">
        <v>1</v>
      </c>
      <c r="L312" s="117" t="s">
        <v>363</v>
      </c>
      <c r="M312" s="29" t="s">
        <v>21</v>
      </c>
      <c r="N312" s="29" t="s">
        <v>21</v>
      </c>
      <c r="O312" s="150"/>
    </row>
    <row r="313" spans="1:15" x14ac:dyDescent="0.25">
      <c r="A313" s="242">
        <v>307</v>
      </c>
      <c r="B313" s="109" t="s">
        <v>360</v>
      </c>
      <c r="C313" s="114" t="s">
        <v>414</v>
      </c>
      <c r="D313" s="24" t="s">
        <v>21</v>
      </c>
      <c r="E313" s="115"/>
      <c r="F313" s="25" t="s">
        <v>21</v>
      </c>
      <c r="G313" s="110" t="s">
        <v>415</v>
      </c>
      <c r="H313" s="111"/>
      <c r="I313" s="112"/>
      <c r="J313" s="109">
        <v>1</v>
      </c>
      <c r="K313" s="109">
        <v>1</v>
      </c>
      <c r="L313" s="114" t="s">
        <v>363</v>
      </c>
      <c r="M313" s="29" t="s">
        <v>21</v>
      </c>
      <c r="N313" s="29" t="s">
        <v>21</v>
      </c>
      <c r="O313" s="151" t="s">
        <v>416</v>
      </c>
    </row>
    <row r="314" spans="1:15" x14ac:dyDescent="0.25">
      <c r="A314" s="242">
        <v>308</v>
      </c>
      <c r="B314" s="116" t="s">
        <v>360</v>
      </c>
      <c r="C314" s="117" t="s">
        <v>417</v>
      </c>
      <c r="D314" s="24" t="s">
        <v>21</v>
      </c>
      <c r="E314" s="121" t="s">
        <v>370</v>
      </c>
      <c r="F314" s="25" t="s">
        <v>21</v>
      </c>
      <c r="G314" s="118" t="s">
        <v>418</v>
      </c>
      <c r="H314" s="119"/>
      <c r="I314" s="120"/>
      <c r="J314" s="116">
        <v>1</v>
      </c>
      <c r="K314" s="116">
        <v>1</v>
      </c>
      <c r="L314" s="117" t="s">
        <v>363</v>
      </c>
      <c r="M314" s="29" t="s">
        <v>21</v>
      </c>
      <c r="N314" s="29" t="s">
        <v>21</v>
      </c>
      <c r="O314" s="152" t="s">
        <v>419</v>
      </c>
    </row>
    <row r="315" spans="1:15" x14ac:dyDescent="0.25">
      <c r="A315" s="242">
        <v>309</v>
      </c>
      <c r="B315" s="116" t="s">
        <v>360</v>
      </c>
      <c r="C315" s="117" t="s">
        <v>420</v>
      </c>
      <c r="D315" s="24" t="s">
        <v>21</v>
      </c>
      <c r="E315" s="121" t="s">
        <v>370</v>
      </c>
      <c r="F315" s="25" t="s">
        <v>21</v>
      </c>
      <c r="G315" s="118" t="s">
        <v>418</v>
      </c>
      <c r="H315" s="119"/>
      <c r="I315" s="120"/>
      <c r="J315" s="116">
        <v>2</v>
      </c>
      <c r="K315" s="116">
        <v>2</v>
      </c>
      <c r="L315" s="117" t="s">
        <v>363</v>
      </c>
      <c r="M315" s="29" t="s">
        <v>21</v>
      </c>
      <c r="N315" s="29" t="s">
        <v>21</v>
      </c>
      <c r="O315" s="152" t="s">
        <v>419</v>
      </c>
    </row>
    <row r="316" spans="1:15" x14ac:dyDescent="0.25">
      <c r="A316" s="242">
        <v>310</v>
      </c>
      <c r="B316" s="109" t="s">
        <v>360</v>
      </c>
      <c r="C316" s="114" t="s">
        <v>420</v>
      </c>
      <c r="D316" s="24" t="s">
        <v>21</v>
      </c>
      <c r="E316" s="121" t="s">
        <v>370</v>
      </c>
      <c r="F316" s="25" t="s">
        <v>21</v>
      </c>
      <c r="G316" s="118" t="s">
        <v>421</v>
      </c>
      <c r="H316" s="119"/>
      <c r="I316" s="120"/>
      <c r="J316" s="109">
        <v>1</v>
      </c>
      <c r="K316" s="109">
        <v>1</v>
      </c>
      <c r="L316" s="114" t="s">
        <v>363</v>
      </c>
      <c r="M316" s="29" t="s">
        <v>21</v>
      </c>
      <c r="N316" s="29" t="s">
        <v>21</v>
      </c>
      <c r="O316" s="153" t="s">
        <v>419</v>
      </c>
    </row>
    <row r="317" spans="1:15" x14ac:dyDescent="0.25">
      <c r="A317" s="242">
        <v>311</v>
      </c>
      <c r="B317" s="116" t="s">
        <v>360</v>
      </c>
      <c r="C317" s="117" t="s">
        <v>422</v>
      </c>
      <c r="D317" s="24" t="s">
        <v>21</v>
      </c>
      <c r="E317" s="128"/>
      <c r="F317" s="25" t="s">
        <v>21</v>
      </c>
      <c r="G317" s="118" t="s">
        <v>423</v>
      </c>
      <c r="H317" s="119"/>
      <c r="I317" s="120"/>
      <c r="J317" s="116">
        <v>3</v>
      </c>
      <c r="K317" s="116">
        <v>3</v>
      </c>
      <c r="L317" s="114" t="s">
        <v>363</v>
      </c>
      <c r="M317" s="29" t="s">
        <v>21</v>
      </c>
      <c r="N317" s="29" t="s">
        <v>21</v>
      </c>
      <c r="O317" s="152"/>
    </row>
    <row r="318" spans="1:15" x14ac:dyDescent="0.25">
      <c r="A318" s="242">
        <v>312</v>
      </c>
      <c r="B318" s="116" t="s">
        <v>360</v>
      </c>
      <c r="C318" s="117" t="s">
        <v>424</v>
      </c>
      <c r="D318" s="24" t="s">
        <v>21</v>
      </c>
      <c r="E318" s="128" t="s">
        <v>425</v>
      </c>
      <c r="F318" s="25" t="s">
        <v>21</v>
      </c>
      <c r="G318" s="118"/>
      <c r="H318" s="119"/>
      <c r="I318" s="120"/>
      <c r="J318" s="116">
        <v>1</v>
      </c>
      <c r="K318" s="116">
        <v>1</v>
      </c>
      <c r="L318" s="114" t="s">
        <v>363</v>
      </c>
      <c r="M318" s="29" t="s">
        <v>21</v>
      </c>
      <c r="N318" s="29" t="s">
        <v>21</v>
      </c>
      <c r="O318" s="152"/>
    </row>
    <row r="319" spans="1:15" x14ac:dyDescent="0.25">
      <c r="A319" s="242">
        <v>313</v>
      </c>
      <c r="B319" s="116" t="s">
        <v>360</v>
      </c>
      <c r="C319" s="117" t="s">
        <v>426</v>
      </c>
      <c r="D319" s="24" t="s">
        <v>21</v>
      </c>
      <c r="E319" s="128" t="s">
        <v>425</v>
      </c>
      <c r="F319" s="25" t="s">
        <v>21</v>
      </c>
      <c r="G319" s="118"/>
      <c r="H319" s="119"/>
      <c r="I319" s="120"/>
      <c r="J319" s="116">
        <v>1</v>
      </c>
      <c r="K319" s="116">
        <v>1</v>
      </c>
      <c r="L319" s="114" t="s">
        <v>363</v>
      </c>
      <c r="M319" s="29" t="s">
        <v>21</v>
      </c>
      <c r="N319" s="29" t="s">
        <v>21</v>
      </c>
      <c r="O319" s="152" t="s">
        <v>427</v>
      </c>
    </row>
    <row r="320" spans="1:15" x14ac:dyDescent="0.25">
      <c r="A320" s="242">
        <v>314</v>
      </c>
      <c r="B320" s="116" t="s">
        <v>360</v>
      </c>
      <c r="C320" s="117" t="s">
        <v>428</v>
      </c>
      <c r="D320" s="24" t="s">
        <v>21</v>
      </c>
      <c r="E320" s="128"/>
      <c r="F320" s="25" t="s">
        <v>21</v>
      </c>
      <c r="G320" s="118" t="s">
        <v>429</v>
      </c>
      <c r="H320" s="119"/>
      <c r="I320" s="120"/>
      <c r="J320" s="116">
        <v>2</v>
      </c>
      <c r="K320" s="116">
        <v>2</v>
      </c>
      <c r="L320" s="114" t="s">
        <v>363</v>
      </c>
      <c r="M320" s="29" t="s">
        <v>21</v>
      </c>
      <c r="N320" s="29" t="s">
        <v>21</v>
      </c>
      <c r="O320" s="152"/>
    </row>
    <row r="321" spans="1:15" x14ac:dyDescent="0.25">
      <c r="A321" s="242">
        <v>315</v>
      </c>
      <c r="B321" s="116" t="s">
        <v>360</v>
      </c>
      <c r="C321" s="117" t="s">
        <v>430</v>
      </c>
      <c r="D321" s="24" t="s">
        <v>21</v>
      </c>
      <c r="E321" s="128" t="s">
        <v>432</v>
      </c>
      <c r="F321" s="25" t="s">
        <v>21</v>
      </c>
      <c r="G321" s="118" t="s">
        <v>431</v>
      </c>
      <c r="H321" s="119"/>
      <c r="I321" s="120"/>
      <c r="J321" s="116">
        <v>6</v>
      </c>
      <c r="K321" s="116">
        <v>6</v>
      </c>
      <c r="L321" s="117" t="s">
        <v>433</v>
      </c>
      <c r="M321" s="29" t="s">
        <v>21</v>
      </c>
      <c r="N321" s="29" t="s">
        <v>21</v>
      </c>
      <c r="O321" s="152" t="s">
        <v>434</v>
      </c>
    </row>
    <row r="322" spans="1:15" x14ac:dyDescent="0.25">
      <c r="A322" s="242">
        <v>316</v>
      </c>
      <c r="B322" s="116" t="s">
        <v>360</v>
      </c>
      <c r="C322" s="117" t="s">
        <v>435</v>
      </c>
      <c r="D322" s="24" t="s">
        <v>21</v>
      </c>
      <c r="E322" s="128" t="s">
        <v>432</v>
      </c>
      <c r="F322" s="25" t="s">
        <v>21</v>
      </c>
      <c r="G322" s="118"/>
      <c r="H322" s="119"/>
      <c r="I322" s="120"/>
      <c r="J322" s="122">
        <v>6</v>
      </c>
      <c r="K322" s="122">
        <v>6</v>
      </c>
      <c r="L322" s="117" t="s">
        <v>433</v>
      </c>
      <c r="M322" s="29" t="s">
        <v>21</v>
      </c>
      <c r="N322" s="29" t="s">
        <v>21</v>
      </c>
      <c r="O322" s="152" t="s">
        <v>436</v>
      </c>
    </row>
    <row r="323" spans="1:15" x14ac:dyDescent="0.25">
      <c r="A323" s="242">
        <v>317</v>
      </c>
      <c r="B323" s="116" t="s">
        <v>360</v>
      </c>
      <c r="C323" s="117" t="s">
        <v>437</v>
      </c>
      <c r="D323" s="24" t="s">
        <v>21</v>
      </c>
      <c r="E323" s="128"/>
      <c r="F323" s="25" t="s">
        <v>21</v>
      </c>
      <c r="G323" s="118"/>
      <c r="H323" s="119"/>
      <c r="I323" s="120"/>
      <c r="J323" s="116">
        <v>4</v>
      </c>
      <c r="K323" s="116">
        <v>4</v>
      </c>
      <c r="L323" s="117" t="s">
        <v>363</v>
      </c>
      <c r="M323" s="29" t="s">
        <v>21</v>
      </c>
      <c r="N323" s="29" t="s">
        <v>21</v>
      </c>
      <c r="O323" s="152" t="s">
        <v>438</v>
      </c>
    </row>
    <row r="324" spans="1:15" x14ac:dyDescent="0.25">
      <c r="A324" s="242">
        <v>318</v>
      </c>
      <c r="B324" s="116" t="s">
        <v>360</v>
      </c>
      <c r="C324" s="129" t="s">
        <v>439</v>
      </c>
      <c r="D324" s="24" t="s">
        <v>21</v>
      </c>
      <c r="E324" s="128" t="s">
        <v>425</v>
      </c>
      <c r="F324" s="25" t="s">
        <v>21</v>
      </c>
      <c r="G324" s="118" t="s">
        <v>440</v>
      </c>
      <c r="H324" s="119"/>
      <c r="I324" s="120"/>
      <c r="J324" s="116">
        <v>3</v>
      </c>
      <c r="K324" s="116">
        <v>3</v>
      </c>
      <c r="L324" s="117" t="s">
        <v>363</v>
      </c>
      <c r="M324" s="29" t="s">
        <v>21</v>
      </c>
      <c r="N324" s="29" t="s">
        <v>21</v>
      </c>
      <c r="O324" s="152" t="s">
        <v>441</v>
      </c>
    </row>
    <row r="325" spans="1:15" x14ac:dyDescent="0.25">
      <c r="A325" s="242">
        <v>319</v>
      </c>
      <c r="B325" s="116" t="s">
        <v>360</v>
      </c>
      <c r="C325" s="129" t="s">
        <v>442</v>
      </c>
      <c r="D325" s="24" t="s">
        <v>21</v>
      </c>
      <c r="E325" s="128" t="s">
        <v>425</v>
      </c>
      <c r="F325" s="25" t="s">
        <v>21</v>
      </c>
      <c r="G325" s="118" t="s">
        <v>443</v>
      </c>
      <c r="H325" s="119"/>
      <c r="I325" s="120"/>
      <c r="J325" s="116">
        <v>7</v>
      </c>
      <c r="K325" s="116">
        <v>7</v>
      </c>
      <c r="L325" s="117" t="s">
        <v>363</v>
      </c>
      <c r="M325" s="29" t="s">
        <v>21</v>
      </c>
      <c r="N325" s="29" t="s">
        <v>21</v>
      </c>
      <c r="O325" s="152"/>
    </row>
    <row r="326" spans="1:15" x14ac:dyDescent="0.25">
      <c r="A326" s="242">
        <v>320</v>
      </c>
      <c r="B326" s="116" t="s">
        <v>360</v>
      </c>
      <c r="C326" s="129" t="s">
        <v>444</v>
      </c>
      <c r="D326" s="24" t="s">
        <v>21</v>
      </c>
      <c r="E326" s="128" t="s">
        <v>425</v>
      </c>
      <c r="F326" s="25" t="s">
        <v>21</v>
      </c>
      <c r="G326" s="118" t="s">
        <v>443</v>
      </c>
      <c r="H326" s="119"/>
      <c r="I326" s="120"/>
      <c r="J326" s="116">
        <v>7</v>
      </c>
      <c r="K326" s="116">
        <v>7</v>
      </c>
      <c r="L326" s="117" t="s">
        <v>363</v>
      </c>
      <c r="M326" s="29" t="s">
        <v>21</v>
      </c>
      <c r="N326" s="29" t="s">
        <v>21</v>
      </c>
      <c r="O326" s="152"/>
    </row>
    <row r="327" spans="1:15" x14ac:dyDescent="0.25">
      <c r="A327" s="242">
        <v>321</v>
      </c>
      <c r="B327" s="116" t="s">
        <v>360</v>
      </c>
      <c r="C327" s="129" t="s">
        <v>445</v>
      </c>
      <c r="D327" s="24" t="s">
        <v>21</v>
      </c>
      <c r="E327" s="128"/>
      <c r="F327" s="25" t="s">
        <v>21</v>
      </c>
      <c r="G327" s="118" t="s">
        <v>446</v>
      </c>
      <c r="H327" s="119"/>
      <c r="I327" s="120"/>
      <c r="J327" s="116">
        <v>30</v>
      </c>
      <c r="K327" s="116">
        <v>30</v>
      </c>
      <c r="L327" s="117" t="s">
        <v>433</v>
      </c>
      <c r="M327" s="29" t="s">
        <v>21</v>
      </c>
      <c r="N327" s="29" t="s">
        <v>21</v>
      </c>
      <c r="O327" s="152"/>
    </row>
    <row r="328" spans="1:15" x14ac:dyDescent="0.25">
      <c r="A328" s="242">
        <v>322</v>
      </c>
      <c r="B328" s="116" t="s">
        <v>360</v>
      </c>
      <c r="C328" s="117" t="s">
        <v>447</v>
      </c>
      <c r="D328" s="24" t="s">
        <v>21</v>
      </c>
      <c r="E328" s="128"/>
      <c r="F328" s="25" t="s">
        <v>21</v>
      </c>
      <c r="G328" s="118" t="s">
        <v>446</v>
      </c>
      <c r="H328" s="119"/>
      <c r="I328" s="120"/>
      <c r="J328" s="116">
        <v>30</v>
      </c>
      <c r="K328" s="116">
        <v>30</v>
      </c>
      <c r="L328" s="117" t="s">
        <v>433</v>
      </c>
      <c r="M328" s="29" t="s">
        <v>21</v>
      </c>
      <c r="N328" s="29" t="s">
        <v>21</v>
      </c>
      <c r="O328" s="152"/>
    </row>
    <row r="329" spans="1:15" x14ac:dyDescent="0.25">
      <c r="A329" s="242">
        <v>323</v>
      </c>
      <c r="B329" s="116" t="s">
        <v>360</v>
      </c>
      <c r="C329" s="117" t="s">
        <v>448</v>
      </c>
      <c r="D329" s="24" t="s">
        <v>21</v>
      </c>
      <c r="E329" s="128"/>
      <c r="F329" s="25" t="s">
        <v>21</v>
      </c>
      <c r="G329" s="118" t="s">
        <v>446</v>
      </c>
      <c r="H329" s="119"/>
      <c r="I329" s="120"/>
      <c r="J329" s="116">
        <v>40</v>
      </c>
      <c r="K329" s="116">
        <v>40</v>
      </c>
      <c r="L329" s="117" t="s">
        <v>433</v>
      </c>
      <c r="M329" s="29" t="s">
        <v>21</v>
      </c>
      <c r="N329" s="29" t="s">
        <v>21</v>
      </c>
      <c r="O329" s="154"/>
    </row>
    <row r="330" spans="1:15" x14ac:dyDescent="0.25">
      <c r="A330" s="242">
        <v>324</v>
      </c>
      <c r="B330" s="116" t="s">
        <v>360</v>
      </c>
      <c r="C330" s="117" t="s">
        <v>449</v>
      </c>
      <c r="D330" s="24" t="s">
        <v>21</v>
      </c>
      <c r="E330" s="128"/>
      <c r="F330" s="25" t="s">
        <v>21</v>
      </c>
      <c r="G330" s="118" t="s">
        <v>446</v>
      </c>
      <c r="H330" s="119"/>
      <c r="I330" s="120"/>
      <c r="J330" s="116">
        <v>40</v>
      </c>
      <c r="K330" s="116">
        <v>40</v>
      </c>
      <c r="L330" s="117" t="s">
        <v>433</v>
      </c>
      <c r="M330" s="29" t="s">
        <v>21</v>
      </c>
      <c r="N330" s="29" t="s">
        <v>21</v>
      </c>
      <c r="O330" s="154"/>
    </row>
    <row r="331" spans="1:15" x14ac:dyDescent="0.25">
      <c r="A331" s="242">
        <v>325</v>
      </c>
      <c r="B331" s="116" t="s">
        <v>360</v>
      </c>
      <c r="C331" s="117" t="s">
        <v>450</v>
      </c>
      <c r="D331" s="24" t="s">
        <v>21</v>
      </c>
      <c r="E331" s="128"/>
      <c r="F331" s="25" t="s">
        <v>21</v>
      </c>
      <c r="G331" s="118" t="s">
        <v>446</v>
      </c>
      <c r="H331" s="119"/>
      <c r="I331" s="120"/>
      <c r="J331" s="116">
        <v>20</v>
      </c>
      <c r="K331" s="116">
        <v>20</v>
      </c>
      <c r="L331" s="117" t="s">
        <v>433</v>
      </c>
      <c r="M331" s="29" t="s">
        <v>21</v>
      </c>
      <c r="N331" s="29" t="s">
        <v>21</v>
      </c>
      <c r="O331" s="154"/>
    </row>
    <row r="332" spans="1:15" x14ac:dyDescent="0.25">
      <c r="A332" s="242">
        <v>326</v>
      </c>
      <c r="B332" s="116" t="s">
        <v>360</v>
      </c>
      <c r="C332" s="117" t="s">
        <v>451</v>
      </c>
      <c r="D332" s="24" t="s">
        <v>21</v>
      </c>
      <c r="E332" s="128"/>
      <c r="F332" s="25" t="s">
        <v>21</v>
      </c>
      <c r="G332" s="118" t="s">
        <v>446</v>
      </c>
      <c r="H332" s="119"/>
      <c r="I332" s="120"/>
      <c r="J332" s="116">
        <v>40</v>
      </c>
      <c r="K332" s="116">
        <v>40</v>
      </c>
      <c r="L332" s="117" t="s">
        <v>433</v>
      </c>
      <c r="M332" s="29" t="s">
        <v>21</v>
      </c>
      <c r="N332" s="29" t="s">
        <v>21</v>
      </c>
      <c r="O332" s="154"/>
    </row>
    <row r="333" spans="1:15" x14ac:dyDescent="0.25">
      <c r="A333" s="242">
        <v>327</v>
      </c>
      <c r="B333" s="109" t="s">
        <v>360</v>
      </c>
      <c r="C333" s="117" t="s">
        <v>445</v>
      </c>
      <c r="D333" s="24" t="s">
        <v>21</v>
      </c>
      <c r="E333" s="128"/>
      <c r="F333" s="25" t="s">
        <v>21</v>
      </c>
      <c r="G333" s="118" t="s">
        <v>452</v>
      </c>
      <c r="H333" s="119"/>
      <c r="I333" s="120"/>
      <c r="J333" s="116">
        <v>20</v>
      </c>
      <c r="K333" s="116">
        <v>20</v>
      </c>
      <c r="L333" s="117" t="s">
        <v>433</v>
      </c>
      <c r="M333" s="29" t="s">
        <v>21</v>
      </c>
      <c r="N333" s="29" t="s">
        <v>21</v>
      </c>
      <c r="O333" s="154"/>
    </row>
    <row r="334" spans="1:15" x14ac:dyDescent="0.25">
      <c r="A334" s="242">
        <v>328</v>
      </c>
      <c r="B334" s="109" t="s">
        <v>360</v>
      </c>
      <c r="C334" s="117" t="s">
        <v>451</v>
      </c>
      <c r="D334" s="24" t="s">
        <v>21</v>
      </c>
      <c r="E334" s="128"/>
      <c r="F334" s="25" t="s">
        <v>21</v>
      </c>
      <c r="G334" s="118" t="s">
        <v>452</v>
      </c>
      <c r="H334" s="119"/>
      <c r="I334" s="120"/>
      <c r="J334" s="116">
        <v>20</v>
      </c>
      <c r="K334" s="116">
        <v>20</v>
      </c>
      <c r="L334" s="117" t="s">
        <v>433</v>
      </c>
      <c r="M334" s="29" t="s">
        <v>21</v>
      </c>
      <c r="N334" s="29" t="s">
        <v>21</v>
      </c>
      <c r="O334" s="154"/>
    </row>
    <row r="335" spans="1:15" x14ac:dyDescent="0.25">
      <c r="A335" s="242">
        <v>329</v>
      </c>
      <c r="B335" s="109" t="s">
        <v>360</v>
      </c>
      <c r="C335" s="117" t="s">
        <v>447</v>
      </c>
      <c r="D335" s="24" t="s">
        <v>21</v>
      </c>
      <c r="E335" s="128"/>
      <c r="F335" s="25" t="s">
        <v>21</v>
      </c>
      <c r="G335" s="118" t="s">
        <v>452</v>
      </c>
      <c r="H335" s="119"/>
      <c r="I335" s="120"/>
      <c r="J335" s="116">
        <v>20</v>
      </c>
      <c r="K335" s="116">
        <v>20</v>
      </c>
      <c r="L335" s="117" t="s">
        <v>433</v>
      </c>
      <c r="M335" s="29" t="s">
        <v>21</v>
      </c>
      <c r="N335" s="29" t="s">
        <v>21</v>
      </c>
      <c r="O335" s="154"/>
    </row>
    <row r="336" spans="1:15" x14ac:dyDescent="0.25">
      <c r="A336" s="242">
        <v>330</v>
      </c>
      <c r="B336" s="116" t="s">
        <v>360</v>
      </c>
      <c r="C336" s="117" t="s">
        <v>453</v>
      </c>
      <c r="D336" s="24" t="s">
        <v>21</v>
      </c>
      <c r="E336" s="128"/>
      <c r="F336" s="25" t="s">
        <v>21</v>
      </c>
      <c r="G336" s="118" t="s">
        <v>454</v>
      </c>
      <c r="H336" s="119"/>
      <c r="I336" s="120"/>
      <c r="J336" s="116">
        <v>12</v>
      </c>
      <c r="K336" s="116">
        <v>12</v>
      </c>
      <c r="L336" s="117" t="s">
        <v>433</v>
      </c>
      <c r="M336" s="29" t="s">
        <v>21</v>
      </c>
      <c r="N336" s="29" t="s">
        <v>21</v>
      </c>
      <c r="O336" s="152"/>
    </row>
    <row r="337" spans="1:15" x14ac:dyDescent="0.25">
      <c r="A337" s="242">
        <v>331</v>
      </c>
      <c r="B337" s="109" t="s">
        <v>360</v>
      </c>
      <c r="C337" s="114" t="s">
        <v>455</v>
      </c>
      <c r="D337" s="24" t="s">
        <v>21</v>
      </c>
      <c r="E337" s="115"/>
      <c r="F337" s="25" t="s">
        <v>21</v>
      </c>
      <c r="G337" s="118" t="s">
        <v>456</v>
      </c>
      <c r="H337" s="119"/>
      <c r="I337" s="120"/>
      <c r="J337" s="109">
        <v>1.35</v>
      </c>
      <c r="K337" s="109">
        <v>1.35</v>
      </c>
      <c r="L337" s="117" t="s">
        <v>433</v>
      </c>
      <c r="M337" s="29" t="s">
        <v>21</v>
      </c>
      <c r="N337" s="29" t="s">
        <v>21</v>
      </c>
      <c r="O337" s="153"/>
    </row>
    <row r="338" spans="1:15" x14ac:dyDescent="0.25">
      <c r="A338" s="242">
        <v>332</v>
      </c>
      <c r="B338" s="116" t="s">
        <v>360</v>
      </c>
      <c r="C338" s="117" t="s">
        <v>457</v>
      </c>
      <c r="D338" s="24" t="s">
        <v>21</v>
      </c>
      <c r="E338" s="128"/>
      <c r="F338" s="25" t="s">
        <v>21</v>
      </c>
      <c r="G338" s="118" t="s">
        <v>458</v>
      </c>
      <c r="H338" s="119"/>
      <c r="I338" s="120"/>
      <c r="J338" s="122">
        <v>3</v>
      </c>
      <c r="K338" s="122">
        <v>3</v>
      </c>
      <c r="L338" s="117" t="s">
        <v>363</v>
      </c>
      <c r="M338" s="29" t="s">
        <v>21</v>
      </c>
      <c r="N338" s="29" t="s">
        <v>21</v>
      </c>
      <c r="O338" s="152" t="s">
        <v>459</v>
      </c>
    </row>
    <row r="339" spans="1:15" x14ac:dyDescent="0.25">
      <c r="A339" s="242">
        <v>333</v>
      </c>
      <c r="B339" s="116" t="s">
        <v>360</v>
      </c>
      <c r="C339" s="130" t="s">
        <v>455</v>
      </c>
      <c r="D339" s="24" t="s">
        <v>21</v>
      </c>
      <c r="E339" s="128"/>
      <c r="F339" s="25" t="s">
        <v>21</v>
      </c>
      <c r="G339" s="118" t="s">
        <v>460</v>
      </c>
      <c r="H339" s="119"/>
      <c r="I339" s="120"/>
      <c r="J339" s="116">
        <v>1</v>
      </c>
      <c r="K339" s="116">
        <v>1</v>
      </c>
      <c r="L339" s="117" t="s">
        <v>433</v>
      </c>
      <c r="M339" s="29" t="s">
        <v>21</v>
      </c>
      <c r="N339" s="29" t="s">
        <v>21</v>
      </c>
      <c r="O339" s="152"/>
    </row>
    <row r="340" spans="1:15" x14ac:dyDescent="0.25">
      <c r="A340" s="242">
        <v>334</v>
      </c>
      <c r="B340" s="116" t="s">
        <v>360</v>
      </c>
      <c r="C340" s="131" t="s">
        <v>455</v>
      </c>
      <c r="D340" s="24" t="s">
        <v>21</v>
      </c>
      <c r="E340" s="108"/>
      <c r="F340" s="25" t="s">
        <v>21</v>
      </c>
      <c r="G340" s="132" t="s">
        <v>461</v>
      </c>
      <c r="H340" s="132"/>
      <c r="I340" s="132"/>
      <c r="J340" s="116">
        <v>0.3</v>
      </c>
      <c r="K340" s="116">
        <v>0.3</v>
      </c>
      <c r="L340" s="117" t="s">
        <v>433</v>
      </c>
      <c r="M340" s="29" t="s">
        <v>21</v>
      </c>
      <c r="N340" s="29" t="s">
        <v>21</v>
      </c>
      <c r="O340" s="152" t="s">
        <v>462</v>
      </c>
    </row>
    <row r="341" spans="1:15" x14ac:dyDescent="0.25">
      <c r="A341" s="242">
        <v>335</v>
      </c>
      <c r="B341" s="116" t="s">
        <v>360</v>
      </c>
      <c r="C341" s="131" t="s">
        <v>455</v>
      </c>
      <c r="D341" s="24" t="s">
        <v>21</v>
      </c>
      <c r="E341" s="108"/>
      <c r="F341" s="25" t="s">
        <v>21</v>
      </c>
      <c r="G341" s="132" t="s">
        <v>463</v>
      </c>
      <c r="H341" s="132"/>
      <c r="I341" s="132"/>
      <c r="J341" s="116">
        <v>0.15</v>
      </c>
      <c r="K341" s="116">
        <v>0.15</v>
      </c>
      <c r="L341" s="117" t="s">
        <v>433</v>
      </c>
      <c r="M341" s="29" t="s">
        <v>21</v>
      </c>
      <c r="N341" s="29" t="s">
        <v>21</v>
      </c>
      <c r="O341" s="152" t="s">
        <v>462</v>
      </c>
    </row>
    <row r="342" spans="1:15" x14ac:dyDescent="0.25">
      <c r="A342" s="242">
        <v>336</v>
      </c>
      <c r="B342" s="116" t="s">
        <v>360</v>
      </c>
      <c r="C342" s="117" t="s">
        <v>464</v>
      </c>
      <c r="D342" s="24" t="s">
        <v>21</v>
      </c>
      <c r="E342" s="128"/>
      <c r="F342" s="25" t="s">
        <v>21</v>
      </c>
      <c r="G342" s="118" t="s">
        <v>465</v>
      </c>
      <c r="H342" s="119"/>
      <c r="I342" s="120"/>
      <c r="J342" s="116">
        <v>11</v>
      </c>
      <c r="K342" s="116">
        <v>11</v>
      </c>
      <c r="L342" s="117" t="s">
        <v>363</v>
      </c>
      <c r="M342" s="29" t="s">
        <v>21</v>
      </c>
      <c r="N342" s="29" t="s">
        <v>21</v>
      </c>
      <c r="O342" s="152"/>
    </row>
    <row r="343" spans="1:15" x14ac:dyDescent="0.25">
      <c r="A343" s="242">
        <v>337</v>
      </c>
      <c r="B343" s="116" t="s">
        <v>360</v>
      </c>
      <c r="C343" s="117" t="s">
        <v>466</v>
      </c>
      <c r="D343" s="24" t="s">
        <v>21</v>
      </c>
      <c r="E343" s="128"/>
      <c r="F343" s="25" t="s">
        <v>21</v>
      </c>
      <c r="G343" s="127" t="s">
        <v>467</v>
      </c>
      <c r="H343" s="127"/>
      <c r="I343" s="127"/>
      <c r="J343" s="116">
        <v>3</v>
      </c>
      <c r="K343" s="116">
        <v>3</v>
      </c>
      <c r="L343" s="117" t="s">
        <v>433</v>
      </c>
      <c r="M343" s="29" t="s">
        <v>21</v>
      </c>
      <c r="N343" s="29" t="s">
        <v>21</v>
      </c>
      <c r="O343" s="152" t="s">
        <v>468</v>
      </c>
    </row>
    <row r="344" spans="1:15" x14ac:dyDescent="0.25">
      <c r="A344" s="242">
        <v>338</v>
      </c>
      <c r="B344" s="116" t="s">
        <v>360</v>
      </c>
      <c r="C344" s="117" t="s">
        <v>445</v>
      </c>
      <c r="D344" s="24" t="s">
        <v>21</v>
      </c>
      <c r="E344" s="128"/>
      <c r="F344" s="25" t="s">
        <v>21</v>
      </c>
      <c r="G344" s="110" t="s">
        <v>469</v>
      </c>
      <c r="H344" s="111"/>
      <c r="I344" s="112"/>
      <c r="J344" s="116"/>
      <c r="K344" s="116"/>
      <c r="L344" s="117"/>
      <c r="M344" s="29" t="s">
        <v>21</v>
      </c>
      <c r="N344" s="29" t="s">
        <v>21</v>
      </c>
      <c r="O344" s="152"/>
    </row>
    <row r="345" spans="1:15" x14ac:dyDescent="0.25">
      <c r="A345" s="242">
        <v>339</v>
      </c>
      <c r="B345" s="116" t="s">
        <v>360</v>
      </c>
      <c r="C345" s="117" t="s">
        <v>451</v>
      </c>
      <c r="D345" s="24" t="s">
        <v>21</v>
      </c>
      <c r="E345" s="128"/>
      <c r="F345" s="25" t="s">
        <v>21</v>
      </c>
      <c r="G345" s="127" t="s">
        <v>469</v>
      </c>
      <c r="H345" s="127"/>
      <c r="I345" s="127"/>
      <c r="J345" s="116"/>
      <c r="K345" s="116"/>
      <c r="L345" s="117"/>
      <c r="M345" s="29" t="s">
        <v>21</v>
      </c>
      <c r="N345" s="29" t="s">
        <v>21</v>
      </c>
      <c r="O345" s="152"/>
    </row>
    <row r="346" spans="1:15" x14ac:dyDescent="0.25">
      <c r="A346" s="242">
        <v>340</v>
      </c>
      <c r="B346" s="116" t="s">
        <v>360</v>
      </c>
      <c r="C346" s="117" t="s">
        <v>447</v>
      </c>
      <c r="D346" s="24" t="s">
        <v>21</v>
      </c>
      <c r="E346" s="128"/>
      <c r="F346" s="25" t="s">
        <v>21</v>
      </c>
      <c r="G346" s="118" t="s">
        <v>469</v>
      </c>
      <c r="H346" s="119"/>
      <c r="I346" s="120"/>
      <c r="J346" s="116"/>
      <c r="K346" s="116"/>
      <c r="L346" s="117"/>
      <c r="M346" s="29" t="s">
        <v>21</v>
      </c>
      <c r="N346" s="29" t="s">
        <v>21</v>
      </c>
      <c r="O346" s="152"/>
    </row>
    <row r="347" spans="1:15" x14ac:dyDescent="0.25">
      <c r="A347" s="242">
        <v>341</v>
      </c>
      <c r="B347" s="116" t="s">
        <v>360</v>
      </c>
      <c r="C347" s="117" t="s">
        <v>445</v>
      </c>
      <c r="D347" s="24" t="s">
        <v>21</v>
      </c>
      <c r="E347" s="128"/>
      <c r="F347" s="25" t="s">
        <v>21</v>
      </c>
      <c r="G347" s="110" t="s">
        <v>470</v>
      </c>
      <c r="H347" s="111"/>
      <c r="I347" s="112"/>
      <c r="J347" s="116">
        <v>10</v>
      </c>
      <c r="K347" s="116">
        <v>10</v>
      </c>
      <c r="L347" s="117" t="s">
        <v>433</v>
      </c>
      <c r="M347" s="29" t="s">
        <v>21</v>
      </c>
      <c r="N347" s="29" t="s">
        <v>21</v>
      </c>
      <c r="O347" s="152"/>
    </row>
    <row r="348" spans="1:15" x14ac:dyDescent="0.25">
      <c r="A348" s="242">
        <v>342</v>
      </c>
      <c r="B348" s="116" t="s">
        <v>360</v>
      </c>
      <c r="C348" s="117" t="s">
        <v>451</v>
      </c>
      <c r="D348" s="24" t="s">
        <v>21</v>
      </c>
      <c r="E348" s="128"/>
      <c r="F348" s="25" t="s">
        <v>21</v>
      </c>
      <c r="G348" s="127" t="s">
        <v>470</v>
      </c>
      <c r="H348" s="127"/>
      <c r="I348" s="127"/>
      <c r="J348" s="116">
        <v>10</v>
      </c>
      <c r="K348" s="116">
        <v>10</v>
      </c>
      <c r="L348" s="117" t="s">
        <v>433</v>
      </c>
      <c r="M348" s="29" t="s">
        <v>21</v>
      </c>
      <c r="N348" s="29" t="s">
        <v>21</v>
      </c>
      <c r="O348" s="152"/>
    </row>
    <row r="349" spans="1:15" x14ac:dyDescent="0.25">
      <c r="A349" s="242">
        <v>343</v>
      </c>
      <c r="B349" s="116" t="s">
        <v>360</v>
      </c>
      <c r="C349" s="117" t="s">
        <v>447</v>
      </c>
      <c r="D349" s="24" t="s">
        <v>21</v>
      </c>
      <c r="E349" s="128"/>
      <c r="F349" s="25" t="s">
        <v>21</v>
      </c>
      <c r="G349" s="118" t="s">
        <v>470</v>
      </c>
      <c r="H349" s="119"/>
      <c r="I349" s="120"/>
      <c r="J349" s="116">
        <v>10</v>
      </c>
      <c r="K349" s="116">
        <v>10</v>
      </c>
      <c r="L349" s="117" t="s">
        <v>433</v>
      </c>
      <c r="M349" s="29" t="s">
        <v>21</v>
      </c>
      <c r="N349" s="29" t="s">
        <v>21</v>
      </c>
      <c r="O349" s="152"/>
    </row>
    <row r="350" spans="1:15" x14ac:dyDescent="0.25">
      <c r="A350" s="242">
        <v>344</v>
      </c>
      <c r="B350" s="116" t="s">
        <v>360</v>
      </c>
      <c r="C350" s="117" t="s">
        <v>471</v>
      </c>
      <c r="D350" s="24" t="s">
        <v>21</v>
      </c>
      <c r="E350" s="128" t="s">
        <v>432</v>
      </c>
      <c r="F350" s="25" t="s">
        <v>21</v>
      </c>
      <c r="G350" s="118"/>
      <c r="H350" s="119"/>
      <c r="I350" s="120"/>
      <c r="J350" s="116">
        <v>3</v>
      </c>
      <c r="K350" s="116">
        <v>3</v>
      </c>
      <c r="L350" s="117" t="s">
        <v>363</v>
      </c>
      <c r="M350" s="29" t="s">
        <v>21</v>
      </c>
      <c r="N350" s="29" t="s">
        <v>21</v>
      </c>
      <c r="O350" s="152"/>
    </row>
    <row r="351" spans="1:15" x14ac:dyDescent="0.25">
      <c r="A351" s="242">
        <v>345</v>
      </c>
      <c r="B351" s="116" t="s">
        <v>360</v>
      </c>
      <c r="C351" s="117" t="s">
        <v>466</v>
      </c>
      <c r="D351" s="24" t="s">
        <v>21</v>
      </c>
      <c r="E351" s="128"/>
      <c r="F351" s="25" t="s">
        <v>21</v>
      </c>
      <c r="G351" s="127" t="s">
        <v>472</v>
      </c>
      <c r="H351" s="127"/>
      <c r="I351" s="127"/>
      <c r="J351" s="116">
        <v>3</v>
      </c>
      <c r="K351" s="116">
        <v>3</v>
      </c>
      <c r="L351" s="117" t="s">
        <v>433</v>
      </c>
      <c r="M351" s="29" t="s">
        <v>21</v>
      </c>
      <c r="N351" s="29" t="s">
        <v>21</v>
      </c>
      <c r="O351" s="152" t="s">
        <v>473</v>
      </c>
    </row>
    <row r="352" spans="1:15" x14ac:dyDescent="0.25">
      <c r="A352" s="242">
        <v>346</v>
      </c>
      <c r="B352" s="116" t="s">
        <v>360</v>
      </c>
      <c r="C352" s="117" t="s">
        <v>474</v>
      </c>
      <c r="D352" s="24" t="s">
        <v>21</v>
      </c>
      <c r="E352" s="128"/>
      <c r="F352" s="25" t="s">
        <v>21</v>
      </c>
      <c r="G352" s="127" t="s">
        <v>475</v>
      </c>
      <c r="H352" s="127"/>
      <c r="I352" s="127"/>
      <c r="J352" s="116">
        <v>60</v>
      </c>
      <c r="K352" s="116">
        <v>60</v>
      </c>
      <c r="L352" s="117" t="s">
        <v>363</v>
      </c>
      <c r="M352" s="29" t="s">
        <v>21</v>
      </c>
      <c r="N352" s="29" t="s">
        <v>21</v>
      </c>
      <c r="O352" s="152"/>
    </row>
    <row r="353" spans="1:15" x14ac:dyDescent="0.25">
      <c r="A353" s="242">
        <v>347</v>
      </c>
      <c r="B353" s="116" t="s">
        <v>360</v>
      </c>
      <c r="C353" s="117" t="s">
        <v>476</v>
      </c>
      <c r="D353" s="24" t="s">
        <v>21</v>
      </c>
      <c r="E353" s="128"/>
      <c r="F353" s="25" t="s">
        <v>21</v>
      </c>
      <c r="G353" s="127" t="s">
        <v>467</v>
      </c>
      <c r="H353" s="127"/>
      <c r="I353" s="127"/>
      <c r="J353" s="116">
        <v>50</v>
      </c>
      <c r="K353" s="116">
        <v>50</v>
      </c>
      <c r="L353" s="117" t="s">
        <v>363</v>
      </c>
      <c r="M353" s="29" t="s">
        <v>21</v>
      </c>
      <c r="N353" s="29" t="s">
        <v>21</v>
      </c>
      <c r="O353" s="152"/>
    </row>
    <row r="354" spans="1:15" x14ac:dyDescent="0.25">
      <c r="A354" s="242">
        <v>348</v>
      </c>
      <c r="B354" s="116" t="s">
        <v>360</v>
      </c>
      <c r="C354" s="117" t="s">
        <v>474</v>
      </c>
      <c r="D354" s="24" t="s">
        <v>21</v>
      </c>
      <c r="E354" s="128"/>
      <c r="F354" s="25" t="s">
        <v>21</v>
      </c>
      <c r="G354" s="127" t="s">
        <v>472</v>
      </c>
      <c r="H354" s="127"/>
      <c r="I354" s="127"/>
      <c r="J354" s="116">
        <v>20</v>
      </c>
      <c r="K354" s="116">
        <v>20</v>
      </c>
      <c r="L354" s="117"/>
      <c r="M354" s="29" t="s">
        <v>21</v>
      </c>
      <c r="N354" s="29" t="s">
        <v>21</v>
      </c>
      <c r="O354" s="152"/>
    </row>
    <row r="355" spans="1:15" x14ac:dyDescent="0.25">
      <c r="A355" s="242">
        <v>349</v>
      </c>
      <c r="B355" s="116" t="s">
        <v>360</v>
      </c>
      <c r="C355" s="117" t="s">
        <v>476</v>
      </c>
      <c r="D355" s="24" t="s">
        <v>21</v>
      </c>
      <c r="E355" s="128"/>
      <c r="F355" s="25" t="s">
        <v>21</v>
      </c>
      <c r="G355" s="118" t="s">
        <v>472</v>
      </c>
      <c r="H355" s="119"/>
      <c r="I355" s="120"/>
      <c r="J355" s="116">
        <v>30</v>
      </c>
      <c r="K355" s="116">
        <v>30</v>
      </c>
      <c r="L355" s="117" t="s">
        <v>363</v>
      </c>
      <c r="M355" s="29" t="s">
        <v>21</v>
      </c>
      <c r="N355" s="29" t="s">
        <v>21</v>
      </c>
      <c r="O355" s="152"/>
    </row>
    <row r="356" spans="1:15" x14ac:dyDescent="0.25">
      <c r="A356" s="242">
        <v>350</v>
      </c>
      <c r="B356" s="116" t="s">
        <v>360</v>
      </c>
      <c r="C356" s="117" t="s">
        <v>476</v>
      </c>
      <c r="D356" s="24" t="s">
        <v>21</v>
      </c>
      <c r="E356" s="128"/>
      <c r="F356" s="25" t="s">
        <v>21</v>
      </c>
      <c r="G356" s="118" t="s">
        <v>477</v>
      </c>
      <c r="H356" s="119"/>
      <c r="I356" s="120"/>
      <c r="J356" s="116">
        <v>40</v>
      </c>
      <c r="K356" s="116">
        <v>40</v>
      </c>
      <c r="L356" s="117" t="s">
        <v>363</v>
      </c>
      <c r="M356" s="29" t="s">
        <v>21</v>
      </c>
      <c r="N356" s="29" t="s">
        <v>21</v>
      </c>
      <c r="O356" s="152"/>
    </row>
    <row r="357" spans="1:15" x14ac:dyDescent="0.25">
      <c r="A357" s="242">
        <v>351</v>
      </c>
      <c r="B357" s="116" t="s">
        <v>360</v>
      </c>
      <c r="C357" s="117" t="s">
        <v>478</v>
      </c>
      <c r="D357" s="24" t="s">
        <v>21</v>
      </c>
      <c r="E357" s="128"/>
      <c r="F357" s="25" t="s">
        <v>21</v>
      </c>
      <c r="G357" s="110" t="s">
        <v>479</v>
      </c>
      <c r="H357" s="111"/>
      <c r="I357" s="112"/>
      <c r="J357" s="116">
        <v>20</v>
      </c>
      <c r="K357" s="116">
        <v>20</v>
      </c>
      <c r="L357" s="117" t="s">
        <v>363</v>
      </c>
      <c r="M357" s="29" t="s">
        <v>21</v>
      </c>
      <c r="N357" s="29" t="s">
        <v>21</v>
      </c>
      <c r="O357" s="152"/>
    </row>
    <row r="358" spans="1:15" x14ac:dyDescent="0.25">
      <c r="A358" s="242">
        <v>352</v>
      </c>
      <c r="B358" s="116" t="s">
        <v>360</v>
      </c>
      <c r="C358" s="117" t="s">
        <v>476</v>
      </c>
      <c r="D358" s="24" t="s">
        <v>21</v>
      </c>
      <c r="E358" s="128"/>
      <c r="F358" s="25" t="s">
        <v>21</v>
      </c>
      <c r="G358" s="127" t="s">
        <v>480</v>
      </c>
      <c r="H358" s="127"/>
      <c r="I358" s="127"/>
      <c r="J358" s="116">
        <v>150</v>
      </c>
      <c r="K358" s="116">
        <v>150</v>
      </c>
      <c r="L358" s="117" t="s">
        <v>363</v>
      </c>
      <c r="M358" s="29" t="s">
        <v>21</v>
      </c>
      <c r="N358" s="29" t="s">
        <v>21</v>
      </c>
      <c r="O358" s="152"/>
    </row>
    <row r="359" spans="1:15" x14ac:dyDescent="0.25">
      <c r="A359" s="242">
        <v>353</v>
      </c>
      <c r="B359" s="109" t="s">
        <v>360</v>
      </c>
      <c r="C359" s="114" t="s">
        <v>478</v>
      </c>
      <c r="D359" s="24" t="s">
        <v>21</v>
      </c>
      <c r="E359" s="115"/>
      <c r="F359" s="25" t="s">
        <v>21</v>
      </c>
      <c r="G359" s="110" t="s">
        <v>481</v>
      </c>
      <c r="H359" s="111"/>
      <c r="I359" s="112"/>
      <c r="J359" s="109">
        <v>150</v>
      </c>
      <c r="K359" s="109">
        <v>150</v>
      </c>
      <c r="L359" s="114" t="s">
        <v>363</v>
      </c>
      <c r="M359" s="29" t="s">
        <v>21</v>
      </c>
      <c r="N359" s="29" t="s">
        <v>21</v>
      </c>
      <c r="O359" s="153"/>
    </row>
    <row r="360" spans="1:15" x14ac:dyDescent="0.25">
      <c r="A360" s="242">
        <v>354</v>
      </c>
      <c r="B360" s="116" t="s">
        <v>360</v>
      </c>
      <c r="C360" s="117" t="s">
        <v>482</v>
      </c>
      <c r="D360" s="24" t="s">
        <v>21</v>
      </c>
      <c r="E360" s="128" t="s">
        <v>432</v>
      </c>
      <c r="F360" s="25" t="s">
        <v>21</v>
      </c>
      <c r="G360" s="118" t="s">
        <v>483</v>
      </c>
      <c r="H360" s="119"/>
      <c r="I360" s="120"/>
      <c r="J360" s="116">
        <v>9</v>
      </c>
      <c r="K360" s="116">
        <v>9</v>
      </c>
      <c r="L360" s="117" t="s">
        <v>363</v>
      </c>
      <c r="M360" s="29" t="s">
        <v>21</v>
      </c>
      <c r="N360" s="29" t="s">
        <v>21</v>
      </c>
      <c r="O360" s="152"/>
    </row>
    <row r="361" spans="1:15" x14ac:dyDescent="0.25">
      <c r="A361" s="242">
        <v>355</v>
      </c>
      <c r="B361" s="116" t="s">
        <v>360</v>
      </c>
      <c r="C361" s="117" t="s">
        <v>484</v>
      </c>
      <c r="D361" s="24" t="s">
        <v>21</v>
      </c>
      <c r="E361" s="128" t="s">
        <v>432</v>
      </c>
      <c r="F361" s="25" t="s">
        <v>21</v>
      </c>
      <c r="G361" s="118" t="s">
        <v>485</v>
      </c>
      <c r="H361" s="119"/>
      <c r="I361" s="120"/>
      <c r="J361" s="116">
        <v>40</v>
      </c>
      <c r="K361" s="116">
        <v>40</v>
      </c>
      <c r="L361" s="117" t="s">
        <v>363</v>
      </c>
      <c r="M361" s="29" t="s">
        <v>21</v>
      </c>
      <c r="N361" s="29" t="s">
        <v>21</v>
      </c>
      <c r="O361" s="152"/>
    </row>
    <row r="362" spans="1:15" x14ac:dyDescent="0.25">
      <c r="A362" s="242">
        <v>356</v>
      </c>
      <c r="B362" s="116" t="s">
        <v>360</v>
      </c>
      <c r="C362" s="117" t="s">
        <v>486</v>
      </c>
      <c r="D362" s="24" t="s">
        <v>21</v>
      </c>
      <c r="E362" s="128" t="s">
        <v>432</v>
      </c>
      <c r="F362" s="25" t="s">
        <v>21</v>
      </c>
      <c r="G362" s="118" t="s">
        <v>485</v>
      </c>
      <c r="H362" s="119"/>
      <c r="I362" s="120"/>
      <c r="J362" s="116">
        <v>15</v>
      </c>
      <c r="K362" s="116">
        <v>15</v>
      </c>
      <c r="L362" s="117" t="s">
        <v>363</v>
      </c>
      <c r="M362" s="29" t="s">
        <v>21</v>
      </c>
      <c r="N362" s="29" t="s">
        <v>21</v>
      </c>
      <c r="O362" s="152"/>
    </row>
    <row r="363" spans="1:15" x14ac:dyDescent="0.25">
      <c r="A363" s="242">
        <v>357</v>
      </c>
      <c r="B363" s="116" t="s">
        <v>360</v>
      </c>
      <c r="C363" s="117" t="s">
        <v>487</v>
      </c>
      <c r="D363" s="24" t="s">
        <v>21</v>
      </c>
      <c r="E363" s="128" t="s">
        <v>432</v>
      </c>
      <c r="F363" s="25" t="s">
        <v>21</v>
      </c>
      <c r="G363" s="118" t="s">
        <v>485</v>
      </c>
      <c r="H363" s="119"/>
      <c r="I363" s="120"/>
      <c r="J363" s="116">
        <v>15</v>
      </c>
      <c r="K363" s="116">
        <v>15</v>
      </c>
      <c r="L363" s="117" t="s">
        <v>363</v>
      </c>
      <c r="M363" s="29" t="s">
        <v>21</v>
      </c>
      <c r="N363" s="29" t="s">
        <v>21</v>
      </c>
      <c r="O363" s="152"/>
    </row>
    <row r="364" spans="1:15" x14ac:dyDescent="0.25">
      <c r="A364" s="242">
        <v>358</v>
      </c>
      <c r="B364" s="116" t="s">
        <v>360</v>
      </c>
      <c r="C364" s="117" t="s">
        <v>488</v>
      </c>
      <c r="D364" s="24" t="s">
        <v>21</v>
      </c>
      <c r="E364" s="128" t="s">
        <v>432</v>
      </c>
      <c r="F364" s="25" t="s">
        <v>21</v>
      </c>
      <c r="G364" s="118" t="s">
        <v>485</v>
      </c>
      <c r="H364" s="119"/>
      <c r="I364" s="120"/>
      <c r="J364" s="116">
        <v>15</v>
      </c>
      <c r="K364" s="116">
        <v>15</v>
      </c>
      <c r="L364" s="117" t="s">
        <v>363</v>
      </c>
      <c r="M364" s="29" t="s">
        <v>21</v>
      </c>
      <c r="N364" s="29" t="s">
        <v>21</v>
      </c>
      <c r="O364" s="152"/>
    </row>
    <row r="365" spans="1:15" x14ac:dyDescent="0.25">
      <c r="A365" s="242">
        <v>359</v>
      </c>
      <c r="B365" s="116" t="s">
        <v>360</v>
      </c>
      <c r="C365" s="117" t="s">
        <v>489</v>
      </c>
      <c r="D365" s="24" t="s">
        <v>21</v>
      </c>
      <c r="E365" s="128" t="s">
        <v>432</v>
      </c>
      <c r="F365" s="25" t="s">
        <v>21</v>
      </c>
      <c r="G365" s="118" t="s">
        <v>490</v>
      </c>
      <c r="H365" s="119"/>
      <c r="I365" s="120"/>
      <c r="J365" s="116">
        <v>20</v>
      </c>
      <c r="K365" s="116">
        <v>20</v>
      </c>
      <c r="L365" s="117" t="s">
        <v>363</v>
      </c>
      <c r="M365" s="29" t="s">
        <v>21</v>
      </c>
      <c r="N365" s="29" t="s">
        <v>21</v>
      </c>
      <c r="O365" s="150" t="s">
        <v>490</v>
      </c>
    </row>
    <row r="366" spans="1:15" x14ac:dyDescent="0.25">
      <c r="A366" s="242">
        <v>360</v>
      </c>
      <c r="B366" s="116" t="s">
        <v>360</v>
      </c>
      <c r="C366" s="117" t="s">
        <v>491</v>
      </c>
      <c r="D366" s="24" t="s">
        <v>21</v>
      </c>
      <c r="E366" s="128" t="s">
        <v>432</v>
      </c>
      <c r="F366" s="25" t="s">
        <v>21</v>
      </c>
      <c r="G366" s="118" t="s">
        <v>492</v>
      </c>
      <c r="H366" s="119"/>
      <c r="I366" s="120"/>
      <c r="J366" s="116">
        <v>20</v>
      </c>
      <c r="K366" s="116">
        <v>20</v>
      </c>
      <c r="L366" s="117" t="s">
        <v>363</v>
      </c>
      <c r="M366" s="29" t="s">
        <v>21</v>
      </c>
      <c r="N366" s="29" t="s">
        <v>21</v>
      </c>
      <c r="O366" s="150" t="s">
        <v>492</v>
      </c>
    </row>
    <row r="367" spans="1:15" x14ac:dyDescent="0.25">
      <c r="A367" s="242">
        <v>361</v>
      </c>
      <c r="B367" s="116" t="s">
        <v>360</v>
      </c>
      <c r="C367" s="117" t="s">
        <v>26</v>
      </c>
      <c r="D367" s="24" t="s">
        <v>21</v>
      </c>
      <c r="E367" s="128"/>
      <c r="F367" s="25" t="s">
        <v>21</v>
      </c>
      <c r="G367" s="118" t="s">
        <v>493</v>
      </c>
      <c r="H367" s="119"/>
      <c r="I367" s="120"/>
      <c r="J367" s="116">
        <v>20</v>
      </c>
      <c r="K367" s="116">
        <v>20</v>
      </c>
      <c r="L367" s="117" t="s">
        <v>363</v>
      </c>
      <c r="M367" s="29" t="s">
        <v>21</v>
      </c>
      <c r="N367" s="29" t="s">
        <v>21</v>
      </c>
      <c r="O367" s="152"/>
    </row>
    <row r="368" spans="1:15" x14ac:dyDescent="0.25">
      <c r="A368" s="242">
        <v>362</v>
      </c>
      <c r="B368" s="109" t="s">
        <v>360</v>
      </c>
      <c r="C368" s="131" t="s">
        <v>494</v>
      </c>
      <c r="D368" s="24" t="s">
        <v>21</v>
      </c>
      <c r="E368" s="128" t="s">
        <v>432</v>
      </c>
      <c r="F368" s="25" t="s">
        <v>21</v>
      </c>
      <c r="G368" s="133" t="s">
        <v>495</v>
      </c>
      <c r="H368" s="134"/>
      <c r="I368" s="135"/>
      <c r="J368" s="109">
        <v>2</v>
      </c>
      <c r="K368" s="109">
        <v>2</v>
      </c>
      <c r="L368" s="114" t="s">
        <v>496</v>
      </c>
      <c r="M368" s="29" t="s">
        <v>21</v>
      </c>
      <c r="N368" s="29" t="s">
        <v>21</v>
      </c>
      <c r="O368" s="152" t="s">
        <v>497</v>
      </c>
    </row>
    <row r="369" spans="1:15" x14ac:dyDescent="0.25">
      <c r="A369" s="242">
        <v>363</v>
      </c>
      <c r="B369" s="116" t="s">
        <v>360</v>
      </c>
      <c r="C369" s="131" t="s">
        <v>498</v>
      </c>
      <c r="D369" s="24" t="s">
        <v>21</v>
      </c>
      <c r="E369" s="128" t="s">
        <v>432</v>
      </c>
      <c r="F369" s="25" t="s">
        <v>21</v>
      </c>
      <c r="G369" s="133"/>
      <c r="H369" s="134"/>
      <c r="I369" s="135"/>
      <c r="J369" s="109">
        <v>30</v>
      </c>
      <c r="K369" s="109">
        <v>30</v>
      </c>
      <c r="L369" s="117" t="s">
        <v>363</v>
      </c>
      <c r="M369" s="29" t="s">
        <v>21</v>
      </c>
      <c r="N369" s="29" t="s">
        <v>21</v>
      </c>
      <c r="O369" s="152" t="s">
        <v>499</v>
      </c>
    </row>
    <row r="370" spans="1:15" x14ac:dyDescent="0.25">
      <c r="A370" s="242">
        <v>364</v>
      </c>
      <c r="B370" s="109" t="s">
        <v>360</v>
      </c>
      <c r="C370" s="114" t="s">
        <v>20</v>
      </c>
      <c r="D370" s="24" t="s">
        <v>21</v>
      </c>
      <c r="E370" s="115"/>
      <c r="F370" s="25" t="s">
        <v>21</v>
      </c>
      <c r="G370" s="118">
        <v>8</v>
      </c>
      <c r="H370" s="119"/>
      <c r="I370" s="120"/>
      <c r="J370" s="109">
        <v>20</v>
      </c>
      <c r="K370" s="109">
        <v>20</v>
      </c>
      <c r="L370" s="117" t="s">
        <v>363</v>
      </c>
      <c r="M370" s="29" t="s">
        <v>21</v>
      </c>
      <c r="N370" s="29" t="s">
        <v>21</v>
      </c>
      <c r="O370" s="153"/>
    </row>
    <row r="371" spans="1:15" x14ac:dyDescent="0.25">
      <c r="A371" s="242">
        <v>365</v>
      </c>
      <c r="B371" s="116" t="s">
        <v>360</v>
      </c>
      <c r="C371" s="117" t="s">
        <v>167</v>
      </c>
      <c r="D371" s="24" t="s">
        <v>21</v>
      </c>
      <c r="E371" s="136"/>
      <c r="F371" s="25" t="s">
        <v>21</v>
      </c>
      <c r="G371" s="118">
        <v>8</v>
      </c>
      <c r="H371" s="119"/>
      <c r="I371" s="120"/>
      <c r="J371" s="109">
        <v>20</v>
      </c>
      <c r="K371" s="109">
        <v>20</v>
      </c>
      <c r="L371" s="117" t="s">
        <v>363</v>
      </c>
      <c r="M371" s="29" t="s">
        <v>21</v>
      </c>
      <c r="N371" s="29" t="s">
        <v>21</v>
      </c>
      <c r="O371" s="152"/>
    </row>
    <row r="372" spans="1:15" x14ac:dyDescent="0.25">
      <c r="A372" s="242">
        <v>366</v>
      </c>
      <c r="B372" s="116" t="s">
        <v>360</v>
      </c>
      <c r="C372" s="117" t="s">
        <v>125</v>
      </c>
      <c r="D372" s="24" t="s">
        <v>21</v>
      </c>
      <c r="E372" s="128"/>
      <c r="F372" s="25" t="s">
        <v>21</v>
      </c>
      <c r="G372" s="118">
        <v>8</v>
      </c>
      <c r="H372" s="119"/>
      <c r="I372" s="120"/>
      <c r="J372" s="109">
        <v>20</v>
      </c>
      <c r="K372" s="109">
        <v>20</v>
      </c>
      <c r="L372" s="117" t="s">
        <v>363</v>
      </c>
      <c r="M372" s="29" t="s">
        <v>21</v>
      </c>
      <c r="N372" s="29" t="s">
        <v>21</v>
      </c>
      <c r="O372" s="152"/>
    </row>
    <row r="373" spans="1:15" x14ac:dyDescent="0.25">
      <c r="A373" s="242">
        <v>367</v>
      </c>
      <c r="B373" s="116" t="s">
        <v>360</v>
      </c>
      <c r="C373" s="117" t="s">
        <v>26</v>
      </c>
      <c r="D373" s="24" t="s">
        <v>21</v>
      </c>
      <c r="E373" s="128"/>
      <c r="F373" s="25" t="s">
        <v>21</v>
      </c>
      <c r="G373" s="118" t="s">
        <v>500</v>
      </c>
      <c r="H373" s="119"/>
      <c r="I373" s="120"/>
      <c r="J373" s="116">
        <v>20</v>
      </c>
      <c r="K373" s="116">
        <v>20</v>
      </c>
      <c r="L373" s="117" t="s">
        <v>363</v>
      </c>
      <c r="M373" s="29" t="s">
        <v>21</v>
      </c>
      <c r="N373" s="29" t="s">
        <v>21</v>
      </c>
      <c r="O373" s="152"/>
    </row>
    <row r="374" spans="1:15" x14ac:dyDescent="0.25">
      <c r="A374" s="242">
        <v>368</v>
      </c>
      <c r="B374" s="116" t="s">
        <v>360</v>
      </c>
      <c r="C374" s="117" t="s">
        <v>20</v>
      </c>
      <c r="D374" s="24" t="s">
        <v>21</v>
      </c>
      <c r="E374" s="128"/>
      <c r="F374" s="25" t="s">
        <v>21</v>
      </c>
      <c r="G374" s="127">
        <v>6</v>
      </c>
      <c r="H374" s="127"/>
      <c r="I374" s="127"/>
      <c r="J374" s="116">
        <v>20</v>
      </c>
      <c r="K374" s="116">
        <v>20</v>
      </c>
      <c r="L374" s="117" t="s">
        <v>363</v>
      </c>
      <c r="M374" s="29" t="s">
        <v>21</v>
      </c>
      <c r="N374" s="29" t="s">
        <v>21</v>
      </c>
      <c r="O374" s="152"/>
    </row>
    <row r="375" spans="1:15" x14ac:dyDescent="0.25">
      <c r="A375" s="242">
        <v>369</v>
      </c>
      <c r="B375" s="116" t="s">
        <v>360</v>
      </c>
      <c r="C375" s="117" t="s">
        <v>167</v>
      </c>
      <c r="D375" s="24" t="s">
        <v>21</v>
      </c>
      <c r="E375" s="128"/>
      <c r="F375" s="25" t="s">
        <v>21</v>
      </c>
      <c r="G375" s="110">
        <v>6</v>
      </c>
      <c r="H375" s="111"/>
      <c r="I375" s="112"/>
      <c r="J375" s="116">
        <v>20</v>
      </c>
      <c r="K375" s="116">
        <v>20</v>
      </c>
      <c r="L375" s="117" t="s">
        <v>363</v>
      </c>
      <c r="M375" s="29" t="s">
        <v>21</v>
      </c>
      <c r="N375" s="29" t="s">
        <v>21</v>
      </c>
      <c r="O375" s="152"/>
    </row>
    <row r="376" spans="1:15" x14ac:dyDescent="0.25">
      <c r="A376" s="242">
        <v>370</v>
      </c>
      <c r="B376" s="116" t="s">
        <v>360</v>
      </c>
      <c r="C376" s="117" t="s">
        <v>125</v>
      </c>
      <c r="D376" s="24" t="s">
        <v>21</v>
      </c>
      <c r="E376" s="128"/>
      <c r="F376" s="25" t="s">
        <v>21</v>
      </c>
      <c r="G376" s="118">
        <v>6</v>
      </c>
      <c r="H376" s="119"/>
      <c r="I376" s="120"/>
      <c r="J376" s="116">
        <v>20</v>
      </c>
      <c r="K376" s="116">
        <v>20</v>
      </c>
      <c r="L376" s="117" t="s">
        <v>363</v>
      </c>
      <c r="M376" s="29" t="s">
        <v>21</v>
      </c>
      <c r="N376" s="29" t="s">
        <v>21</v>
      </c>
      <c r="O376" s="152"/>
    </row>
    <row r="377" spans="1:15" x14ac:dyDescent="0.25">
      <c r="A377" s="242">
        <v>371</v>
      </c>
      <c r="B377" s="116" t="s">
        <v>360</v>
      </c>
      <c r="C377" s="117" t="s">
        <v>501</v>
      </c>
      <c r="D377" s="24" t="s">
        <v>21</v>
      </c>
      <c r="E377" s="128"/>
      <c r="F377" s="25" t="s">
        <v>21</v>
      </c>
      <c r="G377" s="118" t="s">
        <v>502</v>
      </c>
      <c r="H377" s="119"/>
      <c r="I377" s="120"/>
      <c r="J377" s="116">
        <v>40</v>
      </c>
      <c r="K377" s="116">
        <v>40</v>
      </c>
      <c r="L377" s="117" t="s">
        <v>363</v>
      </c>
      <c r="M377" s="29" t="s">
        <v>21</v>
      </c>
      <c r="N377" s="29" t="s">
        <v>21</v>
      </c>
      <c r="O377" s="152" t="s">
        <v>503</v>
      </c>
    </row>
    <row r="378" spans="1:15" x14ac:dyDescent="0.25">
      <c r="A378" s="242">
        <v>372</v>
      </c>
      <c r="B378" s="116" t="s">
        <v>360</v>
      </c>
      <c r="C378" s="117" t="s">
        <v>504</v>
      </c>
      <c r="D378" s="24" t="s">
        <v>21</v>
      </c>
      <c r="E378" s="128"/>
      <c r="F378" s="25" t="s">
        <v>21</v>
      </c>
      <c r="G378" s="118" t="s">
        <v>505</v>
      </c>
      <c r="H378" s="119"/>
      <c r="I378" s="120"/>
      <c r="J378" s="116">
        <v>30</v>
      </c>
      <c r="K378" s="116">
        <v>30</v>
      </c>
      <c r="L378" s="117" t="s">
        <v>363</v>
      </c>
      <c r="M378" s="29" t="s">
        <v>21</v>
      </c>
      <c r="N378" s="29" t="s">
        <v>21</v>
      </c>
      <c r="O378" s="152"/>
    </row>
    <row r="379" spans="1:15" x14ac:dyDescent="0.25">
      <c r="A379" s="242">
        <v>373</v>
      </c>
      <c r="B379" s="116" t="s">
        <v>360</v>
      </c>
      <c r="C379" s="117" t="s">
        <v>504</v>
      </c>
      <c r="D379" s="24" t="s">
        <v>21</v>
      </c>
      <c r="E379" s="128"/>
      <c r="F379" s="25" t="s">
        <v>21</v>
      </c>
      <c r="G379" s="127" t="s">
        <v>506</v>
      </c>
      <c r="H379" s="127"/>
      <c r="I379" s="127"/>
      <c r="J379" s="116">
        <v>40</v>
      </c>
      <c r="K379" s="116">
        <v>40</v>
      </c>
      <c r="L379" s="117" t="s">
        <v>363</v>
      </c>
      <c r="M379" s="29" t="s">
        <v>21</v>
      </c>
      <c r="N379" s="29" t="s">
        <v>21</v>
      </c>
      <c r="O379" s="152"/>
    </row>
    <row r="380" spans="1:15" x14ac:dyDescent="0.25">
      <c r="A380" s="242">
        <v>374</v>
      </c>
      <c r="B380" s="116" t="s">
        <v>360</v>
      </c>
      <c r="C380" s="117" t="s">
        <v>507</v>
      </c>
      <c r="D380" s="24" t="s">
        <v>21</v>
      </c>
      <c r="E380" s="128"/>
      <c r="F380" s="25" t="s">
        <v>21</v>
      </c>
      <c r="G380" s="118" t="s">
        <v>508</v>
      </c>
      <c r="H380" s="119"/>
      <c r="I380" s="120"/>
      <c r="J380" s="116">
        <v>30</v>
      </c>
      <c r="K380" s="116">
        <v>30</v>
      </c>
      <c r="L380" s="117" t="s">
        <v>363</v>
      </c>
      <c r="M380" s="29" t="s">
        <v>21</v>
      </c>
      <c r="N380" s="29" t="s">
        <v>21</v>
      </c>
      <c r="O380" s="152"/>
    </row>
    <row r="381" spans="1:15" x14ac:dyDescent="0.25">
      <c r="A381" s="242">
        <v>375</v>
      </c>
      <c r="B381" s="116" t="s">
        <v>360</v>
      </c>
      <c r="C381" s="117" t="s">
        <v>509</v>
      </c>
      <c r="D381" s="24" t="s">
        <v>21</v>
      </c>
      <c r="E381" s="128"/>
      <c r="F381" s="25" t="s">
        <v>21</v>
      </c>
      <c r="G381" s="118">
        <v>10</v>
      </c>
      <c r="H381" s="119"/>
      <c r="I381" s="120"/>
      <c r="J381" s="116">
        <v>8</v>
      </c>
      <c r="K381" s="116">
        <v>8</v>
      </c>
      <c r="L381" s="117" t="s">
        <v>433</v>
      </c>
      <c r="M381" s="29" t="s">
        <v>21</v>
      </c>
      <c r="N381" s="29" t="s">
        <v>21</v>
      </c>
      <c r="O381" s="152"/>
    </row>
    <row r="382" spans="1:15" x14ac:dyDescent="0.25">
      <c r="A382" s="242">
        <v>376</v>
      </c>
      <c r="B382" s="116" t="s">
        <v>360</v>
      </c>
      <c r="C382" s="131" t="s">
        <v>510</v>
      </c>
      <c r="D382" s="24" t="s">
        <v>21</v>
      </c>
      <c r="E382" s="128"/>
      <c r="F382" s="25" t="s">
        <v>21</v>
      </c>
      <c r="G382" s="118"/>
      <c r="H382" s="119"/>
      <c r="I382" s="120"/>
      <c r="J382" s="116">
        <v>1</v>
      </c>
      <c r="K382" s="116">
        <v>1</v>
      </c>
      <c r="L382" s="114" t="s">
        <v>363</v>
      </c>
      <c r="M382" s="29" t="s">
        <v>21</v>
      </c>
      <c r="N382" s="29" t="s">
        <v>21</v>
      </c>
      <c r="O382" s="152" t="s">
        <v>511</v>
      </c>
    </row>
    <row r="383" spans="1:15" ht="15.75" thickBot="1" x14ac:dyDescent="0.3">
      <c r="A383" s="243">
        <v>377</v>
      </c>
      <c r="B383" s="155" t="s">
        <v>360</v>
      </c>
      <c r="C383" s="156" t="s">
        <v>512</v>
      </c>
      <c r="D383" s="157" t="s">
        <v>21</v>
      </c>
      <c r="E383" s="137"/>
      <c r="F383" s="158" t="s">
        <v>21</v>
      </c>
      <c r="G383" s="159"/>
      <c r="H383" s="160"/>
      <c r="I383" s="161"/>
      <c r="J383" s="155">
        <v>1</v>
      </c>
      <c r="K383" s="155">
        <v>1</v>
      </c>
      <c r="L383" s="162" t="s">
        <v>363</v>
      </c>
      <c r="M383" s="163" t="s">
        <v>21</v>
      </c>
      <c r="N383" s="163" t="s">
        <v>21</v>
      </c>
      <c r="O383" s="164" t="s">
        <v>513</v>
      </c>
    </row>
  </sheetData>
  <mergeCells count="94">
    <mergeCell ref="G378:I378"/>
    <mergeCell ref="G379:I379"/>
    <mergeCell ref="G380:I380"/>
    <mergeCell ref="G381:I381"/>
    <mergeCell ref="G382:I382"/>
    <mergeCell ref="G383:I383"/>
    <mergeCell ref="G366:I366"/>
    <mergeCell ref="G367:I367"/>
    <mergeCell ref="G368:I368"/>
    <mergeCell ref="G369:I369"/>
    <mergeCell ref="G370:I370"/>
    <mergeCell ref="G371:I371"/>
    <mergeCell ref="G354:I354"/>
    <mergeCell ref="G355:I355"/>
    <mergeCell ref="G356:I356"/>
    <mergeCell ref="G357:I357"/>
    <mergeCell ref="G358:I358"/>
    <mergeCell ref="G359:I359"/>
    <mergeCell ref="G342:I342"/>
    <mergeCell ref="G343:I343"/>
    <mergeCell ref="G344:I344"/>
    <mergeCell ref="G345:I345"/>
    <mergeCell ref="G346:I346"/>
    <mergeCell ref="G347:I347"/>
    <mergeCell ref="G330:I330"/>
    <mergeCell ref="G331:I331"/>
    <mergeCell ref="G332:I332"/>
    <mergeCell ref="G333:I333"/>
    <mergeCell ref="G334:I334"/>
    <mergeCell ref="G335:I335"/>
    <mergeCell ref="G318:I318"/>
    <mergeCell ref="G319:I319"/>
    <mergeCell ref="G320:I320"/>
    <mergeCell ref="G321:I321"/>
    <mergeCell ref="G322:I322"/>
    <mergeCell ref="G323:I323"/>
    <mergeCell ref="G306:I306"/>
    <mergeCell ref="G307:I307"/>
    <mergeCell ref="G308:I308"/>
    <mergeCell ref="G309:I309"/>
    <mergeCell ref="G310:I310"/>
    <mergeCell ref="G311:I311"/>
    <mergeCell ref="G296:I296"/>
    <mergeCell ref="G297:I297"/>
    <mergeCell ref="G298:I298"/>
    <mergeCell ref="G299:I299"/>
    <mergeCell ref="G300:I300"/>
    <mergeCell ref="G301:I301"/>
    <mergeCell ref="G290:I290"/>
    <mergeCell ref="G291:I291"/>
    <mergeCell ref="G292:I292"/>
    <mergeCell ref="G293:I293"/>
    <mergeCell ref="G294:I294"/>
    <mergeCell ref="G295:I295"/>
    <mergeCell ref="G374:I374"/>
    <mergeCell ref="G375:I375"/>
    <mergeCell ref="G376:I376"/>
    <mergeCell ref="G377:I377"/>
    <mergeCell ref="G372:I372"/>
    <mergeCell ref="G373:I373"/>
    <mergeCell ref="G362:I362"/>
    <mergeCell ref="G363:I363"/>
    <mergeCell ref="G364:I364"/>
    <mergeCell ref="G365:I365"/>
    <mergeCell ref="G360:I360"/>
    <mergeCell ref="G361:I361"/>
    <mergeCell ref="G350:I350"/>
    <mergeCell ref="G351:I351"/>
    <mergeCell ref="G352:I352"/>
    <mergeCell ref="G353:I353"/>
    <mergeCell ref="G348:I348"/>
    <mergeCell ref="G349:I349"/>
    <mergeCell ref="G338:I338"/>
    <mergeCell ref="G339:I339"/>
    <mergeCell ref="G340:I340"/>
    <mergeCell ref="G341:I341"/>
    <mergeCell ref="G336:I336"/>
    <mergeCell ref="G337:I337"/>
    <mergeCell ref="G326:I326"/>
    <mergeCell ref="G327:I327"/>
    <mergeCell ref="G328:I328"/>
    <mergeCell ref="G329:I329"/>
    <mergeCell ref="G324:I324"/>
    <mergeCell ref="G325:I325"/>
    <mergeCell ref="G314:I314"/>
    <mergeCell ref="G315:I315"/>
    <mergeCell ref="G316:I316"/>
    <mergeCell ref="G317:I317"/>
    <mergeCell ref="G312:I312"/>
    <mergeCell ref="G313:I313"/>
    <mergeCell ref="G302:I302"/>
    <mergeCell ref="G303:I303"/>
    <mergeCell ref="G304:I304"/>
    <mergeCell ref="G305:I30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7"/>
  <sheetViews>
    <sheetView view="pageLayout" topLeftCell="A24" zoomScale="160" zoomScaleNormal="100" zoomScalePageLayoutView="160" workbookViewId="0">
      <selection activeCell="B7" sqref="B7:N27"/>
    </sheetView>
  </sheetViews>
  <sheetFormatPr defaultColWidth="9.140625" defaultRowHeight="15" x14ac:dyDescent="0.25"/>
  <cols>
    <col min="1" max="1" width="3.7109375" style="6" bestFit="1" customWidth="1"/>
    <col min="2" max="2" width="13.28515625" style="6" customWidth="1"/>
    <col min="3" max="3" width="4.42578125" style="6" bestFit="1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5.7109375" style="6" customWidth="1"/>
    <col min="14" max="14" width="6" style="6" customWidth="1"/>
    <col min="15" max="15" width="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25" t="s">
        <v>99</v>
      </c>
      <c r="C7" s="24">
        <v>4</v>
      </c>
      <c r="D7" s="24" t="s">
        <v>38</v>
      </c>
      <c r="E7" s="24" t="s">
        <v>36</v>
      </c>
      <c r="F7" s="39">
        <v>10</v>
      </c>
      <c r="G7" s="24">
        <v>1500</v>
      </c>
      <c r="H7" s="26">
        <v>230</v>
      </c>
      <c r="I7" s="24">
        <v>1</v>
      </c>
      <c r="J7" s="34">
        <v>26</v>
      </c>
      <c r="K7" s="24" t="s">
        <v>37</v>
      </c>
      <c r="L7" s="24">
        <v>18</v>
      </c>
      <c r="M7" s="30">
        <f>(J7-L7)/L7</f>
        <v>0.44444444444444442</v>
      </c>
      <c r="N7" s="24"/>
    </row>
    <row r="8" spans="1:14" x14ac:dyDescent="0.25">
      <c r="A8" s="24">
        <v>2</v>
      </c>
      <c r="B8" s="25" t="s">
        <v>55</v>
      </c>
      <c r="C8" s="24">
        <v>4</v>
      </c>
      <c r="D8" s="25" t="s">
        <v>63</v>
      </c>
      <c r="E8" s="25" t="s">
        <v>31</v>
      </c>
      <c r="F8" s="39" t="s">
        <v>111</v>
      </c>
      <c r="G8" s="24" t="s">
        <v>229</v>
      </c>
      <c r="H8" s="26">
        <v>2432</v>
      </c>
      <c r="I8" s="24">
        <v>2</v>
      </c>
      <c r="J8" s="24">
        <v>2</v>
      </c>
      <c r="K8" s="24" t="s">
        <v>52</v>
      </c>
      <c r="L8" s="24" t="s">
        <v>21</v>
      </c>
      <c r="M8" s="24" t="s">
        <v>21</v>
      </c>
      <c r="N8" s="24"/>
    </row>
    <row r="9" spans="1:14" x14ac:dyDescent="0.25">
      <c r="A9" s="24">
        <v>2</v>
      </c>
      <c r="B9" s="25" t="s">
        <v>55</v>
      </c>
      <c r="C9" s="24">
        <v>4</v>
      </c>
      <c r="D9" s="25" t="s">
        <v>63</v>
      </c>
      <c r="E9" s="25" t="s">
        <v>31</v>
      </c>
      <c r="F9" s="39" t="s">
        <v>111</v>
      </c>
      <c r="G9" s="24" t="s">
        <v>229</v>
      </c>
      <c r="H9" s="26">
        <v>2128</v>
      </c>
      <c r="I9" s="24">
        <v>2</v>
      </c>
      <c r="J9" s="24">
        <v>2</v>
      </c>
      <c r="K9" s="24" t="s">
        <v>52</v>
      </c>
      <c r="L9" s="24" t="s">
        <v>21</v>
      </c>
      <c r="M9" s="24" t="s">
        <v>21</v>
      </c>
      <c r="N9" s="24"/>
    </row>
    <row r="10" spans="1:14" x14ac:dyDescent="0.25">
      <c r="A10" s="24">
        <v>3</v>
      </c>
      <c r="B10" s="25" t="s">
        <v>56</v>
      </c>
      <c r="C10" s="24">
        <v>8</v>
      </c>
      <c r="D10" s="25" t="s">
        <v>63</v>
      </c>
      <c r="E10" s="25" t="s">
        <v>50</v>
      </c>
      <c r="F10" s="39" t="s">
        <v>111</v>
      </c>
      <c r="G10" s="26" t="s">
        <v>21</v>
      </c>
      <c r="H10" s="26" t="s">
        <v>21</v>
      </c>
      <c r="I10" s="24">
        <v>8</v>
      </c>
      <c r="J10" s="24">
        <v>8</v>
      </c>
      <c r="K10" s="24" t="s">
        <v>52</v>
      </c>
      <c r="L10" s="24" t="s">
        <v>21</v>
      </c>
      <c r="M10" s="24" t="s">
        <v>21</v>
      </c>
      <c r="N10" s="24"/>
    </row>
    <row r="11" spans="1:14" x14ac:dyDescent="0.25">
      <c r="A11" s="24">
        <v>4</v>
      </c>
      <c r="B11" s="38" t="s">
        <v>57</v>
      </c>
      <c r="C11" s="29">
        <v>4</v>
      </c>
      <c r="D11" s="25" t="s">
        <v>63</v>
      </c>
      <c r="E11" s="25" t="s">
        <v>50</v>
      </c>
      <c r="F11" s="39" t="s">
        <v>111</v>
      </c>
      <c r="G11" s="37" t="s">
        <v>21</v>
      </c>
      <c r="H11" s="37" t="s">
        <v>21</v>
      </c>
      <c r="I11" s="29">
        <v>4</v>
      </c>
      <c r="J11" s="29">
        <v>4</v>
      </c>
      <c r="K11" s="29" t="s">
        <v>52</v>
      </c>
      <c r="L11" s="29" t="s">
        <v>21</v>
      </c>
      <c r="M11" s="29" t="s">
        <v>21</v>
      </c>
      <c r="N11" s="24"/>
    </row>
    <row r="12" spans="1:14" x14ac:dyDescent="0.25">
      <c r="A12" s="24">
        <v>5</v>
      </c>
      <c r="B12" s="25" t="s">
        <v>58</v>
      </c>
      <c r="C12" s="29">
        <v>30</v>
      </c>
      <c r="D12" s="25" t="s">
        <v>63</v>
      </c>
      <c r="E12" s="25" t="s">
        <v>50</v>
      </c>
      <c r="F12" s="39" t="s">
        <v>21</v>
      </c>
      <c r="G12" s="37" t="s">
        <v>21</v>
      </c>
      <c r="H12" s="37" t="s">
        <v>21</v>
      </c>
      <c r="I12" s="29">
        <v>30</v>
      </c>
      <c r="J12" s="29">
        <v>30</v>
      </c>
      <c r="K12" s="29" t="s">
        <v>52</v>
      </c>
      <c r="L12" s="29" t="s">
        <v>21</v>
      </c>
      <c r="M12" s="29" t="s">
        <v>21</v>
      </c>
      <c r="N12" s="24"/>
    </row>
    <row r="13" spans="1:14" x14ac:dyDescent="0.25">
      <c r="A13" s="24">
        <v>6</v>
      </c>
      <c r="B13" s="38" t="s">
        <v>59</v>
      </c>
      <c r="C13" s="29">
        <v>30</v>
      </c>
      <c r="D13" s="25" t="s">
        <v>63</v>
      </c>
      <c r="E13" s="25" t="s">
        <v>50</v>
      </c>
      <c r="F13" s="39" t="s">
        <v>21</v>
      </c>
      <c r="G13" s="37" t="s">
        <v>21</v>
      </c>
      <c r="H13" s="37" t="s">
        <v>21</v>
      </c>
      <c r="I13" s="29">
        <v>30</v>
      </c>
      <c r="J13" s="29">
        <v>30</v>
      </c>
      <c r="K13" s="29" t="s">
        <v>52</v>
      </c>
      <c r="L13" s="29" t="s">
        <v>21</v>
      </c>
      <c r="M13" s="29" t="s">
        <v>21</v>
      </c>
      <c r="N13" s="24"/>
    </row>
    <row r="14" spans="1:14" x14ac:dyDescent="0.25">
      <c r="A14" s="24">
        <v>7</v>
      </c>
      <c r="B14" s="25" t="s">
        <v>27</v>
      </c>
      <c r="C14" s="29">
        <v>30</v>
      </c>
      <c r="D14" s="25" t="s">
        <v>65</v>
      </c>
      <c r="E14" s="25" t="s">
        <v>50</v>
      </c>
      <c r="F14" s="37" t="s">
        <v>21</v>
      </c>
      <c r="G14" s="37" t="s">
        <v>21</v>
      </c>
      <c r="H14" s="37" t="s">
        <v>21</v>
      </c>
      <c r="I14" s="29">
        <v>30</v>
      </c>
      <c r="J14" s="29">
        <v>30</v>
      </c>
      <c r="K14" s="29" t="s">
        <v>52</v>
      </c>
      <c r="L14" s="29" t="s">
        <v>21</v>
      </c>
      <c r="M14" s="29" t="s">
        <v>21</v>
      </c>
      <c r="N14" s="24"/>
    </row>
    <row r="15" spans="1:14" x14ac:dyDescent="0.25">
      <c r="A15" s="24">
        <v>8</v>
      </c>
      <c r="B15" s="25" t="s">
        <v>22</v>
      </c>
      <c r="C15" s="24">
        <v>30</v>
      </c>
      <c r="D15" s="24" t="s">
        <v>64</v>
      </c>
      <c r="E15" s="25" t="s">
        <v>31</v>
      </c>
      <c r="F15" s="39" t="s">
        <v>69</v>
      </c>
      <c r="G15" s="24" t="s">
        <v>70</v>
      </c>
      <c r="H15" s="26">
        <v>2433</v>
      </c>
      <c r="I15" s="24">
        <v>30</v>
      </c>
      <c r="J15" s="24">
        <v>30</v>
      </c>
      <c r="K15" s="24" t="s">
        <v>52</v>
      </c>
      <c r="L15" s="24" t="s">
        <v>21</v>
      </c>
      <c r="M15" s="24" t="s">
        <v>21</v>
      </c>
      <c r="N15" s="24"/>
    </row>
    <row r="16" spans="1:14" x14ac:dyDescent="0.25">
      <c r="A16" s="24">
        <v>9</v>
      </c>
      <c r="B16" s="38" t="s">
        <v>23</v>
      </c>
      <c r="C16" s="29">
        <v>30</v>
      </c>
      <c r="D16" s="24" t="s">
        <v>64</v>
      </c>
      <c r="E16" s="25" t="s">
        <v>50</v>
      </c>
      <c r="F16" s="37" t="s">
        <v>21</v>
      </c>
      <c r="G16" s="37" t="s">
        <v>21</v>
      </c>
      <c r="H16" s="37" t="s">
        <v>21</v>
      </c>
      <c r="I16" s="29">
        <v>30</v>
      </c>
      <c r="J16" s="29">
        <v>30</v>
      </c>
      <c r="K16" s="29" t="s">
        <v>52</v>
      </c>
      <c r="L16" s="29" t="s">
        <v>21</v>
      </c>
      <c r="M16" s="29" t="s">
        <v>21</v>
      </c>
      <c r="N16" s="24"/>
    </row>
    <row r="17" spans="1:14" x14ac:dyDescent="0.25">
      <c r="A17" s="24">
        <v>10</v>
      </c>
      <c r="B17" s="25" t="s">
        <v>24</v>
      </c>
      <c r="C17" s="29">
        <v>30</v>
      </c>
      <c r="D17" s="25" t="s">
        <v>63</v>
      </c>
      <c r="E17" s="25" t="s">
        <v>68</v>
      </c>
      <c r="F17" s="39" t="s">
        <v>184</v>
      </c>
      <c r="G17" s="24" t="s">
        <v>21</v>
      </c>
      <c r="H17" s="24">
        <v>2500</v>
      </c>
      <c r="I17" s="29">
        <v>1</v>
      </c>
      <c r="J17" s="29">
        <v>6</v>
      </c>
      <c r="K17" s="29" t="s">
        <v>37</v>
      </c>
      <c r="L17" s="29">
        <v>4.0999999999999996</v>
      </c>
      <c r="M17" s="30">
        <f>(J17-L17)/L17</f>
        <v>0.4634146341463416</v>
      </c>
      <c r="N17" s="24"/>
    </row>
    <row r="18" spans="1:14" x14ac:dyDescent="0.25">
      <c r="A18" s="24">
        <v>11</v>
      </c>
      <c r="B18" s="25" t="s">
        <v>60</v>
      </c>
      <c r="C18" s="24">
        <v>930</v>
      </c>
      <c r="D18" s="25" t="s">
        <v>66</v>
      </c>
      <c r="E18" s="25" t="s">
        <v>50</v>
      </c>
      <c r="F18" s="37" t="s">
        <v>21</v>
      </c>
      <c r="G18" s="37" t="s">
        <v>21</v>
      </c>
      <c r="H18" s="37" t="s">
        <v>21</v>
      </c>
      <c r="I18" s="24">
        <v>930</v>
      </c>
      <c r="J18" s="24">
        <v>930</v>
      </c>
      <c r="K18" s="29" t="s">
        <v>52</v>
      </c>
      <c r="L18" s="29" t="s">
        <v>21</v>
      </c>
      <c r="M18" s="29" t="s">
        <v>21</v>
      </c>
      <c r="N18" s="40"/>
    </row>
    <row r="19" spans="1:14" x14ac:dyDescent="0.25">
      <c r="A19" s="24">
        <v>12</v>
      </c>
      <c r="B19" s="25" t="s">
        <v>61</v>
      </c>
      <c r="C19" s="24">
        <v>930</v>
      </c>
      <c r="D19" s="25" t="s">
        <v>67</v>
      </c>
      <c r="E19" s="25" t="s">
        <v>50</v>
      </c>
      <c r="F19" s="37" t="s">
        <v>21</v>
      </c>
      <c r="G19" s="37" t="s">
        <v>21</v>
      </c>
      <c r="H19" s="37" t="s">
        <v>21</v>
      </c>
      <c r="I19" s="24">
        <v>930</v>
      </c>
      <c r="J19" s="24">
        <v>930</v>
      </c>
      <c r="K19" s="29" t="s">
        <v>52</v>
      </c>
      <c r="L19" s="29" t="s">
        <v>21</v>
      </c>
      <c r="M19" s="29" t="s">
        <v>21</v>
      </c>
      <c r="N19" s="40"/>
    </row>
    <row r="20" spans="1:14" x14ac:dyDescent="0.25">
      <c r="A20" s="24">
        <v>13</v>
      </c>
      <c r="B20" s="25" t="s">
        <v>62</v>
      </c>
      <c r="C20" s="24">
        <v>930</v>
      </c>
      <c r="D20" s="25" t="s">
        <v>65</v>
      </c>
      <c r="E20" s="25" t="s">
        <v>50</v>
      </c>
      <c r="F20" s="37" t="s">
        <v>21</v>
      </c>
      <c r="G20" s="37" t="s">
        <v>21</v>
      </c>
      <c r="H20" s="37" t="s">
        <v>21</v>
      </c>
      <c r="I20" s="24">
        <v>930</v>
      </c>
      <c r="J20" s="24">
        <v>930</v>
      </c>
      <c r="K20" s="29" t="s">
        <v>52</v>
      </c>
      <c r="L20" s="29" t="s">
        <v>21</v>
      </c>
      <c r="M20" s="29" t="s">
        <v>21</v>
      </c>
      <c r="N20" s="40"/>
    </row>
    <row r="21" spans="1:14" x14ac:dyDescent="0.25">
      <c r="A21" s="24">
        <v>14</v>
      </c>
      <c r="B21" s="25" t="s">
        <v>25</v>
      </c>
      <c r="C21" s="24">
        <v>990</v>
      </c>
      <c r="D21" s="25" t="s">
        <v>53</v>
      </c>
      <c r="E21" s="25" t="s">
        <v>50</v>
      </c>
      <c r="F21" s="37" t="s">
        <v>21</v>
      </c>
      <c r="G21" s="37" t="s">
        <v>21</v>
      </c>
      <c r="H21" s="37" t="s">
        <v>21</v>
      </c>
      <c r="I21" s="24">
        <v>990</v>
      </c>
      <c r="J21" s="24">
        <v>990</v>
      </c>
      <c r="K21" s="29" t="s">
        <v>52</v>
      </c>
      <c r="L21" s="29" t="s">
        <v>21</v>
      </c>
      <c r="M21" s="29" t="s">
        <v>21</v>
      </c>
      <c r="N21" s="40"/>
    </row>
    <row r="22" spans="1:14" x14ac:dyDescent="0.25">
      <c r="A22" s="24">
        <v>15</v>
      </c>
      <c r="B22" s="25" t="s">
        <v>71</v>
      </c>
      <c r="C22" s="24">
        <v>60</v>
      </c>
      <c r="D22" s="25" t="s">
        <v>72</v>
      </c>
      <c r="E22" s="25" t="s">
        <v>50</v>
      </c>
      <c r="F22" s="37" t="s">
        <v>21</v>
      </c>
      <c r="G22" s="37" t="s">
        <v>21</v>
      </c>
      <c r="H22" s="37" t="s">
        <v>21</v>
      </c>
      <c r="I22" s="24">
        <v>60</v>
      </c>
      <c r="J22" s="24">
        <v>60</v>
      </c>
      <c r="K22" s="29" t="s">
        <v>52</v>
      </c>
      <c r="L22" s="29" t="s">
        <v>21</v>
      </c>
      <c r="M22" s="29" t="s">
        <v>21</v>
      </c>
      <c r="N22" s="24"/>
    </row>
    <row r="23" spans="1:14" x14ac:dyDescent="0.25">
      <c r="A23" s="24">
        <v>16</v>
      </c>
      <c r="B23" s="25" t="s">
        <v>26</v>
      </c>
      <c r="C23" s="24">
        <v>60</v>
      </c>
      <c r="D23" s="25" t="s">
        <v>47</v>
      </c>
      <c r="E23" s="25" t="s">
        <v>19</v>
      </c>
      <c r="F23" s="24" t="s">
        <v>51</v>
      </c>
      <c r="G23" s="24">
        <v>6</v>
      </c>
      <c r="H23" s="24">
        <v>30</v>
      </c>
      <c r="I23" s="24">
        <v>60</v>
      </c>
      <c r="J23" s="24">
        <v>60</v>
      </c>
      <c r="K23" s="29" t="s">
        <v>52</v>
      </c>
      <c r="L23" s="29" t="s">
        <v>21</v>
      </c>
      <c r="M23" s="29" t="s">
        <v>21</v>
      </c>
      <c r="N23" s="24"/>
    </row>
    <row r="24" spans="1:14" x14ac:dyDescent="0.25">
      <c r="A24" s="24">
        <v>17</v>
      </c>
      <c r="B24" s="25" t="s">
        <v>20</v>
      </c>
      <c r="C24" s="24">
        <v>60</v>
      </c>
      <c r="D24" s="25" t="s">
        <v>47</v>
      </c>
      <c r="E24" s="25" t="s">
        <v>43</v>
      </c>
      <c r="F24" s="24" t="s">
        <v>51</v>
      </c>
      <c r="G24" s="24">
        <v>6</v>
      </c>
      <c r="H24" s="24" t="s">
        <v>21</v>
      </c>
      <c r="I24" s="24">
        <v>60</v>
      </c>
      <c r="J24" s="24">
        <v>60</v>
      </c>
      <c r="K24" s="29" t="s">
        <v>52</v>
      </c>
      <c r="L24" s="29" t="s">
        <v>21</v>
      </c>
      <c r="M24" s="29" t="s">
        <v>21</v>
      </c>
      <c r="N24" s="24"/>
    </row>
    <row r="25" spans="1:14" x14ac:dyDescent="0.25">
      <c r="A25" s="24">
        <v>18</v>
      </c>
      <c r="B25" s="25" t="s">
        <v>26</v>
      </c>
      <c r="C25" s="24">
        <v>8</v>
      </c>
      <c r="D25" s="25" t="s">
        <v>47</v>
      </c>
      <c r="E25" s="25" t="s">
        <v>223</v>
      </c>
      <c r="F25" s="24" t="s">
        <v>51</v>
      </c>
      <c r="G25" s="24">
        <v>5</v>
      </c>
      <c r="H25" s="24">
        <v>50</v>
      </c>
      <c r="I25" s="24">
        <v>8</v>
      </c>
      <c r="J25" s="24">
        <v>8</v>
      </c>
      <c r="K25" s="29" t="s">
        <v>52</v>
      </c>
      <c r="L25" s="29" t="s">
        <v>21</v>
      </c>
      <c r="M25" s="29" t="s">
        <v>21</v>
      </c>
      <c r="N25" s="24"/>
    </row>
    <row r="26" spans="1:14" x14ac:dyDescent="0.25">
      <c r="A26" s="24">
        <v>19</v>
      </c>
      <c r="B26" s="25" t="s">
        <v>34</v>
      </c>
      <c r="C26" s="24">
        <v>8</v>
      </c>
      <c r="D26" s="25" t="s">
        <v>21</v>
      </c>
      <c r="E26" s="25" t="s">
        <v>21</v>
      </c>
      <c r="F26" s="24">
        <v>6</v>
      </c>
      <c r="G26" s="24">
        <v>40</v>
      </c>
      <c r="H26" s="24" t="s">
        <v>21</v>
      </c>
      <c r="I26" s="24">
        <v>8</v>
      </c>
      <c r="J26" s="24">
        <v>8</v>
      </c>
      <c r="K26" s="29" t="s">
        <v>52</v>
      </c>
      <c r="L26" s="29" t="s">
        <v>21</v>
      </c>
      <c r="M26" s="29" t="s">
        <v>21</v>
      </c>
      <c r="N26" s="24"/>
    </row>
    <row r="27" spans="1:14" x14ac:dyDescent="0.25">
      <c r="A27" s="24">
        <v>20</v>
      </c>
      <c r="B27" s="25" t="s">
        <v>112</v>
      </c>
      <c r="C27" s="24">
        <v>4</v>
      </c>
      <c r="D27" s="25" t="s">
        <v>76</v>
      </c>
      <c r="E27" s="25" t="s">
        <v>108</v>
      </c>
      <c r="F27" s="24">
        <v>4</v>
      </c>
      <c r="G27" s="24" t="s">
        <v>80</v>
      </c>
      <c r="H27" s="24">
        <v>2000</v>
      </c>
      <c r="I27" s="24">
        <v>1</v>
      </c>
      <c r="J27" s="24">
        <v>5.6</v>
      </c>
      <c r="K27" s="29" t="s">
        <v>37</v>
      </c>
      <c r="L27" s="29">
        <v>5.6</v>
      </c>
      <c r="M27" s="30">
        <f>(J27-L27)/L27</f>
        <v>0</v>
      </c>
      <c r="N27" s="24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5"/>
  <sheetViews>
    <sheetView view="pageLayout" topLeftCell="A6" zoomScale="145" zoomScaleNormal="100" zoomScalePageLayoutView="145" workbookViewId="0">
      <selection activeCell="B7" sqref="B7:N15"/>
    </sheetView>
  </sheetViews>
  <sheetFormatPr defaultColWidth="9.140625" defaultRowHeight="15" x14ac:dyDescent="0.25"/>
  <cols>
    <col min="1" max="1" width="3.7109375" style="6" bestFit="1" customWidth="1"/>
    <col min="2" max="2" width="14.42578125" style="6" customWidth="1"/>
    <col min="3" max="3" width="3.42578125" style="6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5.71093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38" t="s">
        <v>101</v>
      </c>
      <c r="C7" s="24">
        <v>18</v>
      </c>
      <c r="D7" s="24" t="s">
        <v>35</v>
      </c>
      <c r="E7" s="24" t="s">
        <v>36</v>
      </c>
      <c r="F7" s="24">
        <v>1.5</v>
      </c>
      <c r="G7" s="24">
        <v>1000</v>
      </c>
      <c r="H7" s="24" t="s">
        <v>21</v>
      </c>
      <c r="I7" s="24">
        <v>1</v>
      </c>
      <c r="J7" s="41">
        <v>63.2</v>
      </c>
      <c r="K7" s="29" t="s">
        <v>37</v>
      </c>
      <c r="L7" s="34">
        <v>58</v>
      </c>
      <c r="M7" s="30">
        <f>(J7-L7)/L7</f>
        <v>8.9655172413793158E-2</v>
      </c>
      <c r="N7" s="24"/>
    </row>
    <row r="8" spans="1:14" x14ac:dyDescent="0.25">
      <c r="A8" s="11">
        <v>2</v>
      </c>
      <c r="B8" s="18" t="s">
        <v>26</v>
      </c>
      <c r="C8" s="11">
        <v>30</v>
      </c>
      <c r="D8" s="18" t="s">
        <v>47</v>
      </c>
      <c r="E8" s="18" t="s">
        <v>15</v>
      </c>
      <c r="F8" s="11" t="s">
        <v>51</v>
      </c>
      <c r="G8" s="11">
        <v>5</v>
      </c>
      <c r="H8" s="11">
        <v>50</v>
      </c>
      <c r="I8" s="11">
        <v>30</v>
      </c>
      <c r="J8" s="11">
        <v>30</v>
      </c>
      <c r="K8" s="11" t="s">
        <v>52</v>
      </c>
      <c r="L8" s="11" t="s">
        <v>21</v>
      </c>
      <c r="M8" s="11" t="s">
        <v>21</v>
      </c>
      <c r="N8" s="11"/>
    </row>
    <row r="9" spans="1:14" x14ac:dyDescent="0.25">
      <c r="A9" s="11">
        <v>3</v>
      </c>
      <c r="B9" s="18" t="s">
        <v>34</v>
      </c>
      <c r="C9" s="11">
        <v>30</v>
      </c>
      <c r="D9" s="18" t="s">
        <v>47</v>
      </c>
      <c r="E9" s="18" t="s">
        <v>34</v>
      </c>
      <c r="F9" s="11">
        <v>6</v>
      </c>
      <c r="G9" s="11">
        <v>40</v>
      </c>
      <c r="H9" s="11" t="s">
        <v>21</v>
      </c>
      <c r="I9" s="11">
        <v>30</v>
      </c>
      <c r="J9" s="11">
        <v>30</v>
      </c>
      <c r="K9" s="11" t="s">
        <v>52</v>
      </c>
      <c r="L9" s="11" t="s">
        <v>21</v>
      </c>
      <c r="M9" s="11" t="s">
        <v>21</v>
      </c>
      <c r="N9" s="11"/>
    </row>
    <row r="10" spans="1:14" x14ac:dyDescent="0.25">
      <c r="A10" s="11">
        <v>4</v>
      </c>
      <c r="B10" s="18" t="s">
        <v>16</v>
      </c>
      <c r="C10" s="11">
        <v>72</v>
      </c>
      <c r="D10" s="11" t="s">
        <v>40</v>
      </c>
      <c r="E10" s="18" t="s">
        <v>50</v>
      </c>
      <c r="F10" s="11" t="s">
        <v>21</v>
      </c>
      <c r="G10" s="11" t="s">
        <v>21</v>
      </c>
      <c r="H10" s="11" t="s">
        <v>21</v>
      </c>
      <c r="I10" s="11">
        <v>72</v>
      </c>
      <c r="J10" s="11">
        <v>72</v>
      </c>
      <c r="K10" s="11" t="s">
        <v>52</v>
      </c>
      <c r="L10" s="11" t="s">
        <v>21</v>
      </c>
      <c r="M10" s="11" t="s">
        <v>21</v>
      </c>
      <c r="N10" s="11"/>
    </row>
    <row r="11" spans="1:14" x14ac:dyDescent="0.25">
      <c r="A11" s="11">
        <v>5</v>
      </c>
      <c r="B11" s="18" t="s">
        <v>17</v>
      </c>
      <c r="C11" s="11">
        <v>92</v>
      </c>
      <c r="D11" s="18" t="s">
        <v>49</v>
      </c>
      <c r="E11" s="18" t="s">
        <v>50</v>
      </c>
      <c r="F11" s="11" t="s">
        <v>21</v>
      </c>
      <c r="G11" s="11" t="s">
        <v>21</v>
      </c>
      <c r="H11" s="11" t="s">
        <v>21</v>
      </c>
      <c r="I11" s="11">
        <v>92</v>
      </c>
      <c r="J11" s="11">
        <v>92</v>
      </c>
      <c r="K11" s="11" t="s">
        <v>52</v>
      </c>
      <c r="L11" s="11" t="s">
        <v>21</v>
      </c>
      <c r="M11" s="11" t="s">
        <v>21</v>
      </c>
      <c r="N11" s="11"/>
    </row>
    <row r="12" spans="1:14" x14ac:dyDescent="0.25">
      <c r="A12" s="11">
        <v>6</v>
      </c>
      <c r="B12" s="18" t="s">
        <v>18</v>
      </c>
      <c r="C12" s="11">
        <v>92</v>
      </c>
      <c r="D12" s="18" t="s">
        <v>49</v>
      </c>
      <c r="E12" s="18" t="s">
        <v>50</v>
      </c>
      <c r="F12" s="11" t="s">
        <v>21</v>
      </c>
      <c r="G12" s="11" t="s">
        <v>21</v>
      </c>
      <c r="H12" s="11" t="s">
        <v>21</v>
      </c>
      <c r="I12" s="11">
        <v>92</v>
      </c>
      <c r="J12" s="11">
        <v>92</v>
      </c>
      <c r="K12" s="11" t="s">
        <v>52</v>
      </c>
      <c r="L12" s="11" t="s">
        <v>21</v>
      </c>
      <c r="M12" s="11" t="s">
        <v>21</v>
      </c>
      <c r="N12" s="11"/>
    </row>
    <row r="13" spans="1:14" x14ac:dyDescent="0.25">
      <c r="A13" s="11">
        <v>7</v>
      </c>
      <c r="B13" s="18" t="s">
        <v>26</v>
      </c>
      <c r="C13" s="11">
        <v>92</v>
      </c>
      <c r="D13" s="18" t="s">
        <v>47</v>
      </c>
      <c r="E13" s="18" t="s">
        <v>19</v>
      </c>
      <c r="F13" s="15" t="s">
        <v>51</v>
      </c>
      <c r="G13" s="11">
        <v>6</v>
      </c>
      <c r="H13" s="13">
        <v>40</v>
      </c>
      <c r="I13" s="11">
        <v>92</v>
      </c>
      <c r="J13" s="11">
        <v>92</v>
      </c>
      <c r="K13" s="11" t="s">
        <v>52</v>
      </c>
      <c r="L13" s="11" t="s">
        <v>21</v>
      </c>
      <c r="M13" s="11" t="s">
        <v>21</v>
      </c>
      <c r="N13" s="11"/>
    </row>
    <row r="14" spans="1:14" x14ac:dyDescent="0.25">
      <c r="A14" s="11">
        <v>8</v>
      </c>
      <c r="B14" s="18" t="s">
        <v>20</v>
      </c>
      <c r="C14" s="11">
        <v>92</v>
      </c>
      <c r="D14" s="18" t="s">
        <v>47</v>
      </c>
      <c r="E14" s="18" t="s">
        <v>43</v>
      </c>
      <c r="F14" s="15" t="s">
        <v>51</v>
      </c>
      <c r="G14" s="11">
        <v>6</v>
      </c>
      <c r="H14" s="13" t="s">
        <v>21</v>
      </c>
      <c r="I14" s="11">
        <v>92</v>
      </c>
      <c r="J14" s="11">
        <v>92</v>
      </c>
      <c r="K14" s="11" t="s">
        <v>52</v>
      </c>
      <c r="L14" s="11" t="s">
        <v>21</v>
      </c>
      <c r="M14" s="11" t="s">
        <v>21</v>
      </c>
      <c r="N14" s="11"/>
    </row>
    <row r="15" spans="1:14" x14ac:dyDescent="0.25">
      <c r="A15" s="11">
        <v>9</v>
      </c>
      <c r="B15" s="18" t="s">
        <v>163</v>
      </c>
      <c r="C15" s="11">
        <v>92</v>
      </c>
      <c r="D15" s="18" t="s">
        <v>47</v>
      </c>
      <c r="E15" s="18" t="s">
        <v>125</v>
      </c>
      <c r="F15" s="15" t="s">
        <v>164</v>
      </c>
      <c r="G15" s="11">
        <v>6</v>
      </c>
      <c r="H15" s="13" t="s">
        <v>21</v>
      </c>
      <c r="I15" s="11">
        <v>92</v>
      </c>
      <c r="J15" s="11">
        <v>92</v>
      </c>
      <c r="K15" s="11" t="s">
        <v>52</v>
      </c>
      <c r="L15" s="11" t="s">
        <v>21</v>
      </c>
      <c r="M15" s="11" t="s">
        <v>21</v>
      </c>
      <c r="N15" s="1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1"/>
  <sheetViews>
    <sheetView view="pageLayout" topLeftCell="A10" zoomScale="145" zoomScaleNormal="100" zoomScalePageLayoutView="145" workbookViewId="0">
      <selection activeCell="B7" sqref="B7:N20"/>
    </sheetView>
  </sheetViews>
  <sheetFormatPr defaultColWidth="9.140625" defaultRowHeight="15" x14ac:dyDescent="0.25"/>
  <cols>
    <col min="1" max="1" width="3.7109375" style="6" bestFit="1" customWidth="1"/>
    <col min="2" max="2" width="12.5703125" style="6" customWidth="1"/>
    <col min="3" max="3" width="5.28515625" style="6" bestFit="1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5.71093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38" t="s">
        <v>110</v>
      </c>
      <c r="C7" s="24">
        <v>27</v>
      </c>
      <c r="D7" s="24" t="s">
        <v>35</v>
      </c>
      <c r="E7" s="24" t="s">
        <v>36</v>
      </c>
      <c r="F7" s="24">
        <v>1.5</v>
      </c>
      <c r="G7" s="24">
        <v>1000</v>
      </c>
      <c r="H7" s="24" t="s">
        <v>21</v>
      </c>
      <c r="I7" s="24">
        <v>1</v>
      </c>
      <c r="J7" s="41">
        <v>93.2</v>
      </c>
      <c r="K7" s="24" t="s">
        <v>37</v>
      </c>
      <c r="L7" s="34">
        <v>87.4</v>
      </c>
      <c r="M7" s="30">
        <f>(J7-L7)/L7</f>
        <v>6.6361556064073193E-2</v>
      </c>
      <c r="N7" s="24"/>
    </row>
    <row r="8" spans="1:14" x14ac:dyDescent="0.25">
      <c r="A8" s="24">
        <v>2</v>
      </c>
      <c r="B8" s="38" t="s">
        <v>42</v>
      </c>
      <c r="C8" s="24">
        <v>240</v>
      </c>
      <c r="D8" s="38" t="s">
        <v>46</v>
      </c>
      <c r="E8" s="25" t="s">
        <v>50</v>
      </c>
      <c r="F8" s="24" t="s">
        <v>21</v>
      </c>
      <c r="G8" s="24" t="s">
        <v>21</v>
      </c>
      <c r="H8" s="24" t="s">
        <v>21</v>
      </c>
      <c r="I8" s="24">
        <v>240</v>
      </c>
      <c r="J8" s="24">
        <v>240</v>
      </c>
      <c r="K8" s="24" t="s">
        <v>52</v>
      </c>
      <c r="L8" s="24" t="s">
        <v>21</v>
      </c>
      <c r="M8" s="24" t="s">
        <v>21</v>
      </c>
      <c r="N8" s="24"/>
    </row>
    <row r="9" spans="1:14" x14ac:dyDescent="0.25">
      <c r="A9" s="24">
        <v>3</v>
      </c>
      <c r="B9" s="38" t="s">
        <v>44</v>
      </c>
      <c r="C9" s="24">
        <v>240</v>
      </c>
      <c r="D9" s="24" t="s">
        <v>48</v>
      </c>
      <c r="E9" s="25" t="s">
        <v>50</v>
      </c>
      <c r="F9" s="24" t="s">
        <v>21</v>
      </c>
      <c r="G9" s="24" t="s">
        <v>21</v>
      </c>
      <c r="H9" s="24" t="s">
        <v>21</v>
      </c>
      <c r="I9" s="24">
        <v>240</v>
      </c>
      <c r="J9" s="24">
        <v>240</v>
      </c>
      <c r="K9" s="24" t="s">
        <v>52</v>
      </c>
      <c r="L9" s="24" t="s">
        <v>21</v>
      </c>
      <c r="M9" s="24" t="s">
        <v>21</v>
      </c>
      <c r="N9" s="24"/>
    </row>
    <row r="10" spans="1:14" x14ac:dyDescent="0.25">
      <c r="A10" s="24">
        <v>4</v>
      </c>
      <c r="B10" s="25" t="s">
        <v>230</v>
      </c>
      <c r="C10" s="24">
        <v>252</v>
      </c>
      <c r="D10" s="25" t="s">
        <v>49</v>
      </c>
      <c r="E10" s="25" t="s">
        <v>50</v>
      </c>
      <c r="F10" s="24" t="s">
        <v>21</v>
      </c>
      <c r="G10" s="24" t="s">
        <v>21</v>
      </c>
      <c r="H10" s="24" t="s">
        <v>21</v>
      </c>
      <c r="I10" s="24">
        <v>252</v>
      </c>
      <c r="J10" s="24">
        <v>252</v>
      </c>
      <c r="K10" s="24" t="s">
        <v>52</v>
      </c>
      <c r="L10" s="24" t="s">
        <v>21</v>
      </c>
      <c r="M10" s="24" t="s">
        <v>21</v>
      </c>
      <c r="N10" s="24"/>
    </row>
    <row r="11" spans="1:14" x14ac:dyDescent="0.25">
      <c r="A11" s="24">
        <v>5</v>
      </c>
      <c r="B11" s="25" t="s">
        <v>45</v>
      </c>
      <c r="C11" s="24">
        <v>3016</v>
      </c>
      <c r="D11" s="25" t="s">
        <v>49</v>
      </c>
      <c r="E11" s="25" t="s">
        <v>50</v>
      </c>
      <c r="F11" s="24" t="s">
        <v>21</v>
      </c>
      <c r="G11" s="24" t="s">
        <v>21</v>
      </c>
      <c r="H11" s="24" t="s">
        <v>21</v>
      </c>
      <c r="I11" s="24">
        <v>3016</v>
      </c>
      <c r="J11" s="24">
        <v>3016</v>
      </c>
      <c r="K11" s="24" t="s">
        <v>52</v>
      </c>
      <c r="L11" s="24" t="s">
        <v>21</v>
      </c>
      <c r="M11" s="24" t="s">
        <v>21</v>
      </c>
      <c r="N11" s="24"/>
    </row>
    <row r="12" spans="1:14" x14ac:dyDescent="0.25">
      <c r="A12" s="24">
        <v>6</v>
      </c>
      <c r="B12" s="38" t="s">
        <v>41</v>
      </c>
      <c r="C12" s="24">
        <v>203</v>
      </c>
      <c r="D12" s="24" t="s">
        <v>40</v>
      </c>
      <c r="E12" s="25" t="s">
        <v>39</v>
      </c>
      <c r="F12" s="24" t="s">
        <v>21</v>
      </c>
      <c r="G12" s="24" t="s">
        <v>21</v>
      </c>
      <c r="H12" s="24">
        <v>2321</v>
      </c>
      <c r="I12" s="24">
        <v>203</v>
      </c>
      <c r="J12" s="24">
        <v>205</v>
      </c>
      <c r="K12" s="24" t="s">
        <v>37</v>
      </c>
      <c r="L12" s="24">
        <v>202</v>
      </c>
      <c r="M12" s="30">
        <f>(J12-L12)/L12</f>
        <v>1.4851485148514851E-2</v>
      </c>
      <c r="N12" s="24"/>
    </row>
    <row r="13" spans="1:14" x14ac:dyDescent="0.25">
      <c r="A13" s="24">
        <v>7</v>
      </c>
      <c r="B13" s="38" t="s">
        <v>26</v>
      </c>
      <c r="C13" s="24">
        <v>88</v>
      </c>
      <c r="D13" s="25" t="s">
        <v>47</v>
      </c>
      <c r="E13" s="25" t="s">
        <v>19</v>
      </c>
      <c r="F13" s="24" t="s">
        <v>51</v>
      </c>
      <c r="G13" s="24">
        <v>8</v>
      </c>
      <c r="H13" s="24">
        <v>25</v>
      </c>
      <c r="I13" s="24">
        <v>88</v>
      </c>
      <c r="J13" s="24">
        <v>88</v>
      </c>
      <c r="K13" s="24" t="s">
        <v>52</v>
      </c>
      <c r="L13" s="24" t="s">
        <v>21</v>
      </c>
      <c r="M13" s="24" t="s">
        <v>21</v>
      </c>
      <c r="N13" s="24"/>
    </row>
    <row r="14" spans="1:14" x14ac:dyDescent="0.25">
      <c r="A14" s="24">
        <v>8</v>
      </c>
      <c r="B14" s="38" t="s">
        <v>20</v>
      </c>
      <c r="C14" s="24">
        <v>88</v>
      </c>
      <c r="D14" s="25" t="s">
        <v>47</v>
      </c>
      <c r="E14" s="25" t="s">
        <v>43</v>
      </c>
      <c r="F14" s="24" t="s">
        <v>51</v>
      </c>
      <c r="G14" s="24">
        <v>8</v>
      </c>
      <c r="H14" s="24" t="s">
        <v>21</v>
      </c>
      <c r="I14" s="24">
        <v>88</v>
      </c>
      <c r="J14" s="24">
        <v>88</v>
      </c>
      <c r="K14" s="24" t="s">
        <v>52</v>
      </c>
      <c r="L14" s="24" t="s">
        <v>21</v>
      </c>
      <c r="M14" s="24" t="s">
        <v>21</v>
      </c>
      <c r="N14" s="24"/>
    </row>
    <row r="15" spans="1:14" x14ac:dyDescent="0.25">
      <c r="A15" s="24">
        <v>9</v>
      </c>
      <c r="B15" s="38" t="s">
        <v>26</v>
      </c>
      <c r="C15" s="24">
        <v>30</v>
      </c>
      <c r="D15" s="25" t="s">
        <v>47</v>
      </c>
      <c r="E15" s="25" t="s">
        <v>15</v>
      </c>
      <c r="F15" s="24" t="s">
        <v>51</v>
      </c>
      <c r="G15" s="24">
        <v>5</v>
      </c>
      <c r="H15" s="24">
        <v>50</v>
      </c>
      <c r="I15" s="24">
        <v>30</v>
      </c>
      <c r="J15" s="24">
        <v>30</v>
      </c>
      <c r="K15" s="24" t="s">
        <v>52</v>
      </c>
      <c r="L15" s="24" t="s">
        <v>21</v>
      </c>
      <c r="M15" s="24" t="s">
        <v>21</v>
      </c>
      <c r="N15" s="24"/>
    </row>
    <row r="16" spans="1:14" x14ac:dyDescent="0.25">
      <c r="A16" s="24">
        <v>10</v>
      </c>
      <c r="B16" s="38" t="s">
        <v>34</v>
      </c>
      <c r="C16" s="24">
        <v>30</v>
      </c>
      <c r="D16" s="24" t="s">
        <v>21</v>
      </c>
      <c r="E16" s="38" t="s">
        <v>34</v>
      </c>
      <c r="F16" s="24">
        <v>6</v>
      </c>
      <c r="G16" s="24">
        <v>40</v>
      </c>
      <c r="H16" s="24" t="s">
        <v>21</v>
      </c>
      <c r="I16" s="24">
        <v>30</v>
      </c>
      <c r="J16" s="24">
        <v>30</v>
      </c>
      <c r="K16" s="24" t="s">
        <v>52</v>
      </c>
      <c r="L16" s="24" t="s">
        <v>21</v>
      </c>
      <c r="M16" s="24" t="s">
        <v>21</v>
      </c>
      <c r="N16" s="24"/>
    </row>
    <row r="17" spans="1:14" x14ac:dyDescent="0.25">
      <c r="A17" s="24">
        <v>11</v>
      </c>
      <c r="B17" s="38" t="s">
        <v>20</v>
      </c>
      <c r="C17" s="24">
        <v>240</v>
      </c>
      <c r="D17" s="25" t="s">
        <v>47</v>
      </c>
      <c r="E17" s="25" t="s">
        <v>43</v>
      </c>
      <c r="F17" s="24" t="s">
        <v>51</v>
      </c>
      <c r="G17" s="24">
        <v>5</v>
      </c>
      <c r="H17" s="24" t="s">
        <v>21</v>
      </c>
      <c r="I17" s="24">
        <v>240</v>
      </c>
      <c r="J17" s="24">
        <v>240</v>
      </c>
      <c r="K17" s="24" t="s">
        <v>52</v>
      </c>
      <c r="L17" s="24" t="s">
        <v>21</v>
      </c>
      <c r="M17" s="24" t="s">
        <v>21</v>
      </c>
      <c r="N17" s="24"/>
    </row>
    <row r="18" spans="1:14" x14ac:dyDescent="0.25">
      <c r="A18" s="24">
        <v>12</v>
      </c>
      <c r="B18" s="38" t="s">
        <v>26</v>
      </c>
      <c r="C18" s="24">
        <v>50</v>
      </c>
      <c r="D18" s="25" t="s">
        <v>47</v>
      </c>
      <c r="E18" s="25" t="s">
        <v>19</v>
      </c>
      <c r="F18" s="24" t="s">
        <v>51</v>
      </c>
      <c r="G18" s="24">
        <v>6</v>
      </c>
      <c r="H18" s="24">
        <v>10</v>
      </c>
      <c r="I18" s="24">
        <v>50</v>
      </c>
      <c r="J18" s="24">
        <v>50</v>
      </c>
      <c r="K18" s="24" t="s">
        <v>52</v>
      </c>
      <c r="L18" s="24" t="s">
        <v>21</v>
      </c>
      <c r="M18" s="24" t="s">
        <v>21</v>
      </c>
      <c r="N18" s="24"/>
    </row>
    <row r="19" spans="1:14" x14ac:dyDescent="0.25">
      <c r="A19" s="24">
        <v>13</v>
      </c>
      <c r="B19" s="38" t="s">
        <v>26</v>
      </c>
      <c r="C19" s="24">
        <v>20</v>
      </c>
      <c r="D19" s="25" t="s">
        <v>47</v>
      </c>
      <c r="E19" s="25" t="s">
        <v>19</v>
      </c>
      <c r="F19" s="24" t="s">
        <v>51</v>
      </c>
      <c r="G19" s="24">
        <v>6</v>
      </c>
      <c r="H19" s="24">
        <v>15</v>
      </c>
      <c r="I19" s="24">
        <v>20</v>
      </c>
      <c r="J19" s="24">
        <v>20</v>
      </c>
      <c r="K19" s="24" t="s">
        <v>52</v>
      </c>
      <c r="L19" s="24" t="s">
        <v>21</v>
      </c>
      <c r="M19" s="24" t="s">
        <v>21</v>
      </c>
      <c r="N19" s="24"/>
    </row>
    <row r="20" spans="1:14" x14ac:dyDescent="0.25">
      <c r="A20" s="24">
        <v>14</v>
      </c>
      <c r="B20" s="38" t="s">
        <v>20</v>
      </c>
      <c r="C20" s="24">
        <v>70</v>
      </c>
      <c r="D20" s="25" t="s">
        <v>47</v>
      </c>
      <c r="E20" s="25" t="s">
        <v>43</v>
      </c>
      <c r="F20" s="24" t="s">
        <v>51</v>
      </c>
      <c r="G20" s="24">
        <v>6</v>
      </c>
      <c r="H20" s="24" t="s">
        <v>21</v>
      </c>
      <c r="I20" s="24">
        <v>70</v>
      </c>
      <c r="J20" s="24">
        <v>70</v>
      </c>
      <c r="K20" s="24" t="s">
        <v>52</v>
      </c>
      <c r="L20" s="24" t="s">
        <v>21</v>
      </c>
      <c r="M20" s="24" t="s">
        <v>21</v>
      </c>
      <c r="N20" s="24"/>
    </row>
    <row r="21" spans="1:14" x14ac:dyDescent="0.25">
      <c r="A21" s="44"/>
      <c r="B21" s="45"/>
      <c r="C21" s="46"/>
      <c r="D21" s="47"/>
      <c r="E21" s="47"/>
      <c r="F21" s="46"/>
      <c r="G21" s="46"/>
      <c r="H21" s="46"/>
      <c r="I21" s="46"/>
      <c r="J21" s="46"/>
      <c r="K21" s="46"/>
      <c r="L21" s="46"/>
      <c r="M21" s="46"/>
      <c r="N21" s="46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44"/>
  <sheetViews>
    <sheetView view="pageLayout" topLeftCell="A34" zoomScale="145" zoomScaleNormal="100" zoomScalePageLayoutView="145" workbookViewId="0">
      <selection activeCell="B7" sqref="B7:N44"/>
    </sheetView>
  </sheetViews>
  <sheetFormatPr defaultColWidth="9.140625" defaultRowHeight="15" x14ac:dyDescent="0.25"/>
  <cols>
    <col min="1" max="1" width="3.7109375" style="6" bestFit="1" customWidth="1"/>
    <col min="2" max="2" width="18.42578125" style="6" bestFit="1" customWidth="1"/>
    <col min="3" max="3" width="3.42578125" style="6" customWidth="1"/>
    <col min="4" max="4" width="8.42578125" style="6" bestFit="1" customWidth="1"/>
    <col min="5" max="5" width="9.140625" style="6" customWidth="1"/>
    <col min="6" max="6" width="7.42578125" style="6" bestFit="1" customWidth="1"/>
    <col min="7" max="7" width="7.140625" style="6" customWidth="1"/>
    <col min="8" max="8" width="5.425781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4.5703125" style="6" bestFit="1" customWidth="1"/>
    <col min="14" max="14" width="6" style="6" customWidth="1"/>
    <col min="15" max="15" width="6.57031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25" t="s">
        <v>150</v>
      </c>
      <c r="C7" s="24">
        <v>10</v>
      </c>
      <c r="D7" s="24" t="s">
        <v>38</v>
      </c>
      <c r="E7" s="24" t="s">
        <v>36</v>
      </c>
      <c r="F7" s="24">
        <v>2.5</v>
      </c>
      <c r="G7" s="24">
        <v>1250</v>
      </c>
      <c r="H7" s="24">
        <v>2200</v>
      </c>
      <c r="I7" s="24">
        <v>1</v>
      </c>
      <c r="J7" s="34">
        <f t="shared" ref="J7:J11" si="0">I7*H7*G7*F7*7.85/1000000</f>
        <v>53.96875</v>
      </c>
      <c r="K7" s="29" t="s">
        <v>37</v>
      </c>
      <c r="L7" s="24">
        <v>43</v>
      </c>
      <c r="M7" s="30">
        <f t="shared" ref="M7:M11" si="1">(J7-L7)/L7</f>
        <v>0.25508720930232559</v>
      </c>
      <c r="N7" s="29" t="s">
        <v>21</v>
      </c>
    </row>
    <row r="8" spans="1:14" x14ac:dyDescent="0.25">
      <c r="A8" s="24">
        <v>2</v>
      </c>
      <c r="B8" s="48" t="s">
        <v>151</v>
      </c>
      <c r="C8" s="24">
        <v>10</v>
      </c>
      <c r="D8" s="24" t="s">
        <v>38</v>
      </c>
      <c r="E8" s="24" t="s">
        <v>36</v>
      </c>
      <c r="F8" s="24">
        <v>3</v>
      </c>
      <c r="G8" s="24">
        <v>1250</v>
      </c>
      <c r="H8" s="24">
        <v>5100</v>
      </c>
      <c r="I8" s="24">
        <v>1</v>
      </c>
      <c r="J8" s="34">
        <f t="shared" si="0"/>
        <v>150.13124999999999</v>
      </c>
      <c r="K8" s="29" t="s">
        <v>37</v>
      </c>
      <c r="L8" s="24">
        <v>102</v>
      </c>
      <c r="M8" s="30">
        <f t="shared" si="1"/>
        <v>0.47187499999999993</v>
      </c>
      <c r="N8" s="29" t="s">
        <v>21</v>
      </c>
    </row>
    <row r="9" spans="1:14" x14ac:dyDescent="0.25">
      <c r="A9" s="24">
        <v>3</v>
      </c>
      <c r="B9" s="25" t="s">
        <v>152</v>
      </c>
      <c r="C9" s="24">
        <v>16</v>
      </c>
      <c r="D9" s="24" t="s">
        <v>38</v>
      </c>
      <c r="E9" s="24" t="s">
        <v>36</v>
      </c>
      <c r="F9" s="24">
        <v>4</v>
      </c>
      <c r="G9" s="24">
        <v>1250</v>
      </c>
      <c r="H9" s="24">
        <v>1100</v>
      </c>
      <c r="I9" s="24">
        <v>1</v>
      </c>
      <c r="J9" s="34">
        <f t="shared" si="0"/>
        <v>43.174999999999997</v>
      </c>
      <c r="K9" s="29" t="s">
        <v>37</v>
      </c>
      <c r="L9" s="24">
        <v>37</v>
      </c>
      <c r="M9" s="30">
        <f t="shared" si="1"/>
        <v>0.16689189189189182</v>
      </c>
      <c r="N9" s="29" t="s">
        <v>21</v>
      </c>
    </row>
    <row r="10" spans="1:14" x14ac:dyDescent="0.25">
      <c r="A10" s="24">
        <v>4</v>
      </c>
      <c r="B10" s="25" t="s">
        <v>270</v>
      </c>
      <c r="C10" s="24">
        <v>14</v>
      </c>
      <c r="D10" s="24" t="s">
        <v>38</v>
      </c>
      <c r="E10" s="24" t="s">
        <v>36</v>
      </c>
      <c r="F10" s="36">
        <v>8</v>
      </c>
      <c r="G10" s="24">
        <v>1500</v>
      </c>
      <c r="H10" s="26">
        <v>1000</v>
      </c>
      <c r="I10" s="24">
        <v>1</v>
      </c>
      <c r="J10" s="34">
        <f t="shared" si="0"/>
        <v>94.2</v>
      </c>
      <c r="K10" s="29" t="s">
        <v>37</v>
      </c>
      <c r="L10" s="29">
        <v>84</v>
      </c>
      <c r="M10" s="30">
        <f t="shared" si="1"/>
        <v>0.12142857142857147</v>
      </c>
      <c r="N10" s="29" t="s">
        <v>21</v>
      </c>
    </row>
    <row r="11" spans="1:14" x14ac:dyDescent="0.25">
      <c r="A11" s="24">
        <v>5</v>
      </c>
      <c r="B11" s="25" t="s">
        <v>269</v>
      </c>
      <c r="C11" s="24">
        <v>6</v>
      </c>
      <c r="D11" s="24" t="s">
        <v>38</v>
      </c>
      <c r="E11" s="24" t="s">
        <v>36</v>
      </c>
      <c r="F11" s="36">
        <v>10</v>
      </c>
      <c r="G11" s="24">
        <v>1500</v>
      </c>
      <c r="H11" s="26">
        <v>1900</v>
      </c>
      <c r="I11" s="24">
        <v>1</v>
      </c>
      <c r="J11" s="34">
        <f t="shared" si="0"/>
        <v>223.72499999999999</v>
      </c>
      <c r="K11" s="29" t="s">
        <v>37</v>
      </c>
      <c r="L11" s="29">
        <v>201</v>
      </c>
      <c r="M11" s="30">
        <f t="shared" si="1"/>
        <v>0.11305970149253729</v>
      </c>
      <c r="N11" s="29" t="s">
        <v>21</v>
      </c>
    </row>
    <row r="12" spans="1:14" x14ac:dyDescent="0.25">
      <c r="A12" s="24">
        <v>6</v>
      </c>
      <c r="B12" s="25" t="s">
        <v>26</v>
      </c>
      <c r="C12" s="24">
        <v>54</v>
      </c>
      <c r="D12" s="25" t="s">
        <v>47</v>
      </c>
      <c r="E12" s="25" t="s">
        <v>19</v>
      </c>
      <c r="F12" s="36" t="s">
        <v>51</v>
      </c>
      <c r="G12" s="24">
        <v>16</v>
      </c>
      <c r="H12" s="37">
        <v>40</v>
      </c>
      <c r="I12" s="24">
        <v>54</v>
      </c>
      <c r="J12" s="24">
        <v>54</v>
      </c>
      <c r="K12" s="29" t="s">
        <v>52</v>
      </c>
      <c r="L12" s="29" t="s">
        <v>21</v>
      </c>
      <c r="M12" s="29" t="s">
        <v>21</v>
      </c>
      <c r="N12" s="29" t="s">
        <v>21</v>
      </c>
    </row>
    <row r="13" spans="1:14" x14ac:dyDescent="0.25">
      <c r="A13" s="24">
        <v>7</v>
      </c>
      <c r="B13" s="25" t="s">
        <v>20</v>
      </c>
      <c r="C13" s="24">
        <v>54</v>
      </c>
      <c r="D13" s="25" t="s">
        <v>47</v>
      </c>
      <c r="E13" s="25" t="s">
        <v>78</v>
      </c>
      <c r="F13" s="26" t="s">
        <v>51</v>
      </c>
      <c r="G13" s="26">
        <v>16</v>
      </c>
      <c r="H13" s="26" t="s">
        <v>21</v>
      </c>
      <c r="I13" s="24">
        <v>54</v>
      </c>
      <c r="J13" s="24">
        <v>54</v>
      </c>
      <c r="K13" s="29" t="s">
        <v>52</v>
      </c>
      <c r="L13" s="29" t="s">
        <v>21</v>
      </c>
      <c r="M13" s="29" t="s">
        <v>21</v>
      </c>
      <c r="N13" s="29" t="s">
        <v>21</v>
      </c>
    </row>
    <row r="14" spans="1:14" x14ac:dyDescent="0.25">
      <c r="A14" s="24">
        <v>8</v>
      </c>
      <c r="B14" s="25" t="s">
        <v>153</v>
      </c>
      <c r="C14" s="24">
        <v>1</v>
      </c>
      <c r="D14" s="24" t="s">
        <v>73</v>
      </c>
      <c r="E14" s="25" t="s">
        <v>154</v>
      </c>
      <c r="F14" s="26">
        <v>1600</v>
      </c>
      <c r="G14" s="26" t="s">
        <v>21</v>
      </c>
      <c r="H14" s="26" t="s">
        <v>21</v>
      </c>
      <c r="I14" s="24">
        <v>1</v>
      </c>
      <c r="J14" s="24">
        <v>10.7</v>
      </c>
      <c r="K14" s="29" t="s">
        <v>37</v>
      </c>
      <c r="L14" s="29" t="s">
        <v>21</v>
      </c>
      <c r="M14" s="29" t="s">
        <v>21</v>
      </c>
      <c r="N14" s="29" t="s">
        <v>21</v>
      </c>
    </row>
    <row r="15" spans="1:14" x14ac:dyDescent="0.25">
      <c r="A15" s="24">
        <v>9</v>
      </c>
      <c r="B15" s="25" t="s">
        <v>153</v>
      </c>
      <c r="C15" s="24">
        <v>1</v>
      </c>
      <c r="D15" s="24" t="s">
        <v>73</v>
      </c>
      <c r="E15" s="25" t="s">
        <v>154</v>
      </c>
      <c r="F15" s="26" t="s">
        <v>337</v>
      </c>
      <c r="G15" s="26" t="s">
        <v>21</v>
      </c>
      <c r="H15" s="26" t="s">
        <v>21</v>
      </c>
      <c r="I15" s="24">
        <v>1</v>
      </c>
      <c r="J15" s="24">
        <v>20.3</v>
      </c>
      <c r="K15" s="29" t="s">
        <v>37</v>
      </c>
      <c r="L15" s="29" t="s">
        <v>21</v>
      </c>
      <c r="M15" s="29" t="s">
        <v>21</v>
      </c>
      <c r="N15" s="29" t="s">
        <v>21</v>
      </c>
    </row>
    <row r="16" spans="1:14" x14ac:dyDescent="0.25">
      <c r="A16" s="24">
        <v>10</v>
      </c>
      <c r="B16" s="25" t="s">
        <v>155</v>
      </c>
      <c r="C16" s="24">
        <v>20</v>
      </c>
      <c r="D16" s="24" t="s">
        <v>73</v>
      </c>
      <c r="E16" s="25" t="s">
        <v>154</v>
      </c>
      <c r="F16" s="26">
        <v>1600</v>
      </c>
      <c r="G16" s="26" t="s">
        <v>21</v>
      </c>
      <c r="H16" s="26" t="s">
        <v>21</v>
      </c>
      <c r="I16" s="24">
        <v>20</v>
      </c>
      <c r="J16" s="24">
        <v>124</v>
      </c>
      <c r="K16" s="29" t="s">
        <v>37</v>
      </c>
      <c r="L16" s="29" t="s">
        <v>21</v>
      </c>
      <c r="M16" s="29" t="s">
        <v>21</v>
      </c>
      <c r="N16" s="29" t="s">
        <v>21</v>
      </c>
    </row>
    <row r="17" spans="1:14" x14ac:dyDescent="0.25">
      <c r="A17" s="24">
        <v>11</v>
      </c>
      <c r="B17" s="25" t="s">
        <v>156</v>
      </c>
      <c r="C17" s="24">
        <v>4</v>
      </c>
      <c r="D17" s="24" t="s">
        <v>73</v>
      </c>
      <c r="E17" s="25" t="s">
        <v>50</v>
      </c>
      <c r="F17" s="26">
        <v>1600</v>
      </c>
      <c r="G17" s="26" t="s">
        <v>21</v>
      </c>
      <c r="H17" s="26" t="s">
        <v>21</v>
      </c>
      <c r="I17" s="24">
        <v>4</v>
      </c>
      <c r="J17" s="31">
        <v>11.6</v>
      </c>
      <c r="K17" s="29" t="s">
        <v>37</v>
      </c>
      <c r="L17" s="29" t="s">
        <v>21</v>
      </c>
      <c r="M17" s="29" t="s">
        <v>21</v>
      </c>
      <c r="N17" s="29" t="s">
        <v>21</v>
      </c>
    </row>
    <row r="18" spans="1:14" x14ac:dyDescent="0.25">
      <c r="A18" s="24">
        <v>12</v>
      </c>
      <c r="B18" s="25" t="s">
        <v>157</v>
      </c>
      <c r="C18" s="24">
        <v>20</v>
      </c>
      <c r="D18" s="24" t="s">
        <v>73</v>
      </c>
      <c r="E18" s="25" t="s">
        <v>154</v>
      </c>
      <c r="F18" s="51" t="s">
        <v>279</v>
      </c>
      <c r="G18" s="26" t="s">
        <v>21</v>
      </c>
      <c r="H18" s="26" t="s">
        <v>21</v>
      </c>
      <c r="I18" s="24">
        <v>20</v>
      </c>
      <c r="J18" s="31">
        <v>7</v>
      </c>
      <c r="K18" s="29" t="s">
        <v>37</v>
      </c>
      <c r="L18" s="29" t="s">
        <v>21</v>
      </c>
      <c r="M18" s="29" t="s">
        <v>21</v>
      </c>
      <c r="N18" s="29" t="s">
        <v>21</v>
      </c>
    </row>
    <row r="19" spans="1:14" x14ac:dyDescent="0.25">
      <c r="A19" s="24">
        <v>13</v>
      </c>
      <c r="B19" s="25" t="s">
        <v>157</v>
      </c>
      <c r="C19" s="24">
        <v>20</v>
      </c>
      <c r="D19" s="24" t="s">
        <v>73</v>
      </c>
      <c r="E19" s="25" t="s">
        <v>154</v>
      </c>
      <c r="F19" s="51" t="s">
        <v>338</v>
      </c>
      <c r="G19" s="26" t="s">
        <v>21</v>
      </c>
      <c r="H19" s="26" t="s">
        <v>21</v>
      </c>
      <c r="I19" s="24">
        <v>20</v>
      </c>
      <c r="J19" s="31">
        <v>19.2</v>
      </c>
      <c r="K19" s="29" t="s">
        <v>37</v>
      </c>
      <c r="L19" s="29" t="s">
        <v>21</v>
      </c>
      <c r="M19" s="29" t="s">
        <v>21</v>
      </c>
      <c r="N19" s="29" t="s">
        <v>21</v>
      </c>
    </row>
    <row r="20" spans="1:14" x14ac:dyDescent="0.25">
      <c r="A20" s="24">
        <v>14</v>
      </c>
      <c r="B20" s="25" t="s">
        <v>158</v>
      </c>
      <c r="C20" s="24">
        <v>2</v>
      </c>
      <c r="D20" s="24" t="s">
        <v>73</v>
      </c>
      <c r="E20" s="25" t="s">
        <v>50</v>
      </c>
      <c r="F20" s="26">
        <v>1600</v>
      </c>
      <c r="G20" s="26" t="s">
        <v>21</v>
      </c>
      <c r="H20" s="26" t="s">
        <v>21</v>
      </c>
      <c r="I20" s="24">
        <v>2</v>
      </c>
      <c r="J20" s="34">
        <v>9.4</v>
      </c>
      <c r="K20" s="29" t="s">
        <v>37</v>
      </c>
      <c r="L20" s="29" t="s">
        <v>21</v>
      </c>
      <c r="M20" s="29" t="s">
        <v>21</v>
      </c>
      <c r="N20" s="29" t="s">
        <v>21</v>
      </c>
    </row>
    <row r="21" spans="1:14" x14ac:dyDescent="0.25">
      <c r="A21" s="24">
        <v>15</v>
      </c>
      <c r="B21" s="25" t="s">
        <v>158</v>
      </c>
      <c r="C21" s="24">
        <v>2</v>
      </c>
      <c r="D21" s="24" t="s">
        <v>73</v>
      </c>
      <c r="E21" s="25" t="s">
        <v>50</v>
      </c>
      <c r="F21" s="26" t="s">
        <v>337</v>
      </c>
      <c r="G21" s="26" t="s">
        <v>21</v>
      </c>
      <c r="H21" s="26" t="s">
        <v>21</v>
      </c>
      <c r="I21" s="24">
        <v>2</v>
      </c>
      <c r="J21" s="34">
        <v>10.8</v>
      </c>
      <c r="K21" s="29" t="s">
        <v>37</v>
      </c>
      <c r="L21" s="29" t="s">
        <v>21</v>
      </c>
      <c r="M21" s="29" t="s">
        <v>21</v>
      </c>
      <c r="N21" s="29" t="s">
        <v>21</v>
      </c>
    </row>
    <row r="22" spans="1:14" x14ac:dyDescent="0.25">
      <c r="A22" s="24">
        <v>16</v>
      </c>
      <c r="B22" s="25" t="s">
        <v>159</v>
      </c>
      <c r="C22" s="24">
        <v>1</v>
      </c>
      <c r="D22" s="24" t="s">
        <v>160</v>
      </c>
      <c r="E22" s="25" t="s">
        <v>154</v>
      </c>
      <c r="F22" s="51" t="s">
        <v>279</v>
      </c>
      <c r="G22" s="26" t="s">
        <v>21</v>
      </c>
      <c r="H22" s="26" t="s">
        <v>21</v>
      </c>
      <c r="I22" s="24">
        <v>1</v>
      </c>
      <c r="J22" s="24">
        <v>7</v>
      </c>
      <c r="K22" s="29" t="s">
        <v>37</v>
      </c>
      <c r="L22" s="29" t="s">
        <v>21</v>
      </c>
      <c r="M22" s="29" t="s">
        <v>21</v>
      </c>
      <c r="N22" s="29" t="s">
        <v>21</v>
      </c>
    </row>
    <row r="23" spans="1:14" x14ac:dyDescent="0.25">
      <c r="A23" s="24">
        <v>17</v>
      </c>
      <c r="B23" s="25" t="s">
        <v>159</v>
      </c>
      <c r="C23" s="24">
        <v>1</v>
      </c>
      <c r="D23" s="24" t="s">
        <v>160</v>
      </c>
      <c r="E23" s="25" t="s">
        <v>154</v>
      </c>
      <c r="F23" s="51" t="s">
        <v>338</v>
      </c>
      <c r="G23" s="26" t="s">
        <v>21</v>
      </c>
      <c r="H23" s="26" t="s">
        <v>21</v>
      </c>
      <c r="I23" s="24">
        <v>1</v>
      </c>
      <c r="J23" s="24">
        <v>17.2</v>
      </c>
      <c r="K23" s="29" t="s">
        <v>37</v>
      </c>
      <c r="L23" s="29" t="s">
        <v>21</v>
      </c>
      <c r="M23" s="29" t="s">
        <v>21</v>
      </c>
      <c r="N23" s="29" t="s">
        <v>21</v>
      </c>
    </row>
    <row r="24" spans="1:14" x14ac:dyDescent="0.25">
      <c r="A24" s="24">
        <v>18</v>
      </c>
      <c r="B24" s="25" t="s">
        <v>161</v>
      </c>
      <c r="C24" s="24">
        <v>1</v>
      </c>
      <c r="D24" s="25" t="s">
        <v>76</v>
      </c>
      <c r="E24" s="24" t="s">
        <v>100</v>
      </c>
      <c r="F24" s="26" t="s">
        <v>168</v>
      </c>
      <c r="G24" s="26" t="s">
        <v>169</v>
      </c>
      <c r="H24" s="26" t="s">
        <v>174</v>
      </c>
      <c r="I24" s="24">
        <v>1</v>
      </c>
      <c r="J24" s="24">
        <v>8.3000000000000007</v>
      </c>
      <c r="K24" s="29" t="s">
        <v>37</v>
      </c>
      <c r="L24" s="29" t="s">
        <v>21</v>
      </c>
      <c r="M24" s="29" t="s">
        <v>21</v>
      </c>
      <c r="N24" s="29" t="s">
        <v>21</v>
      </c>
    </row>
    <row r="25" spans="1:14" x14ac:dyDescent="0.25">
      <c r="A25" s="24">
        <v>19</v>
      </c>
      <c r="B25" s="19" t="s">
        <v>161</v>
      </c>
      <c r="C25" s="14">
        <v>1</v>
      </c>
      <c r="D25" s="19" t="s">
        <v>76</v>
      </c>
      <c r="E25" s="14" t="s">
        <v>100</v>
      </c>
      <c r="F25" s="105" t="s">
        <v>339</v>
      </c>
      <c r="G25" s="105" t="s">
        <v>340</v>
      </c>
      <c r="H25" s="105" t="s">
        <v>341</v>
      </c>
      <c r="I25" s="14">
        <v>1</v>
      </c>
      <c r="J25" s="14">
        <v>19.7</v>
      </c>
      <c r="K25" s="106" t="s">
        <v>37</v>
      </c>
      <c r="L25" s="29" t="s">
        <v>21</v>
      </c>
      <c r="M25" s="29" t="s">
        <v>21</v>
      </c>
      <c r="N25" s="106"/>
    </row>
    <row r="26" spans="1:14" x14ac:dyDescent="0.25">
      <c r="A26" s="24">
        <v>20</v>
      </c>
      <c r="B26" s="25" t="s">
        <v>93</v>
      </c>
      <c r="C26" s="14">
        <v>1</v>
      </c>
      <c r="D26" s="29" t="s">
        <v>21</v>
      </c>
      <c r="E26" s="25" t="s">
        <v>166</v>
      </c>
      <c r="F26" s="26" t="s">
        <v>280</v>
      </c>
      <c r="G26" s="26" t="s">
        <v>271</v>
      </c>
      <c r="H26" s="26" t="s">
        <v>21</v>
      </c>
      <c r="I26" s="14">
        <v>1</v>
      </c>
      <c r="J26" s="14">
        <v>1</v>
      </c>
      <c r="K26" s="29" t="s">
        <v>52</v>
      </c>
      <c r="L26" s="29" t="s">
        <v>21</v>
      </c>
      <c r="M26" s="29" t="s">
        <v>21</v>
      </c>
      <c r="N26" s="29" t="s">
        <v>21</v>
      </c>
    </row>
    <row r="27" spans="1:14" x14ac:dyDescent="0.25">
      <c r="A27" s="24">
        <v>21</v>
      </c>
      <c r="B27" s="25" t="s">
        <v>93</v>
      </c>
      <c r="C27" s="14">
        <v>1</v>
      </c>
      <c r="D27" s="29" t="s">
        <v>21</v>
      </c>
      <c r="E27" s="25" t="s">
        <v>166</v>
      </c>
      <c r="F27" s="26" t="s">
        <v>342</v>
      </c>
      <c r="G27" s="26" t="s">
        <v>271</v>
      </c>
      <c r="H27" s="26" t="s">
        <v>21</v>
      </c>
      <c r="I27" s="14">
        <v>1</v>
      </c>
      <c r="J27" s="14">
        <v>1</v>
      </c>
      <c r="K27" s="29" t="s">
        <v>52</v>
      </c>
      <c r="L27" s="29" t="s">
        <v>21</v>
      </c>
      <c r="M27" s="29" t="s">
        <v>21</v>
      </c>
      <c r="N27" s="29" t="s">
        <v>21</v>
      </c>
    </row>
    <row r="28" spans="1:14" x14ac:dyDescent="0.25">
      <c r="A28" s="24">
        <v>22</v>
      </c>
      <c r="B28" s="25" t="s">
        <v>26</v>
      </c>
      <c r="C28" s="26">
        <v>20</v>
      </c>
      <c r="D28" s="25" t="s">
        <v>47</v>
      </c>
      <c r="E28" s="25" t="s">
        <v>162</v>
      </c>
      <c r="F28" s="26" t="s">
        <v>51</v>
      </c>
      <c r="G28" s="26">
        <v>8</v>
      </c>
      <c r="H28" s="29">
        <v>120</v>
      </c>
      <c r="I28" s="26">
        <v>20</v>
      </c>
      <c r="J28" s="26">
        <v>20</v>
      </c>
      <c r="K28" s="29" t="s">
        <v>52</v>
      </c>
      <c r="L28" s="29"/>
      <c r="M28" s="29"/>
      <c r="N28" s="29"/>
    </row>
    <row r="29" spans="1:14" x14ac:dyDescent="0.25">
      <c r="A29" s="24">
        <v>23</v>
      </c>
      <c r="B29" s="25" t="s">
        <v>26</v>
      </c>
      <c r="C29" s="26">
        <v>20</v>
      </c>
      <c r="D29" s="25" t="s">
        <v>47</v>
      </c>
      <c r="E29" s="25" t="s">
        <v>162</v>
      </c>
      <c r="F29" s="26" t="s">
        <v>51</v>
      </c>
      <c r="G29" s="26">
        <v>10</v>
      </c>
      <c r="H29" s="29">
        <v>170</v>
      </c>
      <c r="I29" s="26">
        <v>20</v>
      </c>
      <c r="J29" s="26">
        <v>20</v>
      </c>
      <c r="K29" s="29" t="s">
        <v>52</v>
      </c>
      <c r="L29" s="29" t="s">
        <v>21</v>
      </c>
      <c r="M29" s="29" t="s">
        <v>21</v>
      </c>
      <c r="N29" s="29" t="s">
        <v>21</v>
      </c>
    </row>
    <row r="30" spans="1:14" x14ac:dyDescent="0.25">
      <c r="A30" s="24">
        <v>24</v>
      </c>
      <c r="B30" s="25" t="s">
        <v>26</v>
      </c>
      <c r="C30" s="26">
        <v>10</v>
      </c>
      <c r="D30" s="25" t="s">
        <v>47</v>
      </c>
      <c r="E30" s="25" t="s">
        <v>272</v>
      </c>
      <c r="F30" s="26" t="s">
        <v>51</v>
      </c>
      <c r="G30" s="26">
        <v>10</v>
      </c>
      <c r="H30" s="26">
        <v>100</v>
      </c>
      <c r="I30" s="26">
        <v>10</v>
      </c>
      <c r="J30" s="26">
        <v>10</v>
      </c>
      <c r="K30" s="29" t="s">
        <v>52</v>
      </c>
      <c r="L30" s="29" t="s">
        <v>21</v>
      </c>
      <c r="M30" s="29" t="s">
        <v>21</v>
      </c>
      <c r="N30" s="29" t="s">
        <v>21</v>
      </c>
    </row>
    <row r="31" spans="1:14" x14ac:dyDescent="0.25">
      <c r="A31" s="24">
        <v>25</v>
      </c>
      <c r="B31" s="25" t="s">
        <v>26</v>
      </c>
      <c r="C31" s="26">
        <v>10</v>
      </c>
      <c r="D31" s="25" t="s">
        <v>47</v>
      </c>
      <c r="E31" s="25" t="s">
        <v>272</v>
      </c>
      <c r="F31" s="26" t="s">
        <v>51</v>
      </c>
      <c r="G31" s="26">
        <v>12</v>
      </c>
      <c r="H31" s="26">
        <v>150</v>
      </c>
      <c r="I31" s="26">
        <v>10</v>
      </c>
      <c r="J31" s="26">
        <v>10</v>
      </c>
      <c r="K31" s="29" t="s">
        <v>52</v>
      </c>
      <c r="L31" s="29" t="s">
        <v>21</v>
      </c>
      <c r="M31" s="29" t="s">
        <v>21</v>
      </c>
      <c r="N31" s="29" t="s">
        <v>21</v>
      </c>
    </row>
    <row r="32" spans="1:14" x14ac:dyDescent="0.25">
      <c r="A32" s="24">
        <v>26</v>
      </c>
      <c r="B32" s="25" t="s">
        <v>20</v>
      </c>
      <c r="C32" s="26">
        <v>40</v>
      </c>
      <c r="D32" s="25" t="s">
        <v>47</v>
      </c>
      <c r="E32" s="25" t="s">
        <v>273</v>
      </c>
      <c r="F32" s="26" t="s">
        <v>51</v>
      </c>
      <c r="G32" s="26">
        <v>8</v>
      </c>
      <c r="H32" s="29" t="s">
        <v>21</v>
      </c>
      <c r="I32" s="26">
        <v>40</v>
      </c>
      <c r="J32" s="26">
        <v>40</v>
      </c>
      <c r="K32" s="29" t="s">
        <v>52</v>
      </c>
      <c r="L32" s="29" t="s">
        <v>21</v>
      </c>
      <c r="M32" s="29" t="s">
        <v>21</v>
      </c>
      <c r="N32" s="29" t="s">
        <v>21</v>
      </c>
    </row>
    <row r="33" spans="1:14" x14ac:dyDescent="0.25">
      <c r="A33" s="24">
        <v>27</v>
      </c>
      <c r="B33" s="25" t="s">
        <v>20</v>
      </c>
      <c r="C33" s="26">
        <v>50</v>
      </c>
      <c r="D33" s="25" t="s">
        <v>47</v>
      </c>
      <c r="E33" s="25" t="s">
        <v>273</v>
      </c>
      <c r="F33" s="26" t="s">
        <v>51</v>
      </c>
      <c r="G33" s="26">
        <v>10</v>
      </c>
      <c r="H33" s="29" t="s">
        <v>21</v>
      </c>
      <c r="I33" s="26">
        <v>50</v>
      </c>
      <c r="J33" s="26">
        <v>50</v>
      </c>
      <c r="K33" s="29" t="s">
        <v>52</v>
      </c>
      <c r="L33" s="29" t="s">
        <v>21</v>
      </c>
      <c r="M33" s="29" t="s">
        <v>21</v>
      </c>
      <c r="N33" s="29" t="s">
        <v>21</v>
      </c>
    </row>
    <row r="34" spans="1:14" x14ac:dyDescent="0.25">
      <c r="A34" s="24">
        <v>28</v>
      </c>
      <c r="B34" s="25" t="s">
        <v>20</v>
      </c>
      <c r="C34" s="26">
        <v>10</v>
      </c>
      <c r="D34" s="25" t="s">
        <v>47</v>
      </c>
      <c r="E34" s="25" t="s">
        <v>273</v>
      </c>
      <c r="F34" s="26" t="s">
        <v>51</v>
      </c>
      <c r="G34" s="26">
        <v>12</v>
      </c>
      <c r="H34" s="29" t="s">
        <v>21</v>
      </c>
      <c r="I34" s="26">
        <v>10</v>
      </c>
      <c r="J34" s="26">
        <v>10</v>
      </c>
      <c r="K34" s="29" t="s">
        <v>52</v>
      </c>
      <c r="L34" s="29" t="s">
        <v>21</v>
      </c>
      <c r="M34" s="29" t="s">
        <v>21</v>
      </c>
      <c r="N34" s="29"/>
    </row>
    <row r="35" spans="1:14" x14ac:dyDescent="0.25">
      <c r="A35" s="24">
        <v>29</v>
      </c>
      <c r="B35" s="25" t="s">
        <v>163</v>
      </c>
      <c r="C35" s="26">
        <v>40</v>
      </c>
      <c r="D35" s="25" t="s">
        <v>47</v>
      </c>
      <c r="E35" s="25" t="s">
        <v>125</v>
      </c>
      <c r="F35" s="26" t="s">
        <v>164</v>
      </c>
      <c r="G35" s="26">
        <v>8</v>
      </c>
      <c r="H35" s="26">
        <v>30</v>
      </c>
      <c r="I35" s="26">
        <v>40</v>
      </c>
      <c r="J35" s="26">
        <v>40</v>
      </c>
      <c r="K35" s="29" t="s">
        <v>52</v>
      </c>
      <c r="L35" s="29" t="s">
        <v>21</v>
      </c>
      <c r="M35" s="29" t="s">
        <v>21</v>
      </c>
      <c r="N35" s="29" t="s">
        <v>21</v>
      </c>
    </row>
    <row r="36" spans="1:14" x14ac:dyDescent="0.25">
      <c r="A36" s="24">
        <v>30</v>
      </c>
      <c r="B36" s="25" t="s">
        <v>163</v>
      </c>
      <c r="C36" s="26">
        <v>60</v>
      </c>
      <c r="D36" s="25" t="s">
        <v>47</v>
      </c>
      <c r="E36" s="25" t="s">
        <v>125</v>
      </c>
      <c r="F36" s="26" t="s">
        <v>164</v>
      </c>
      <c r="G36" s="26">
        <v>10</v>
      </c>
      <c r="H36" s="26">
        <v>30</v>
      </c>
      <c r="I36" s="26">
        <v>60</v>
      </c>
      <c r="J36" s="26">
        <v>60</v>
      </c>
      <c r="K36" s="29" t="s">
        <v>52</v>
      </c>
      <c r="L36" s="29" t="s">
        <v>21</v>
      </c>
      <c r="M36" s="29" t="s">
        <v>21</v>
      </c>
      <c r="N36" s="29" t="s">
        <v>21</v>
      </c>
    </row>
    <row r="37" spans="1:14" x14ac:dyDescent="0.25">
      <c r="A37" s="24">
        <v>31</v>
      </c>
      <c r="B37" s="25" t="s">
        <v>163</v>
      </c>
      <c r="C37" s="26">
        <v>20</v>
      </c>
      <c r="D37" s="25" t="s">
        <v>47</v>
      </c>
      <c r="E37" s="25" t="s">
        <v>125</v>
      </c>
      <c r="F37" s="26" t="s">
        <v>164</v>
      </c>
      <c r="G37" s="26">
        <v>12</v>
      </c>
      <c r="H37" s="26">
        <v>40</v>
      </c>
      <c r="I37" s="26">
        <v>20</v>
      </c>
      <c r="J37" s="26">
        <v>20</v>
      </c>
      <c r="K37" s="29" t="s">
        <v>52</v>
      </c>
      <c r="L37" s="29" t="s">
        <v>21</v>
      </c>
      <c r="M37" s="29" t="s">
        <v>21</v>
      </c>
      <c r="N37" s="29" t="s">
        <v>21</v>
      </c>
    </row>
    <row r="38" spans="1:14" ht="15" customHeight="1" x14ac:dyDescent="0.25">
      <c r="A38" s="24">
        <v>32</v>
      </c>
      <c r="B38" s="25" t="s">
        <v>26</v>
      </c>
      <c r="C38" s="26">
        <v>3</v>
      </c>
      <c r="D38" s="25" t="s">
        <v>47</v>
      </c>
      <c r="E38" s="25" t="s">
        <v>165</v>
      </c>
      <c r="F38" s="26" t="s">
        <v>51</v>
      </c>
      <c r="G38" s="26">
        <v>16</v>
      </c>
      <c r="H38" s="26">
        <v>25</v>
      </c>
      <c r="I38" s="26">
        <v>3</v>
      </c>
      <c r="J38" s="26">
        <v>3</v>
      </c>
      <c r="K38" s="29" t="s">
        <v>52</v>
      </c>
      <c r="L38" s="29" t="s">
        <v>21</v>
      </c>
      <c r="M38" s="29" t="s">
        <v>21</v>
      </c>
      <c r="N38" s="29" t="s">
        <v>21</v>
      </c>
    </row>
    <row r="39" spans="1:14" ht="15" customHeight="1" x14ac:dyDescent="0.25">
      <c r="A39" s="24">
        <v>33</v>
      </c>
      <c r="B39" s="25" t="s">
        <v>26</v>
      </c>
      <c r="C39" s="26">
        <v>3</v>
      </c>
      <c r="D39" s="25" t="s">
        <v>47</v>
      </c>
      <c r="E39" s="25" t="s">
        <v>165</v>
      </c>
      <c r="F39" s="26" t="s">
        <v>51</v>
      </c>
      <c r="G39" s="26">
        <v>20</v>
      </c>
      <c r="H39" s="26">
        <v>28</v>
      </c>
      <c r="I39" s="26">
        <v>5</v>
      </c>
      <c r="J39" s="26">
        <v>5</v>
      </c>
      <c r="K39" s="29" t="s">
        <v>52</v>
      </c>
      <c r="L39" s="29" t="s">
        <v>21</v>
      </c>
      <c r="M39" s="29" t="s">
        <v>21</v>
      </c>
      <c r="N39" s="29" t="s">
        <v>21</v>
      </c>
    </row>
    <row r="40" spans="1:14" x14ac:dyDescent="0.25">
      <c r="A40" s="24">
        <v>34</v>
      </c>
      <c r="B40" s="25" t="s">
        <v>26</v>
      </c>
      <c r="C40" s="26">
        <v>8</v>
      </c>
      <c r="D40" s="25" t="s">
        <v>47</v>
      </c>
      <c r="E40" s="25" t="s">
        <v>19</v>
      </c>
      <c r="F40" s="26" t="s">
        <v>51</v>
      </c>
      <c r="G40" s="26">
        <v>16</v>
      </c>
      <c r="H40" s="26">
        <v>70</v>
      </c>
      <c r="I40" s="26">
        <v>8</v>
      </c>
      <c r="J40" s="26">
        <v>8</v>
      </c>
      <c r="K40" s="29" t="s">
        <v>52</v>
      </c>
      <c r="L40" s="29" t="s">
        <v>21</v>
      </c>
      <c r="M40" s="29" t="s">
        <v>21</v>
      </c>
      <c r="N40" s="29" t="s">
        <v>21</v>
      </c>
    </row>
    <row r="41" spans="1:14" x14ac:dyDescent="0.25">
      <c r="A41" s="24">
        <v>35</v>
      </c>
      <c r="B41" s="25" t="s">
        <v>129</v>
      </c>
      <c r="C41" s="26">
        <v>8</v>
      </c>
      <c r="D41" s="25" t="s">
        <v>47</v>
      </c>
      <c r="E41" s="25" t="s">
        <v>43</v>
      </c>
      <c r="F41" s="26" t="s">
        <v>51</v>
      </c>
      <c r="G41" s="26">
        <v>16</v>
      </c>
      <c r="H41" s="26" t="s">
        <v>21</v>
      </c>
      <c r="I41" s="26">
        <v>8</v>
      </c>
      <c r="J41" s="26">
        <v>8</v>
      </c>
      <c r="K41" s="29" t="s">
        <v>52</v>
      </c>
      <c r="L41" s="29" t="s">
        <v>21</v>
      </c>
      <c r="M41" s="29" t="s">
        <v>21</v>
      </c>
      <c r="N41" s="29" t="s">
        <v>21</v>
      </c>
    </row>
    <row r="42" spans="1:14" x14ac:dyDescent="0.25">
      <c r="A42" s="24">
        <v>36</v>
      </c>
      <c r="B42" s="25" t="s">
        <v>163</v>
      </c>
      <c r="C42" s="26">
        <v>16</v>
      </c>
      <c r="D42" s="25" t="s">
        <v>47</v>
      </c>
      <c r="E42" s="25" t="s">
        <v>125</v>
      </c>
      <c r="F42" s="26" t="s">
        <v>164</v>
      </c>
      <c r="G42" s="26">
        <v>16</v>
      </c>
      <c r="H42" s="26" t="s">
        <v>21</v>
      </c>
      <c r="I42" s="26">
        <v>16</v>
      </c>
      <c r="J42" s="26">
        <v>16</v>
      </c>
      <c r="K42" s="29" t="s">
        <v>52</v>
      </c>
      <c r="L42" s="29" t="s">
        <v>21</v>
      </c>
      <c r="M42" s="29" t="s">
        <v>21</v>
      </c>
      <c r="N42" s="29" t="s">
        <v>21</v>
      </c>
    </row>
    <row r="43" spans="1:14" x14ac:dyDescent="0.25">
      <c r="A43" s="24">
        <v>37</v>
      </c>
      <c r="B43" s="25" t="s">
        <v>163</v>
      </c>
      <c r="C43" s="26">
        <v>8</v>
      </c>
      <c r="D43" s="25" t="s">
        <v>47</v>
      </c>
      <c r="E43" s="25" t="s">
        <v>167</v>
      </c>
      <c r="F43" s="26" t="s">
        <v>164</v>
      </c>
      <c r="G43" s="26">
        <v>16</v>
      </c>
      <c r="H43" s="26" t="s">
        <v>21</v>
      </c>
      <c r="I43" s="26">
        <v>8</v>
      </c>
      <c r="J43" s="26">
        <v>8</v>
      </c>
      <c r="K43" s="29" t="s">
        <v>52</v>
      </c>
      <c r="L43" s="29" t="s">
        <v>21</v>
      </c>
      <c r="M43" s="29" t="s">
        <v>21</v>
      </c>
      <c r="N43" s="29" t="s">
        <v>21</v>
      </c>
    </row>
    <row r="44" spans="1:14" x14ac:dyDescent="0.25">
      <c r="A44" s="24">
        <v>38</v>
      </c>
      <c r="B44" s="25" t="s">
        <v>26</v>
      </c>
      <c r="C44" s="26">
        <v>2</v>
      </c>
      <c r="D44" s="25" t="s">
        <v>47</v>
      </c>
      <c r="E44" s="25" t="s">
        <v>19</v>
      </c>
      <c r="F44" s="26" t="s">
        <v>51</v>
      </c>
      <c r="G44" s="26">
        <v>18</v>
      </c>
      <c r="H44" s="26">
        <v>45</v>
      </c>
      <c r="I44" s="26">
        <v>2</v>
      </c>
      <c r="J44" s="26">
        <v>2</v>
      </c>
      <c r="K44" s="29" t="s">
        <v>52</v>
      </c>
      <c r="L44" s="29" t="s">
        <v>21</v>
      </c>
      <c r="M44" s="29" t="s">
        <v>21</v>
      </c>
      <c r="N44" s="29" t="s">
        <v>21</v>
      </c>
    </row>
  </sheetData>
  <pageMargins left="0.21739130434782608" right="0.19927536231884058" top="0.75" bottom="0.312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55"/>
  <sheetViews>
    <sheetView view="pageLayout" topLeftCell="A50" zoomScale="145" zoomScaleNormal="100" zoomScalePageLayoutView="145" workbookViewId="0">
      <selection activeCell="B7" sqref="B7:N55"/>
    </sheetView>
  </sheetViews>
  <sheetFormatPr defaultColWidth="9.140625" defaultRowHeight="15" x14ac:dyDescent="0.25"/>
  <cols>
    <col min="1" max="1" width="3.7109375" style="6" bestFit="1" customWidth="1"/>
    <col min="2" max="2" width="12.7109375" style="6" customWidth="1"/>
    <col min="3" max="3" width="4.42578125" style="6" bestFit="1" customWidth="1"/>
    <col min="4" max="4" width="6.7109375" style="6" bestFit="1" customWidth="1"/>
    <col min="5" max="5" width="12" style="6" customWidth="1"/>
    <col min="6" max="7" width="6.42578125" style="6" customWidth="1"/>
    <col min="8" max="8" width="4.5703125" style="6" bestFit="1" customWidth="1"/>
    <col min="9" max="9" width="3.5703125" style="6" bestFit="1" customWidth="1"/>
    <col min="10" max="10" width="6.28515625" style="6" customWidth="1"/>
    <col min="11" max="11" width="4" style="6" bestFit="1" customWidth="1"/>
    <col min="12" max="12" width="6.28515625" style="6" customWidth="1"/>
    <col min="13" max="13" width="4.85546875" style="6" bestFit="1" customWidth="1"/>
    <col min="14" max="14" width="6.5703125" style="6" bestFit="1" customWidth="1"/>
    <col min="15" max="15" width="3.85546875" style="6" customWidth="1"/>
    <col min="16" max="16" width="3.5703125" style="6" customWidth="1"/>
    <col min="17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43" t="s">
        <v>232</v>
      </c>
      <c r="C7" s="24">
        <v>3</v>
      </c>
      <c r="D7" s="24" t="s">
        <v>35</v>
      </c>
      <c r="E7" s="53" t="s">
        <v>36</v>
      </c>
      <c r="F7" s="24">
        <v>1.5</v>
      </c>
      <c r="G7" s="24">
        <v>1250</v>
      </c>
      <c r="H7" s="24">
        <v>1700</v>
      </c>
      <c r="I7" s="24">
        <v>1</v>
      </c>
      <c r="J7" s="34">
        <f t="shared" ref="J7:J13" si="0">I7*H7*G7*F7*7.85/1000000</f>
        <v>25.021875000000001</v>
      </c>
      <c r="K7" s="34" t="s">
        <v>37</v>
      </c>
      <c r="L7" s="34">
        <v>18</v>
      </c>
      <c r="M7" s="30">
        <f t="shared" ref="M7:M17" si="1">(J7-L7)/L7</f>
        <v>0.39010416666666675</v>
      </c>
      <c r="N7" s="24" t="s">
        <v>21</v>
      </c>
    </row>
    <row r="8" spans="1:14" x14ac:dyDescent="0.25">
      <c r="A8" s="24">
        <v>2</v>
      </c>
      <c r="B8" s="43" t="s">
        <v>233</v>
      </c>
      <c r="C8" s="24">
        <v>16</v>
      </c>
      <c r="D8" s="24" t="s">
        <v>35</v>
      </c>
      <c r="E8" s="53" t="s">
        <v>36</v>
      </c>
      <c r="F8" s="24">
        <v>2</v>
      </c>
      <c r="G8" s="24">
        <v>1000</v>
      </c>
      <c r="H8" s="24">
        <v>3400</v>
      </c>
      <c r="I8" s="24">
        <v>1</v>
      </c>
      <c r="J8" s="34">
        <f t="shared" si="0"/>
        <v>53.38</v>
      </c>
      <c r="K8" s="34" t="s">
        <v>37</v>
      </c>
      <c r="L8" s="34">
        <v>45</v>
      </c>
      <c r="M8" s="30">
        <f t="shared" si="1"/>
        <v>0.18622222222222229</v>
      </c>
      <c r="N8" s="24" t="s">
        <v>21</v>
      </c>
    </row>
    <row r="9" spans="1:14" x14ac:dyDescent="0.25">
      <c r="A9" s="24">
        <v>3</v>
      </c>
      <c r="B9" s="43" t="s">
        <v>234</v>
      </c>
      <c r="C9" s="24">
        <v>14</v>
      </c>
      <c r="D9" s="24" t="s">
        <v>35</v>
      </c>
      <c r="E9" s="53" t="s">
        <v>36</v>
      </c>
      <c r="F9" s="24">
        <v>2</v>
      </c>
      <c r="G9" s="24">
        <v>1000</v>
      </c>
      <c r="H9" s="24">
        <v>3400</v>
      </c>
      <c r="I9" s="24">
        <v>3</v>
      </c>
      <c r="J9" s="34">
        <f t="shared" si="0"/>
        <v>160.13999999999999</v>
      </c>
      <c r="K9" s="34" t="s">
        <v>37</v>
      </c>
      <c r="L9" s="34">
        <v>130</v>
      </c>
      <c r="M9" s="30">
        <f t="shared" si="1"/>
        <v>0.23184615384615373</v>
      </c>
      <c r="N9" s="24" t="s">
        <v>21</v>
      </c>
    </row>
    <row r="10" spans="1:14" x14ac:dyDescent="0.25">
      <c r="A10" s="24">
        <v>4</v>
      </c>
      <c r="B10" s="43" t="s">
        <v>235</v>
      </c>
      <c r="C10" s="24">
        <v>3</v>
      </c>
      <c r="D10" s="24" t="s">
        <v>38</v>
      </c>
      <c r="E10" s="53" t="s">
        <v>36</v>
      </c>
      <c r="F10" s="24">
        <v>5</v>
      </c>
      <c r="G10" s="24">
        <v>1500</v>
      </c>
      <c r="H10" s="24">
        <v>350</v>
      </c>
      <c r="I10" s="24">
        <v>1</v>
      </c>
      <c r="J10" s="34">
        <f t="shared" si="0"/>
        <v>20.606249999999999</v>
      </c>
      <c r="K10" s="34" t="s">
        <v>37</v>
      </c>
      <c r="L10" s="34">
        <v>9</v>
      </c>
      <c r="M10" s="30">
        <f t="shared" si="1"/>
        <v>1.2895833333333333</v>
      </c>
      <c r="N10" s="24" t="s">
        <v>21</v>
      </c>
    </row>
    <row r="11" spans="1:14" x14ac:dyDescent="0.25">
      <c r="A11" s="24">
        <v>5</v>
      </c>
      <c r="B11" s="43" t="s">
        <v>236</v>
      </c>
      <c r="C11" s="24">
        <v>7</v>
      </c>
      <c r="D11" s="24" t="s">
        <v>38</v>
      </c>
      <c r="E11" s="53" t="s">
        <v>36</v>
      </c>
      <c r="F11" s="24">
        <v>4</v>
      </c>
      <c r="G11" s="24">
        <v>1250</v>
      </c>
      <c r="H11" s="24">
        <v>1250</v>
      </c>
      <c r="I11" s="24">
        <v>1</v>
      </c>
      <c r="J11" s="34">
        <f t="shared" si="0"/>
        <v>49.0625</v>
      </c>
      <c r="K11" s="34" t="s">
        <v>37</v>
      </c>
      <c r="L11" s="34">
        <v>43</v>
      </c>
      <c r="M11" s="30">
        <f t="shared" si="1"/>
        <v>0.14098837209302326</v>
      </c>
      <c r="N11" s="24" t="s">
        <v>21</v>
      </c>
    </row>
    <row r="12" spans="1:14" x14ac:dyDescent="0.25">
      <c r="A12" s="24">
        <v>6</v>
      </c>
      <c r="B12" s="43" t="s">
        <v>237</v>
      </c>
      <c r="C12" s="24">
        <v>4</v>
      </c>
      <c r="D12" s="24" t="s">
        <v>35</v>
      </c>
      <c r="E12" s="53" t="s">
        <v>36</v>
      </c>
      <c r="F12" s="24">
        <v>3</v>
      </c>
      <c r="G12" s="24">
        <v>1000</v>
      </c>
      <c r="H12" s="24">
        <v>500</v>
      </c>
      <c r="I12" s="24">
        <v>1</v>
      </c>
      <c r="J12" s="34">
        <f t="shared" si="0"/>
        <v>11.775</v>
      </c>
      <c r="K12" s="34" t="s">
        <v>37</v>
      </c>
      <c r="L12" s="34">
        <v>11</v>
      </c>
      <c r="M12" s="30">
        <f t="shared" si="1"/>
        <v>7.0454545454545492E-2</v>
      </c>
      <c r="N12" s="24" t="s">
        <v>21</v>
      </c>
    </row>
    <row r="13" spans="1:14" x14ac:dyDescent="0.25">
      <c r="A13" s="24">
        <v>7</v>
      </c>
      <c r="B13" s="43" t="s">
        <v>238</v>
      </c>
      <c r="C13" s="24">
        <v>1</v>
      </c>
      <c r="D13" s="24" t="s">
        <v>38</v>
      </c>
      <c r="E13" s="53" t="s">
        <v>36</v>
      </c>
      <c r="F13" s="24">
        <v>8</v>
      </c>
      <c r="G13" s="24">
        <v>1500</v>
      </c>
      <c r="H13" s="24">
        <v>350</v>
      </c>
      <c r="I13" s="24">
        <v>1</v>
      </c>
      <c r="J13" s="34">
        <f t="shared" si="0"/>
        <v>32.97</v>
      </c>
      <c r="K13" s="34" t="s">
        <v>37</v>
      </c>
      <c r="L13" s="34">
        <v>22</v>
      </c>
      <c r="M13" s="30">
        <f t="shared" si="1"/>
        <v>0.4986363636363636</v>
      </c>
      <c r="N13" s="24" t="s">
        <v>21</v>
      </c>
    </row>
    <row r="14" spans="1:14" x14ac:dyDescent="0.25">
      <c r="A14" s="24">
        <v>8</v>
      </c>
      <c r="B14" s="43" t="s">
        <v>176</v>
      </c>
      <c r="C14" s="24">
        <v>1</v>
      </c>
      <c r="D14" s="43" t="s">
        <v>76</v>
      </c>
      <c r="E14" s="54" t="s">
        <v>241</v>
      </c>
      <c r="F14" s="24">
        <v>4</v>
      </c>
      <c r="G14" s="24" t="s">
        <v>177</v>
      </c>
      <c r="H14" s="24">
        <v>1500</v>
      </c>
      <c r="I14" s="24">
        <v>1</v>
      </c>
      <c r="J14" s="24">
        <v>12</v>
      </c>
      <c r="K14" s="34" t="s">
        <v>37</v>
      </c>
      <c r="L14" s="34">
        <v>12</v>
      </c>
      <c r="M14" s="30">
        <f t="shared" si="1"/>
        <v>0</v>
      </c>
      <c r="N14" s="30" t="s">
        <v>21</v>
      </c>
    </row>
    <row r="15" spans="1:14" x14ac:dyDescent="0.25">
      <c r="A15" s="24">
        <v>9</v>
      </c>
      <c r="B15" s="43" t="s">
        <v>178</v>
      </c>
      <c r="C15" s="24">
        <v>20</v>
      </c>
      <c r="D15" s="43" t="s">
        <v>76</v>
      </c>
      <c r="E15" s="54" t="s">
        <v>242</v>
      </c>
      <c r="F15" s="24">
        <v>3</v>
      </c>
      <c r="G15" s="24" t="s">
        <v>179</v>
      </c>
      <c r="H15" s="24">
        <v>6000</v>
      </c>
      <c r="I15" s="24">
        <v>1</v>
      </c>
      <c r="J15" s="24">
        <v>8.5</v>
      </c>
      <c r="K15" s="34" t="s">
        <v>37</v>
      </c>
      <c r="L15" s="34">
        <v>6</v>
      </c>
      <c r="M15" s="30">
        <f t="shared" si="1"/>
        <v>0.41666666666666669</v>
      </c>
      <c r="N15" s="30" t="s">
        <v>21</v>
      </c>
    </row>
    <row r="16" spans="1:14" x14ac:dyDescent="0.25">
      <c r="A16" s="24">
        <v>10</v>
      </c>
      <c r="B16" s="43" t="s">
        <v>182</v>
      </c>
      <c r="C16" s="24">
        <v>8</v>
      </c>
      <c r="D16" s="24" t="s">
        <v>84</v>
      </c>
      <c r="E16" s="54" t="s">
        <v>100</v>
      </c>
      <c r="F16" s="24" t="s">
        <v>33</v>
      </c>
      <c r="G16" s="24" t="s">
        <v>82</v>
      </c>
      <c r="H16" s="24">
        <v>250</v>
      </c>
      <c r="I16" s="24">
        <v>1</v>
      </c>
      <c r="J16" s="24">
        <v>0.25</v>
      </c>
      <c r="K16" s="34" t="s">
        <v>37</v>
      </c>
      <c r="L16" s="55">
        <v>0.24</v>
      </c>
      <c r="M16" s="30">
        <f t="shared" si="1"/>
        <v>4.1666666666666706E-2</v>
      </c>
      <c r="N16" s="30" t="s">
        <v>21</v>
      </c>
    </row>
    <row r="17" spans="1:14" x14ac:dyDescent="0.25">
      <c r="A17" s="24">
        <v>11</v>
      </c>
      <c r="B17" s="43" t="s">
        <v>206</v>
      </c>
      <c r="C17" s="24">
        <v>2</v>
      </c>
      <c r="D17" s="24" t="s">
        <v>84</v>
      </c>
      <c r="E17" s="54" t="s">
        <v>100</v>
      </c>
      <c r="F17" s="24" t="s">
        <v>117</v>
      </c>
      <c r="G17" s="24" t="s">
        <v>82</v>
      </c>
      <c r="H17" s="24">
        <v>3000</v>
      </c>
      <c r="I17" s="24">
        <v>1</v>
      </c>
      <c r="J17" s="34">
        <v>7</v>
      </c>
      <c r="K17" s="34" t="s">
        <v>37</v>
      </c>
      <c r="L17" s="34">
        <v>4</v>
      </c>
      <c r="M17" s="30">
        <f t="shared" si="1"/>
        <v>0.75</v>
      </c>
      <c r="N17" s="30" t="s">
        <v>21</v>
      </c>
    </row>
    <row r="18" spans="1:14" ht="14.45" customHeight="1" x14ac:dyDescent="0.25">
      <c r="A18" s="24">
        <v>12</v>
      </c>
      <c r="B18" s="43" t="s">
        <v>257</v>
      </c>
      <c r="C18" s="28">
        <v>2</v>
      </c>
      <c r="D18" s="43" t="s">
        <v>76</v>
      </c>
      <c r="E18" s="54" t="s">
        <v>100</v>
      </c>
      <c r="F18" s="28" t="s">
        <v>258</v>
      </c>
      <c r="G18" s="28" t="s">
        <v>21</v>
      </c>
      <c r="H18" s="28">
        <v>1500</v>
      </c>
      <c r="I18" s="28">
        <v>1</v>
      </c>
      <c r="J18" s="56">
        <v>0.5</v>
      </c>
      <c r="K18" s="49" t="s">
        <v>37</v>
      </c>
      <c r="L18" s="56" t="s">
        <v>21</v>
      </c>
      <c r="M18" s="50" t="s">
        <v>21</v>
      </c>
      <c r="N18" s="30" t="s">
        <v>21</v>
      </c>
    </row>
    <row r="19" spans="1:14" ht="14.45" customHeight="1" x14ac:dyDescent="0.25">
      <c r="A19" s="24">
        <v>13</v>
      </c>
      <c r="B19" s="43" t="s">
        <v>203</v>
      </c>
      <c r="C19" s="28">
        <v>2</v>
      </c>
      <c r="D19" s="28" t="s">
        <v>64</v>
      </c>
      <c r="E19" s="54" t="s">
        <v>100</v>
      </c>
      <c r="F19" s="28" t="s">
        <v>111</v>
      </c>
      <c r="G19" s="28" t="s">
        <v>70</v>
      </c>
      <c r="H19" s="28">
        <v>3000</v>
      </c>
      <c r="I19" s="28">
        <v>1</v>
      </c>
      <c r="J19" s="28">
        <v>1</v>
      </c>
      <c r="K19" s="49" t="s">
        <v>52</v>
      </c>
      <c r="L19" s="56" t="s">
        <v>21</v>
      </c>
      <c r="M19" s="50" t="s">
        <v>21</v>
      </c>
      <c r="N19" s="30" t="s">
        <v>21</v>
      </c>
    </row>
    <row r="20" spans="1:14" ht="14.45" customHeight="1" x14ac:dyDescent="0.25">
      <c r="A20" s="24">
        <v>14</v>
      </c>
      <c r="B20" s="43" t="s">
        <v>268</v>
      </c>
      <c r="C20" s="28">
        <v>1</v>
      </c>
      <c r="D20" s="25" t="s">
        <v>76</v>
      </c>
      <c r="E20" s="54" t="s">
        <v>175</v>
      </c>
      <c r="F20" s="37">
        <v>60</v>
      </c>
      <c r="G20" s="26" t="s">
        <v>21</v>
      </c>
      <c r="H20" s="26">
        <v>1000</v>
      </c>
      <c r="I20" s="29">
        <v>1</v>
      </c>
      <c r="J20" s="29">
        <v>5</v>
      </c>
      <c r="K20" s="29" t="s">
        <v>37</v>
      </c>
      <c r="L20" s="29">
        <v>4.8</v>
      </c>
      <c r="M20" s="30">
        <f>(J20-L20)/L20</f>
        <v>4.1666666666666706E-2</v>
      </c>
      <c r="N20" s="24"/>
    </row>
    <row r="21" spans="1:14" x14ac:dyDescent="0.25">
      <c r="A21" s="24">
        <v>15</v>
      </c>
      <c r="B21" s="43" t="s">
        <v>180</v>
      </c>
      <c r="C21" s="24">
        <v>4</v>
      </c>
      <c r="D21" s="43" t="s">
        <v>76</v>
      </c>
      <c r="E21" s="54" t="s">
        <v>240</v>
      </c>
      <c r="F21" s="24" t="s">
        <v>181</v>
      </c>
      <c r="G21" s="24" t="s">
        <v>21</v>
      </c>
      <c r="H21" s="24">
        <v>4000</v>
      </c>
      <c r="I21" s="24">
        <v>2</v>
      </c>
      <c r="J21" s="24">
        <v>7</v>
      </c>
      <c r="K21" s="34" t="s">
        <v>37</v>
      </c>
      <c r="L21" s="34">
        <v>6</v>
      </c>
      <c r="M21" s="30">
        <f>(J21-L21)/L21</f>
        <v>0.16666666666666666</v>
      </c>
      <c r="N21" s="30" t="s">
        <v>21</v>
      </c>
    </row>
    <row r="22" spans="1:14" ht="14.45" customHeight="1" x14ac:dyDescent="0.25">
      <c r="A22" s="24">
        <v>16</v>
      </c>
      <c r="B22" s="57" t="s">
        <v>252</v>
      </c>
      <c r="C22" s="29">
        <v>1</v>
      </c>
      <c r="D22" s="25" t="s">
        <v>76</v>
      </c>
      <c r="E22" s="54" t="s">
        <v>240</v>
      </c>
      <c r="F22" s="52" t="s">
        <v>253</v>
      </c>
      <c r="G22" s="26" t="s">
        <v>21</v>
      </c>
      <c r="H22" s="26">
        <v>275</v>
      </c>
      <c r="I22" s="29">
        <v>1</v>
      </c>
      <c r="J22" s="29">
        <v>2.2000000000000002</v>
      </c>
      <c r="K22" s="29" t="s">
        <v>37</v>
      </c>
      <c r="L22" s="29">
        <v>1.8</v>
      </c>
      <c r="M22" s="30">
        <f>(J22-L22)/L22</f>
        <v>0.22222222222222229</v>
      </c>
      <c r="N22" s="30" t="s">
        <v>21</v>
      </c>
    </row>
    <row r="23" spans="1:14" x14ac:dyDescent="0.25">
      <c r="A23" s="24">
        <v>17</v>
      </c>
      <c r="B23" s="43" t="s">
        <v>183</v>
      </c>
      <c r="C23" s="24">
        <v>8</v>
      </c>
      <c r="D23" s="24" t="s">
        <v>254</v>
      </c>
      <c r="E23" s="54" t="s">
        <v>240</v>
      </c>
      <c r="F23" s="24" t="s">
        <v>184</v>
      </c>
      <c r="G23" s="24" t="s">
        <v>21</v>
      </c>
      <c r="H23" s="24">
        <v>275</v>
      </c>
      <c r="I23" s="24">
        <v>1</v>
      </c>
      <c r="J23" s="24">
        <v>1.5</v>
      </c>
      <c r="K23" s="34" t="s">
        <v>37</v>
      </c>
      <c r="L23" s="31">
        <v>1</v>
      </c>
      <c r="M23" s="30">
        <f>(J23-L23)/L23</f>
        <v>0.5</v>
      </c>
      <c r="N23" s="30" t="s">
        <v>21</v>
      </c>
    </row>
    <row r="24" spans="1:14" ht="14.45" customHeight="1" x14ac:dyDescent="0.25">
      <c r="A24" s="24">
        <v>18</v>
      </c>
      <c r="B24" s="43" t="s">
        <v>255</v>
      </c>
      <c r="C24" s="28">
        <v>2</v>
      </c>
      <c r="D24" s="28" t="s">
        <v>73</v>
      </c>
      <c r="E24" s="54" t="s">
        <v>240</v>
      </c>
      <c r="F24" s="28" t="s">
        <v>256</v>
      </c>
      <c r="G24" s="28" t="s">
        <v>21</v>
      </c>
      <c r="H24" s="28">
        <v>110</v>
      </c>
      <c r="I24" s="28">
        <v>2</v>
      </c>
      <c r="J24" s="28">
        <v>2</v>
      </c>
      <c r="K24" s="49" t="s">
        <v>37</v>
      </c>
      <c r="L24" s="58">
        <v>0.75</v>
      </c>
      <c r="M24" s="50">
        <f>(J24-L24)/L24</f>
        <v>1.6666666666666667</v>
      </c>
      <c r="N24" s="24" t="s">
        <v>21</v>
      </c>
    </row>
    <row r="25" spans="1:14" ht="14.45" customHeight="1" x14ac:dyDescent="0.25">
      <c r="A25" s="24">
        <v>19</v>
      </c>
      <c r="B25" s="43" t="s">
        <v>262</v>
      </c>
      <c r="C25" s="28">
        <v>2</v>
      </c>
      <c r="D25" s="28" t="s">
        <v>73</v>
      </c>
      <c r="E25" s="43" t="s">
        <v>50</v>
      </c>
      <c r="F25" s="28" t="s">
        <v>21</v>
      </c>
      <c r="G25" s="28" t="s">
        <v>21</v>
      </c>
      <c r="H25" s="28" t="s">
        <v>21</v>
      </c>
      <c r="I25" s="28">
        <v>2</v>
      </c>
      <c r="J25" s="28">
        <v>2</v>
      </c>
      <c r="K25" s="49" t="s">
        <v>52</v>
      </c>
      <c r="L25" s="56" t="s">
        <v>21</v>
      </c>
      <c r="M25" s="50" t="s">
        <v>21</v>
      </c>
      <c r="N25" s="30" t="s">
        <v>21</v>
      </c>
    </row>
    <row r="26" spans="1:14" ht="14.45" customHeight="1" x14ac:dyDescent="0.25">
      <c r="A26" s="24">
        <v>20</v>
      </c>
      <c r="B26" s="43" t="s">
        <v>263</v>
      </c>
      <c r="C26" s="28">
        <v>1</v>
      </c>
      <c r="D26" s="28" t="s">
        <v>73</v>
      </c>
      <c r="E26" s="43" t="s">
        <v>50</v>
      </c>
      <c r="F26" s="28" t="s">
        <v>21</v>
      </c>
      <c r="G26" s="28" t="s">
        <v>21</v>
      </c>
      <c r="H26" s="28" t="s">
        <v>21</v>
      </c>
      <c r="I26" s="28">
        <v>1</v>
      </c>
      <c r="J26" s="28">
        <v>1</v>
      </c>
      <c r="K26" s="49" t="s">
        <v>52</v>
      </c>
      <c r="L26" s="56" t="s">
        <v>21</v>
      </c>
      <c r="M26" s="50" t="s">
        <v>21</v>
      </c>
      <c r="N26" s="30" t="s">
        <v>21</v>
      </c>
    </row>
    <row r="27" spans="1:14" ht="14.45" customHeight="1" x14ac:dyDescent="0.25">
      <c r="A27" s="24">
        <v>21</v>
      </c>
      <c r="B27" s="43" t="s">
        <v>264</v>
      </c>
      <c r="C27" s="28">
        <v>1</v>
      </c>
      <c r="D27" s="28" t="s">
        <v>73</v>
      </c>
      <c r="E27" s="43" t="s">
        <v>50</v>
      </c>
      <c r="F27" s="28" t="s">
        <v>21</v>
      </c>
      <c r="G27" s="28" t="s">
        <v>21</v>
      </c>
      <c r="H27" s="28" t="s">
        <v>21</v>
      </c>
      <c r="I27" s="28">
        <v>1</v>
      </c>
      <c r="J27" s="28">
        <v>1</v>
      </c>
      <c r="K27" s="49" t="s">
        <v>52</v>
      </c>
      <c r="L27" s="56" t="s">
        <v>21</v>
      </c>
      <c r="M27" s="50" t="s">
        <v>21</v>
      </c>
      <c r="N27" s="30" t="s">
        <v>21</v>
      </c>
    </row>
    <row r="28" spans="1:14" ht="14.45" customHeight="1" x14ac:dyDescent="0.25">
      <c r="A28" s="24">
        <v>22</v>
      </c>
      <c r="B28" s="43" t="s">
        <v>266</v>
      </c>
      <c r="C28" s="28">
        <v>6</v>
      </c>
      <c r="D28" s="43" t="s">
        <v>21</v>
      </c>
      <c r="E28" s="43" t="s">
        <v>267</v>
      </c>
      <c r="F28" s="28" t="s">
        <v>21</v>
      </c>
      <c r="G28" s="28" t="s">
        <v>21</v>
      </c>
      <c r="H28" s="28" t="s">
        <v>21</v>
      </c>
      <c r="I28" s="28">
        <v>6</v>
      </c>
      <c r="J28" s="28">
        <v>6</v>
      </c>
      <c r="K28" s="49" t="s">
        <v>52</v>
      </c>
      <c r="L28" s="49"/>
      <c r="M28" s="50"/>
      <c r="N28" s="30"/>
    </row>
    <row r="29" spans="1:14" x14ac:dyDescent="0.25">
      <c r="A29" s="24">
        <v>23</v>
      </c>
      <c r="B29" s="43" t="s">
        <v>185</v>
      </c>
      <c r="C29" s="24">
        <v>16</v>
      </c>
      <c r="D29" s="30" t="s">
        <v>21</v>
      </c>
      <c r="E29" s="54" t="s">
        <v>243</v>
      </c>
      <c r="F29" s="24" t="s">
        <v>186</v>
      </c>
      <c r="G29" s="24" t="s">
        <v>21</v>
      </c>
      <c r="H29" s="24" t="s">
        <v>21</v>
      </c>
      <c r="I29" s="24">
        <v>16</v>
      </c>
      <c r="J29" s="24">
        <v>16</v>
      </c>
      <c r="K29" s="34" t="s">
        <v>52</v>
      </c>
      <c r="L29" s="31" t="s">
        <v>21</v>
      </c>
      <c r="M29" s="30" t="s">
        <v>21</v>
      </c>
      <c r="N29" s="30" t="s">
        <v>21</v>
      </c>
    </row>
    <row r="30" spans="1:14" x14ac:dyDescent="0.25">
      <c r="A30" s="24">
        <v>24</v>
      </c>
      <c r="B30" s="43" t="s">
        <v>187</v>
      </c>
      <c r="C30" s="24">
        <v>2</v>
      </c>
      <c r="D30" s="43" t="s">
        <v>76</v>
      </c>
      <c r="E30" s="43" t="s">
        <v>188</v>
      </c>
      <c r="F30" s="24" t="s">
        <v>189</v>
      </c>
      <c r="G30" s="24" t="s">
        <v>21</v>
      </c>
      <c r="H30" s="24" t="s">
        <v>21</v>
      </c>
      <c r="I30" s="24">
        <v>2</v>
      </c>
      <c r="J30" s="24">
        <v>2</v>
      </c>
      <c r="K30" s="34" t="s">
        <v>52</v>
      </c>
      <c r="L30" s="31" t="s">
        <v>21</v>
      </c>
      <c r="M30" s="30" t="s">
        <v>21</v>
      </c>
      <c r="N30" s="30" t="s">
        <v>21</v>
      </c>
    </row>
    <row r="31" spans="1:14" x14ac:dyDescent="0.25">
      <c r="A31" s="24">
        <v>25</v>
      </c>
      <c r="B31" s="43" t="s">
        <v>202</v>
      </c>
      <c r="C31" s="24">
        <v>2</v>
      </c>
      <c r="D31" s="24" t="s">
        <v>21</v>
      </c>
      <c r="E31" s="43" t="s">
        <v>166</v>
      </c>
      <c r="F31" s="24" t="s">
        <v>259</v>
      </c>
      <c r="G31" s="24" t="s">
        <v>260</v>
      </c>
      <c r="H31" s="24" t="s">
        <v>21</v>
      </c>
      <c r="I31" s="24">
        <v>2</v>
      </c>
      <c r="J31" s="24">
        <v>2</v>
      </c>
      <c r="K31" s="34" t="s">
        <v>52</v>
      </c>
      <c r="L31" s="31" t="s">
        <v>21</v>
      </c>
      <c r="M31" s="30" t="s">
        <v>21</v>
      </c>
      <c r="N31" s="59" t="s">
        <v>265</v>
      </c>
    </row>
    <row r="32" spans="1:14" x14ac:dyDescent="0.25">
      <c r="A32" s="24">
        <v>26</v>
      </c>
      <c r="B32" s="43" t="s">
        <v>190</v>
      </c>
      <c r="C32" s="24">
        <v>1</v>
      </c>
      <c r="D32" s="43" t="s">
        <v>76</v>
      </c>
      <c r="E32" s="43" t="s">
        <v>190</v>
      </c>
      <c r="F32" s="24" t="s">
        <v>191</v>
      </c>
      <c r="G32" s="24" t="s">
        <v>192</v>
      </c>
      <c r="H32" s="24" t="s">
        <v>21</v>
      </c>
      <c r="I32" s="24">
        <v>1</v>
      </c>
      <c r="J32" s="24">
        <v>1</v>
      </c>
      <c r="K32" s="34" t="s">
        <v>52</v>
      </c>
      <c r="L32" s="31" t="s">
        <v>21</v>
      </c>
      <c r="M32" s="30" t="s">
        <v>21</v>
      </c>
      <c r="N32" s="30" t="s">
        <v>21</v>
      </c>
    </row>
    <row r="33" spans="1:14" x14ac:dyDescent="0.25">
      <c r="A33" s="24">
        <v>27</v>
      </c>
      <c r="B33" s="43" t="s">
        <v>193</v>
      </c>
      <c r="C33" s="24">
        <v>1</v>
      </c>
      <c r="D33" s="43" t="s">
        <v>194</v>
      </c>
      <c r="E33" s="43" t="s">
        <v>50</v>
      </c>
      <c r="F33" s="24">
        <v>3</v>
      </c>
      <c r="G33" s="24">
        <v>40</v>
      </c>
      <c r="H33" s="24">
        <v>3500</v>
      </c>
      <c r="I33" s="24">
        <v>1</v>
      </c>
      <c r="J33" s="24">
        <v>1</v>
      </c>
      <c r="K33" s="34" t="s">
        <v>52</v>
      </c>
      <c r="L33" s="31" t="s">
        <v>21</v>
      </c>
      <c r="M33" s="30" t="s">
        <v>21</v>
      </c>
      <c r="N33" s="30" t="s">
        <v>21</v>
      </c>
    </row>
    <row r="34" spans="1:14" x14ac:dyDescent="0.25">
      <c r="A34" s="24">
        <v>28</v>
      </c>
      <c r="B34" s="43" t="s">
        <v>195</v>
      </c>
      <c r="C34" s="24">
        <v>1</v>
      </c>
      <c r="D34" s="43" t="s">
        <v>76</v>
      </c>
      <c r="E34" s="43" t="s">
        <v>196</v>
      </c>
      <c r="F34" s="24">
        <v>40</v>
      </c>
      <c r="G34" s="24" t="s">
        <v>21</v>
      </c>
      <c r="H34" s="24" t="s">
        <v>21</v>
      </c>
      <c r="I34" s="24">
        <v>1</v>
      </c>
      <c r="J34" s="24">
        <v>1</v>
      </c>
      <c r="K34" s="34" t="s">
        <v>52</v>
      </c>
      <c r="L34" s="31" t="s">
        <v>21</v>
      </c>
      <c r="M34" s="30" t="s">
        <v>21</v>
      </c>
      <c r="N34" s="30" t="s">
        <v>21</v>
      </c>
    </row>
    <row r="35" spans="1:14" x14ac:dyDescent="0.25">
      <c r="A35" s="24">
        <v>29</v>
      </c>
      <c r="B35" s="43" t="s">
        <v>261</v>
      </c>
      <c r="C35" s="24">
        <v>2</v>
      </c>
      <c r="D35" s="43" t="s">
        <v>197</v>
      </c>
      <c r="E35" s="43" t="s">
        <v>198</v>
      </c>
      <c r="F35" s="24" t="s">
        <v>199</v>
      </c>
      <c r="G35" s="24" t="s">
        <v>21</v>
      </c>
      <c r="H35" s="24" t="s">
        <v>21</v>
      </c>
      <c r="I35" s="24">
        <v>2</v>
      </c>
      <c r="J35" s="24">
        <v>2</v>
      </c>
      <c r="K35" s="34" t="s">
        <v>52</v>
      </c>
      <c r="L35" s="31" t="s">
        <v>21</v>
      </c>
      <c r="M35" s="30" t="s">
        <v>21</v>
      </c>
      <c r="N35" s="30" t="s">
        <v>21</v>
      </c>
    </row>
    <row r="36" spans="1:14" x14ac:dyDescent="0.25">
      <c r="A36" s="24">
        <v>30</v>
      </c>
      <c r="B36" s="43" t="s">
        <v>261</v>
      </c>
      <c r="C36" s="24">
        <v>2</v>
      </c>
      <c r="D36" s="43" t="s">
        <v>197</v>
      </c>
      <c r="E36" s="43" t="s">
        <v>200</v>
      </c>
      <c r="F36" s="24" t="s">
        <v>199</v>
      </c>
      <c r="G36" s="24" t="s">
        <v>21</v>
      </c>
      <c r="H36" s="24" t="s">
        <v>21</v>
      </c>
      <c r="I36" s="24">
        <v>2</v>
      </c>
      <c r="J36" s="24">
        <v>2</v>
      </c>
      <c r="K36" s="34" t="s">
        <v>52</v>
      </c>
      <c r="L36" s="31" t="s">
        <v>21</v>
      </c>
      <c r="M36" s="30" t="s">
        <v>21</v>
      </c>
      <c r="N36" s="30" t="s">
        <v>21</v>
      </c>
    </row>
    <row r="37" spans="1:14" x14ac:dyDescent="0.25">
      <c r="A37" s="24">
        <v>31</v>
      </c>
      <c r="B37" s="43" t="s">
        <v>201</v>
      </c>
      <c r="C37" s="34">
        <v>6</v>
      </c>
      <c r="D37" s="24" t="s">
        <v>35</v>
      </c>
      <c r="E37" s="43" t="s">
        <v>50</v>
      </c>
      <c r="F37" s="24" t="s">
        <v>21</v>
      </c>
      <c r="G37" s="24" t="s">
        <v>21</v>
      </c>
      <c r="H37" s="24" t="s">
        <v>21</v>
      </c>
      <c r="I37" s="34">
        <v>6</v>
      </c>
      <c r="J37" s="34">
        <v>6</v>
      </c>
      <c r="K37" s="34" t="s">
        <v>52</v>
      </c>
      <c r="L37" s="31" t="s">
        <v>21</v>
      </c>
      <c r="M37" s="30" t="s">
        <v>21</v>
      </c>
      <c r="N37" s="30" t="s">
        <v>21</v>
      </c>
    </row>
    <row r="38" spans="1:14" x14ac:dyDescent="0.25">
      <c r="A38" s="24">
        <v>32</v>
      </c>
      <c r="B38" s="43" t="s">
        <v>204</v>
      </c>
      <c r="C38" s="24">
        <v>3</v>
      </c>
      <c r="D38" s="24" t="s">
        <v>64</v>
      </c>
      <c r="E38" s="43" t="s">
        <v>204</v>
      </c>
      <c r="F38" s="24" t="s">
        <v>111</v>
      </c>
      <c r="G38" s="24" t="s">
        <v>21</v>
      </c>
      <c r="H38" s="24">
        <v>3000</v>
      </c>
      <c r="I38" s="24">
        <v>3</v>
      </c>
      <c r="J38" s="34">
        <v>3</v>
      </c>
      <c r="K38" s="34" t="s">
        <v>52</v>
      </c>
      <c r="L38" s="31" t="s">
        <v>21</v>
      </c>
      <c r="M38" s="30" t="s">
        <v>21</v>
      </c>
      <c r="N38" s="30" t="s">
        <v>21</v>
      </c>
    </row>
    <row r="39" spans="1:14" x14ac:dyDescent="0.25">
      <c r="A39" s="24">
        <v>33</v>
      </c>
      <c r="B39" s="43" t="s">
        <v>205</v>
      </c>
      <c r="C39" s="24">
        <v>6</v>
      </c>
      <c r="D39" s="24" t="s">
        <v>35</v>
      </c>
      <c r="E39" s="43" t="s">
        <v>18</v>
      </c>
      <c r="F39" s="24" t="s">
        <v>21</v>
      </c>
      <c r="G39" s="24" t="s">
        <v>21</v>
      </c>
      <c r="H39" s="24" t="s">
        <v>21</v>
      </c>
      <c r="I39" s="24">
        <v>6</v>
      </c>
      <c r="J39" s="34">
        <v>6</v>
      </c>
      <c r="K39" s="34" t="s">
        <v>52</v>
      </c>
      <c r="L39" s="31" t="s">
        <v>21</v>
      </c>
      <c r="M39" s="30" t="s">
        <v>21</v>
      </c>
      <c r="N39" s="30" t="s">
        <v>21</v>
      </c>
    </row>
    <row r="40" spans="1:14" x14ac:dyDescent="0.25">
      <c r="A40" s="24">
        <v>34</v>
      </c>
      <c r="B40" s="43" t="s">
        <v>26</v>
      </c>
      <c r="C40" s="24">
        <v>28</v>
      </c>
      <c r="D40" s="43" t="s">
        <v>47</v>
      </c>
      <c r="E40" s="43" t="s">
        <v>15</v>
      </c>
      <c r="F40" s="24" t="s">
        <v>51</v>
      </c>
      <c r="G40" s="24">
        <v>8</v>
      </c>
      <c r="H40" s="24">
        <v>80</v>
      </c>
      <c r="I40" s="24">
        <v>28</v>
      </c>
      <c r="J40" s="24">
        <v>28</v>
      </c>
      <c r="K40" s="34" t="s">
        <v>52</v>
      </c>
      <c r="L40" s="31" t="s">
        <v>21</v>
      </c>
      <c r="M40" s="30" t="s">
        <v>21</v>
      </c>
      <c r="N40" s="24" t="s">
        <v>21</v>
      </c>
    </row>
    <row r="41" spans="1:14" x14ac:dyDescent="0.25">
      <c r="A41" s="24">
        <v>35</v>
      </c>
      <c r="B41" s="43" t="s">
        <v>34</v>
      </c>
      <c r="C41" s="24">
        <v>28</v>
      </c>
      <c r="D41" s="24" t="s">
        <v>21</v>
      </c>
      <c r="E41" s="43" t="s">
        <v>34</v>
      </c>
      <c r="F41" s="24">
        <v>8</v>
      </c>
      <c r="G41" s="24">
        <v>80</v>
      </c>
      <c r="H41" s="24" t="s">
        <v>21</v>
      </c>
      <c r="I41" s="24">
        <v>28</v>
      </c>
      <c r="J41" s="24">
        <v>28</v>
      </c>
      <c r="K41" s="34" t="s">
        <v>52</v>
      </c>
      <c r="L41" s="31" t="s">
        <v>21</v>
      </c>
      <c r="M41" s="30" t="s">
        <v>21</v>
      </c>
      <c r="N41" s="30" t="s">
        <v>21</v>
      </c>
    </row>
    <row r="42" spans="1:14" x14ac:dyDescent="0.25">
      <c r="A42" s="24">
        <v>36</v>
      </c>
      <c r="B42" s="43" t="s">
        <v>26</v>
      </c>
      <c r="C42" s="24">
        <v>16</v>
      </c>
      <c r="D42" s="43" t="s">
        <v>47</v>
      </c>
      <c r="E42" s="43" t="s">
        <v>207</v>
      </c>
      <c r="F42" s="24" t="s">
        <v>51</v>
      </c>
      <c r="G42" s="24" t="s">
        <v>208</v>
      </c>
      <c r="H42" s="24">
        <v>15</v>
      </c>
      <c r="I42" s="24">
        <v>16</v>
      </c>
      <c r="J42" s="24">
        <v>16</v>
      </c>
      <c r="K42" s="34" t="s">
        <v>52</v>
      </c>
      <c r="L42" s="31" t="s">
        <v>21</v>
      </c>
      <c r="M42" s="30" t="s">
        <v>21</v>
      </c>
      <c r="N42" s="30" t="s">
        <v>21</v>
      </c>
    </row>
    <row r="43" spans="1:14" x14ac:dyDescent="0.25">
      <c r="A43" s="24">
        <v>37</v>
      </c>
      <c r="B43" s="43" t="s">
        <v>20</v>
      </c>
      <c r="C43" s="24">
        <v>18</v>
      </c>
      <c r="D43" s="43" t="s">
        <v>47</v>
      </c>
      <c r="E43" s="43" t="s">
        <v>20</v>
      </c>
      <c r="F43" s="24" t="s">
        <v>51</v>
      </c>
      <c r="G43" s="24" t="s">
        <v>208</v>
      </c>
      <c r="H43" s="24" t="s">
        <v>21</v>
      </c>
      <c r="I43" s="24">
        <v>18</v>
      </c>
      <c r="J43" s="24">
        <v>18</v>
      </c>
      <c r="K43" s="34" t="s">
        <v>52</v>
      </c>
      <c r="L43" s="31" t="s">
        <v>21</v>
      </c>
      <c r="M43" s="30" t="s">
        <v>21</v>
      </c>
      <c r="N43" s="30" t="s">
        <v>21</v>
      </c>
    </row>
    <row r="44" spans="1:14" x14ac:dyDescent="0.25">
      <c r="A44" s="24">
        <v>38</v>
      </c>
      <c r="B44" s="43" t="s">
        <v>26</v>
      </c>
      <c r="C44" s="24">
        <v>24</v>
      </c>
      <c r="D44" s="43" t="s">
        <v>47</v>
      </c>
      <c r="E44" s="43" t="s">
        <v>19</v>
      </c>
      <c r="F44" s="24" t="s">
        <v>51</v>
      </c>
      <c r="G44" s="24">
        <v>8</v>
      </c>
      <c r="H44" s="24">
        <v>20</v>
      </c>
      <c r="I44" s="24">
        <v>24</v>
      </c>
      <c r="J44" s="24">
        <v>24</v>
      </c>
      <c r="K44" s="34" t="s">
        <v>52</v>
      </c>
      <c r="L44" s="31" t="s">
        <v>21</v>
      </c>
      <c r="M44" s="30" t="s">
        <v>21</v>
      </c>
      <c r="N44" s="30" t="s">
        <v>21</v>
      </c>
    </row>
    <row r="45" spans="1:14" x14ac:dyDescent="0.25">
      <c r="A45" s="24">
        <v>39</v>
      </c>
      <c r="B45" s="43" t="s">
        <v>20</v>
      </c>
      <c r="C45" s="24">
        <v>39</v>
      </c>
      <c r="D45" s="43" t="s">
        <v>47</v>
      </c>
      <c r="E45" s="43" t="s">
        <v>43</v>
      </c>
      <c r="F45" s="24" t="s">
        <v>51</v>
      </c>
      <c r="G45" s="24">
        <v>8</v>
      </c>
      <c r="H45" s="24" t="s">
        <v>21</v>
      </c>
      <c r="I45" s="24">
        <v>39</v>
      </c>
      <c r="J45" s="24">
        <v>39</v>
      </c>
      <c r="K45" s="34" t="s">
        <v>52</v>
      </c>
      <c r="L45" s="31" t="s">
        <v>21</v>
      </c>
      <c r="M45" s="30" t="s">
        <v>21</v>
      </c>
      <c r="N45" s="30" t="s">
        <v>21</v>
      </c>
    </row>
    <row r="46" spans="1:14" x14ac:dyDescent="0.25">
      <c r="A46" s="24">
        <v>40</v>
      </c>
      <c r="B46" s="43" t="s">
        <v>26</v>
      </c>
      <c r="C46" s="24">
        <v>14</v>
      </c>
      <c r="D46" s="43" t="s">
        <v>47</v>
      </c>
      <c r="E46" s="43" t="s">
        <v>19</v>
      </c>
      <c r="F46" s="24" t="s">
        <v>51</v>
      </c>
      <c r="G46" s="24">
        <v>8</v>
      </c>
      <c r="H46" s="24">
        <v>30</v>
      </c>
      <c r="I46" s="24">
        <v>14</v>
      </c>
      <c r="J46" s="24">
        <v>14</v>
      </c>
      <c r="K46" s="34" t="s">
        <v>52</v>
      </c>
      <c r="L46" s="31" t="s">
        <v>21</v>
      </c>
      <c r="M46" s="30" t="s">
        <v>21</v>
      </c>
      <c r="N46" s="30" t="s">
        <v>21</v>
      </c>
    </row>
    <row r="47" spans="1:14" x14ac:dyDescent="0.25">
      <c r="A47" s="24">
        <v>41</v>
      </c>
      <c r="B47" s="43" t="s">
        <v>26</v>
      </c>
      <c r="C47" s="24">
        <v>24</v>
      </c>
      <c r="D47" s="43" t="s">
        <v>47</v>
      </c>
      <c r="E47" s="43" t="s">
        <v>19</v>
      </c>
      <c r="F47" s="24" t="s">
        <v>51</v>
      </c>
      <c r="G47" s="24">
        <v>10</v>
      </c>
      <c r="H47" s="24">
        <v>60</v>
      </c>
      <c r="I47" s="24">
        <v>24</v>
      </c>
      <c r="J47" s="24">
        <v>24</v>
      </c>
      <c r="K47" s="34" t="s">
        <v>52</v>
      </c>
      <c r="L47" s="31" t="s">
        <v>21</v>
      </c>
      <c r="M47" s="30" t="s">
        <v>21</v>
      </c>
      <c r="N47" s="30" t="s">
        <v>21</v>
      </c>
    </row>
    <row r="48" spans="1:14" x14ac:dyDescent="0.25">
      <c r="A48" s="24">
        <v>42</v>
      </c>
      <c r="B48" s="43" t="s">
        <v>20</v>
      </c>
      <c r="C48" s="24">
        <v>32</v>
      </c>
      <c r="D48" s="43" t="s">
        <v>47</v>
      </c>
      <c r="E48" s="43" t="s">
        <v>43</v>
      </c>
      <c r="F48" s="24" t="s">
        <v>51</v>
      </c>
      <c r="G48" s="24">
        <v>10</v>
      </c>
      <c r="H48" s="24" t="s">
        <v>21</v>
      </c>
      <c r="I48" s="24">
        <v>32</v>
      </c>
      <c r="J48" s="24">
        <v>32</v>
      </c>
      <c r="K48" s="34" t="s">
        <v>52</v>
      </c>
      <c r="L48" s="31" t="s">
        <v>21</v>
      </c>
      <c r="M48" s="30" t="s">
        <v>21</v>
      </c>
      <c r="N48" s="30" t="s">
        <v>21</v>
      </c>
    </row>
    <row r="49" spans="1:14" x14ac:dyDescent="0.25">
      <c r="A49" s="24">
        <v>43</v>
      </c>
      <c r="B49" s="43" t="s">
        <v>26</v>
      </c>
      <c r="C49" s="24">
        <v>4</v>
      </c>
      <c r="D49" s="43" t="s">
        <v>47</v>
      </c>
      <c r="E49" s="43" t="s">
        <v>19</v>
      </c>
      <c r="F49" s="24" t="s">
        <v>51</v>
      </c>
      <c r="G49" s="24">
        <v>5</v>
      </c>
      <c r="H49" s="24">
        <v>15</v>
      </c>
      <c r="I49" s="24">
        <v>4</v>
      </c>
      <c r="J49" s="24">
        <v>4</v>
      </c>
      <c r="K49" s="34" t="s">
        <v>52</v>
      </c>
      <c r="L49" s="31" t="s">
        <v>21</v>
      </c>
      <c r="M49" s="30" t="s">
        <v>21</v>
      </c>
      <c r="N49" s="30" t="s">
        <v>21</v>
      </c>
    </row>
    <row r="50" spans="1:14" x14ac:dyDescent="0.25">
      <c r="A50" s="24">
        <v>44</v>
      </c>
      <c r="B50" s="43" t="s">
        <v>26</v>
      </c>
      <c r="C50" s="24">
        <v>55</v>
      </c>
      <c r="D50" s="43" t="s">
        <v>47</v>
      </c>
      <c r="E50" s="43" t="s">
        <v>19</v>
      </c>
      <c r="F50" s="24" t="s">
        <v>51</v>
      </c>
      <c r="G50" s="24">
        <v>6</v>
      </c>
      <c r="H50" s="24">
        <v>15</v>
      </c>
      <c r="I50" s="24">
        <v>55</v>
      </c>
      <c r="J50" s="24">
        <v>55</v>
      </c>
      <c r="K50" s="34" t="s">
        <v>52</v>
      </c>
      <c r="L50" s="31" t="s">
        <v>21</v>
      </c>
      <c r="M50" s="30" t="s">
        <v>21</v>
      </c>
      <c r="N50" s="30" t="s">
        <v>21</v>
      </c>
    </row>
    <row r="51" spans="1:14" x14ac:dyDescent="0.25">
      <c r="A51" s="24">
        <v>45</v>
      </c>
      <c r="B51" s="43" t="s">
        <v>20</v>
      </c>
      <c r="C51" s="24">
        <v>39</v>
      </c>
      <c r="D51" s="43" t="s">
        <v>47</v>
      </c>
      <c r="E51" s="43" t="s">
        <v>43</v>
      </c>
      <c r="F51" s="24" t="s">
        <v>51</v>
      </c>
      <c r="G51" s="24">
        <v>6</v>
      </c>
      <c r="H51" s="24" t="s">
        <v>21</v>
      </c>
      <c r="I51" s="24">
        <v>39</v>
      </c>
      <c r="J51" s="24">
        <v>39</v>
      </c>
      <c r="K51" s="34" t="s">
        <v>52</v>
      </c>
      <c r="L51" s="31" t="s">
        <v>21</v>
      </c>
      <c r="M51" s="30" t="s">
        <v>21</v>
      </c>
      <c r="N51" s="30" t="s">
        <v>21</v>
      </c>
    </row>
    <row r="52" spans="1:14" x14ac:dyDescent="0.25">
      <c r="A52" s="24">
        <v>46</v>
      </c>
      <c r="B52" s="43" t="s">
        <v>163</v>
      </c>
      <c r="C52" s="24">
        <v>1</v>
      </c>
      <c r="D52" s="43" t="s">
        <v>47</v>
      </c>
      <c r="E52" s="43" t="s">
        <v>125</v>
      </c>
      <c r="F52" s="24" t="s">
        <v>164</v>
      </c>
      <c r="G52" s="24">
        <v>6</v>
      </c>
      <c r="H52" s="24" t="s">
        <v>21</v>
      </c>
      <c r="I52" s="24">
        <v>1</v>
      </c>
      <c r="J52" s="24">
        <v>1</v>
      </c>
      <c r="K52" s="34" t="s">
        <v>52</v>
      </c>
      <c r="L52" s="31" t="s">
        <v>21</v>
      </c>
      <c r="M52" s="30" t="s">
        <v>21</v>
      </c>
      <c r="N52" s="30" t="s">
        <v>21</v>
      </c>
    </row>
    <row r="53" spans="1:14" x14ac:dyDescent="0.25">
      <c r="A53" s="24">
        <v>47</v>
      </c>
      <c r="B53" s="43" t="s">
        <v>26</v>
      </c>
      <c r="C53" s="24">
        <v>8</v>
      </c>
      <c r="D53" s="43" t="s">
        <v>47</v>
      </c>
      <c r="E53" s="43" t="s">
        <v>19</v>
      </c>
      <c r="F53" s="24" t="s">
        <v>51</v>
      </c>
      <c r="G53" s="24">
        <v>10</v>
      </c>
      <c r="H53" s="24">
        <v>30</v>
      </c>
      <c r="I53" s="24">
        <v>8</v>
      </c>
      <c r="J53" s="24">
        <v>8</v>
      </c>
      <c r="K53" s="34" t="s">
        <v>52</v>
      </c>
      <c r="L53" s="31" t="s">
        <v>21</v>
      </c>
      <c r="M53" s="30" t="s">
        <v>21</v>
      </c>
      <c r="N53" s="30" t="s">
        <v>21</v>
      </c>
    </row>
    <row r="54" spans="1:14" x14ac:dyDescent="0.25">
      <c r="A54" s="24">
        <v>48</v>
      </c>
      <c r="B54" s="43" t="s">
        <v>26</v>
      </c>
      <c r="C54" s="24">
        <v>2</v>
      </c>
      <c r="D54" s="43" t="s">
        <v>47</v>
      </c>
      <c r="E54" s="43" t="s">
        <v>79</v>
      </c>
      <c r="F54" s="24" t="s">
        <v>51</v>
      </c>
      <c r="G54" s="24">
        <v>8</v>
      </c>
      <c r="H54" s="24">
        <v>60</v>
      </c>
      <c r="I54" s="24">
        <v>2</v>
      </c>
      <c r="J54" s="24">
        <v>2</v>
      </c>
      <c r="K54" s="34" t="s">
        <v>52</v>
      </c>
      <c r="L54" s="31" t="s">
        <v>21</v>
      </c>
      <c r="M54" s="30" t="s">
        <v>21</v>
      </c>
      <c r="N54" s="30" t="s">
        <v>21</v>
      </c>
    </row>
    <row r="55" spans="1:14" x14ac:dyDescent="0.25">
      <c r="A55" s="24">
        <v>49</v>
      </c>
      <c r="B55" s="43" t="s">
        <v>26</v>
      </c>
      <c r="C55" s="24">
        <v>1</v>
      </c>
      <c r="D55" s="43" t="s">
        <v>47</v>
      </c>
      <c r="E55" s="43" t="s">
        <v>207</v>
      </c>
      <c r="F55" s="24" t="s">
        <v>51</v>
      </c>
      <c r="G55" s="24" t="s">
        <v>208</v>
      </c>
      <c r="H55" s="24">
        <v>10</v>
      </c>
      <c r="I55" s="24">
        <v>1</v>
      </c>
      <c r="J55" s="24">
        <v>1</v>
      </c>
      <c r="K55" s="34" t="s">
        <v>52</v>
      </c>
      <c r="L55" s="31" t="s">
        <v>21</v>
      </c>
      <c r="M55" s="30" t="s">
        <v>21</v>
      </c>
      <c r="N55" s="30" t="s">
        <v>21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2"/>
  <sheetViews>
    <sheetView view="pageLayout" topLeftCell="A73" zoomScale="160" zoomScaleNormal="100" zoomScalePageLayoutView="160" workbookViewId="0">
      <selection activeCell="B7" sqref="B7:N82"/>
    </sheetView>
  </sheetViews>
  <sheetFormatPr defaultColWidth="9.140625" defaultRowHeight="15" x14ac:dyDescent="0.25"/>
  <cols>
    <col min="1" max="1" width="3.7109375" style="6" bestFit="1" customWidth="1"/>
    <col min="2" max="2" width="14.85546875" style="6" customWidth="1"/>
    <col min="3" max="3" width="4.42578125" style="6" bestFit="1" customWidth="1"/>
    <col min="4" max="4" width="6.5703125" style="6" customWidth="1"/>
    <col min="5" max="5" width="11.140625" style="67" customWidth="1"/>
    <col min="6" max="6" width="7.5703125" style="6" customWidth="1"/>
    <col min="7" max="7" width="5.85546875" style="6" customWidth="1"/>
    <col min="8" max="8" width="5.7109375" style="6" customWidth="1"/>
    <col min="9" max="9" width="3.5703125" style="6" bestFit="1" customWidth="1"/>
    <col min="10" max="10" width="5.42578125" style="6" customWidth="1"/>
    <col min="11" max="11" width="3.85546875" style="6" bestFit="1" customWidth="1"/>
    <col min="12" max="12" width="7.42578125" style="6" customWidth="1"/>
    <col min="13" max="13" width="4.85546875" style="6" bestFit="1" customWidth="1"/>
    <col min="14" max="14" width="6.5703125" style="6" bestFit="1" customWidth="1"/>
    <col min="15" max="15" width="3.85546875" style="6" customWidth="1"/>
    <col min="16" max="16384" width="9.140625" style="6"/>
  </cols>
  <sheetData>
    <row r="3" spans="1:14" ht="14.25" customHeight="1" x14ac:dyDescent="0.25"/>
    <row r="4" spans="1:14" ht="16.5" customHeight="1" x14ac:dyDescent="0.25"/>
    <row r="5" spans="1:14" ht="14.25" customHeight="1" x14ac:dyDescent="0.25">
      <c r="A5" s="1"/>
      <c r="B5" s="1"/>
      <c r="C5" s="2"/>
      <c r="D5" s="1"/>
      <c r="E5" s="68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0.75" customHeight="1" x14ac:dyDescent="0.25">
      <c r="A6" s="7" t="s">
        <v>1</v>
      </c>
      <c r="B6" s="7" t="s">
        <v>2</v>
      </c>
      <c r="C6" s="8" t="s">
        <v>3</v>
      </c>
      <c r="D6" s="7" t="s">
        <v>4</v>
      </c>
      <c r="E6" s="69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70" t="s">
        <v>12</v>
      </c>
      <c r="M6" s="7" t="s">
        <v>13</v>
      </c>
      <c r="N6" s="7" t="s">
        <v>14</v>
      </c>
    </row>
    <row r="7" spans="1:14" ht="14.45" customHeight="1" x14ac:dyDescent="0.25">
      <c r="A7" s="24">
        <v>1</v>
      </c>
      <c r="B7" s="43" t="s">
        <v>281</v>
      </c>
      <c r="C7" s="28">
        <v>36</v>
      </c>
      <c r="D7" s="43" t="s">
        <v>209</v>
      </c>
      <c r="E7" s="28" t="s">
        <v>36</v>
      </c>
      <c r="F7" s="28">
        <v>1.5</v>
      </c>
      <c r="G7" s="28">
        <v>1000</v>
      </c>
      <c r="H7" s="28">
        <v>1650</v>
      </c>
      <c r="I7" s="28">
        <v>36</v>
      </c>
      <c r="J7" s="49">
        <f t="shared" ref="J7:J19" si="0">I7*H7*G7*F7*7.85/1000000</f>
        <v>699.43499999999995</v>
      </c>
      <c r="K7" s="49" t="s">
        <v>37</v>
      </c>
      <c r="L7" s="49">
        <f>540/2</f>
        <v>270</v>
      </c>
      <c r="M7" s="50">
        <f t="shared" ref="M7:M19" si="1">(J7-L7)/L7</f>
        <v>1.5904999999999998</v>
      </c>
      <c r="N7" s="30"/>
    </row>
    <row r="8" spans="1:14" ht="14.45" customHeight="1" x14ac:dyDescent="0.25">
      <c r="A8" s="24">
        <v>2</v>
      </c>
      <c r="B8" s="43" t="s">
        <v>210</v>
      </c>
      <c r="C8" s="28">
        <v>6</v>
      </c>
      <c r="D8" s="29" t="s">
        <v>35</v>
      </c>
      <c r="E8" s="28" t="s">
        <v>36</v>
      </c>
      <c r="F8" s="28">
        <v>2</v>
      </c>
      <c r="G8" s="28">
        <v>1250</v>
      </c>
      <c r="H8" s="28">
        <v>2500</v>
      </c>
      <c r="I8" s="28">
        <v>2</v>
      </c>
      <c r="J8" s="49">
        <f t="shared" si="0"/>
        <v>98.125</v>
      </c>
      <c r="K8" s="49" t="s">
        <v>37</v>
      </c>
      <c r="L8" s="49">
        <v>80</v>
      </c>
      <c r="M8" s="50">
        <f t="shared" si="1"/>
        <v>0.2265625</v>
      </c>
      <c r="N8" s="30"/>
    </row>
    <row r="9" spans="1:14" ht="14.45" customHeight="1" x14ac:dyDescent="0.25">
      <c r="A9" s="24">
        <v>3</v>
      </c>
      <c r="B9" s="43" t="s">
        <v>210</v>
      </c>
      <c r="C9" s="28">
        <v>3</v>
      </c>
      <c r="D9" s="29" t="s">
        <v>35</v>
      </c>
      <c r="E9" s="28" t="s">
        <v>36</v>
      </c>
      <c r="F9" s="28">
        <v>2</v>
      </c>
      <c r="G9" s="28">
        <v>1000</v>
      </c>
      <c r="H9" s="28">
        <v>1500</v>
      </c>
      <c r="I9" s="28">
        <v>1</v>
      </c>
      <c r="J9" s="49">
        <f t="shared" si="0"/>
        <v>23.55</v>
      </c>
      <c r="K9" s="49" t="s">
        <v>37</v>
      </c>
      <c r="L9" s="49">
        <f>39/2</f>
        <v>19.5</v>
      </c>
      <c r="M9" s="50">
        <f t="shared" si="1"/>
        <v>0.20769230769230773</v>
      </c>
      <c r="N9" s="30"/>
    </row>
    <row r="10" spans="1:14" ht="14.45" customHeight="1" x14ac:dyDescent="0.25">
      <c r="A10" s="24">
        <v>4</v>
      </c>
      <c r="B10" s="43" t="s">
        <v>247</v>
      </c>
      <c r="C10" s="28">
        <v>18</v>
      </c>
      <c r="D10" s="29" t="s">
        <v>35</v>
      </c>
      <c r="E10" s="28" t="s">
        <v>36</v>
      </c>
      <c r="F10" s="28">
        <v>1.5</v>
      </c>
      <c r="G10" s="28">
        <v>1000</v>
      </c>
      <c r="H10" s="28">
        <v>3400</v>
      </c>
      <c r="I10" s="28">
        <v>1</v>
      </c>
      <c r="J10" s="49">
        <f t="shared" si="0"/>
        <v>40.034999999999997</v>
      </c>
      <c r="K10" s="49" t="s">
        <v>37</v>
      </c>
      <c r="L10" s="49">
        <v>48</v>
      </c>
      <c r="M10" s="50">
        <f t="shared" si="1"/>
        <v>-0.16593750000000007</v>
      </c>
      <c r="N10" s="30"/>
    </row>
    <row r="11" spans="1:14" ht="14.45" customHeight="1" x14ac:dyDescent="0.25">
      <c r="A11" s="24">
        <v>5</v>
      </c>
      <c r="B11" s="43" t="s">
        <v>282</v>
      </c>
      <c r="C11" s="28">
        <v>18</v>
      </c>
      <c r="D11" s="29" t="s">
        <v>35</v>
      </c>
      <c r="E11" s="28" t="s">
        <v>36</v>
      </c>
      <c r="F11" s="28">
        <v>2</v>
      </c>
      <c r="G11" s="28">
        <v>1250</v>
      </c>
      <c r="H11" s="28">
        <v>1600</v>
      </c>
      <c r="I11" s="28">
        <v>1</v>
      </c>
      <c r="J11" s="49">
        <f t="shared" si="0"/>
        <v>31.4</v>
      </c>
      <c r="K11" s="49" t="s">
        <v>37</v>
      </c>
      <c r="L11" s="49">
        <v>30.5</v>
      </c>
      <c r="M11" s="50">
        <f t="shared" si="1"/>
        <v>2.9508196721311428E-2</v>
      </c>
      <c r="N11" s="30"/>
    </row>
    <row r="12" spans="1:14" x14ac:dyDescent="0.25">
      <c r="A12" s="24">
        <v>6</v>
      </c>
      <c r="B12" s="43" t="s">
        <v>283</v>
      </c>
      <c r="C12" s="28">
        <v>6</v>
      </c>
      <c r="D12" s="28" t="s">
        <v>35</v>
      </c>
      <c r="E12" s="28" t="s">
        <v>36</v>
      </c>
      <c r="F12" s="28">
        <v>2</v>
      </c>
      <c r="G12" s="28">
        <v>1250</v>
      </c>
      <c r="H12" s="28">
        <v>3500</v>
      </c>
      <c r="I12" s="28">
        <v>2</v>
      </c>
      <c r="J12" s="49">
        <f>I12*H12*G12*F12*7.85/1000000</f>
        <v>137.375</v>
      </c>
      <c r="K12" s="49" t="s">
        <v>37</v>
      </c>
      <c r="L12" s="49">
        <f>219/2</f>
        <v>109.5</v>
      </c>
      <c r="M12" s="50">
        <f t="shared" si="1"/>
        <v>0.2545662100456621</v>
      </c>
      <c r="N12" s="30"/>
    </row>
    <row r="13" spans="1:14" ht="14.45" customHeight="1" x14ac:dyDescent="0.25">
      <c r="A13" s="24">
        <v>7</v>
      </c>
      <c r="B13" s="43" t="s">
        <v>284</v>
      </c>
      <c r="C13" s="28">
        <v>48</v>
      </c>
      <c r="D13" s="29" t="s">
        <v>38</v>
      </c>
      <c r="E13" s="28" t="s">
        <v>36</v>
      </c>
      <c r="F13" s="28">
        <v>4</v>
      </c>
      <c r="G13" s="28">
        <v>1500</v>
      </c>
      <c r="H13" s="28">
        <v>6000</v>
      </c>
      <c r="I13" s="28">
        <v>1</v>
      </c>
      <c r="J13" s="49">
        <f t="shared" si="0"/>
        <v>282.60000000000002</v>
      </c>
      <c r="K13" s="49" t="s">
        <v>37</v>
      </c>
      <c r="L13" s="49">
        <f>536/2</f>
        <v>268</v>
      </c>
      <c r="M13" s="50">
        <f t="shared" si="1"/>
        <v>5.4477611940298591E-2</v>
      </c>
      <c r="N13" s="30"/>
    </row>
    <row r="14" spans="1:14" ht="14.45" customHeight="1" x14ac:dyDescent="0.25">
      <c r="A14" s="24">
        <v>8</v>
      </c>
      <c r="B14" s="43" t="s">
        <v>285</v>
      </c>
      <c r="C14" s="28">
        <v>48</v>
      </c>
      <c r="D14" s="29" t="s">
        <v>38</v>
      </c>
      <c r="E14" s="28" t="s">
        <v>36</v>
      </c>
      <c r="F14" s="28">
        <v>4</v>
      </c>
      <c r="G14" s="28">
        <v>1500</v>
      </c>
      <c r="H14" s="28">
        <v>3800</v>
      </c>
      <c r="I14" s="28">
        <v>1</v>
      </c>
      <c r="J14" s="49">
        <f t="shared" si="0"/>
        <v>178.98</v>
      </c>
      <c r="K14" s="49" t="s">
        <v>37</v>
      </c>
      <c r="L14" s="49">
        <v>170</v>
      </c>
      <c r="M14" s="50">
        <f t="shared" si="1"/>
        <v>5.2823529411764644E-2</v>
      </c>
      <c r="N14" s="30"/>
    </row>
    <row r="15" spans="1:14" ht="14.45" customHeight="1" x14ac:dyDescent="0.25">
      <c r="A15" s="24">
        <v>9</v>
      </c>
      <c r="B15" s="43" t="s">
        <v>286</v>
      </c>
      <c r="C15" s="28">
        <v>40</v>
      </c>
      <c r="D15" s="29" t="s">
        <v>38</v>
      </c>
      <c r="E15" s="28" t="s">
        <v>36</v>
      </c>
      <c r="F15" s="28">
        <v>10</v>
      </c>
      <c r="G15" s="28">
        <v>1500</v>
      </c>
      <c r="H15" s="28">
        <v>1100</v>
      </c>
      <c r="I15" s="49">
        <v>1</v>
      </c>
      <c r="J15" s="49">
        <f t="shared" si="0"/>
        <v>129.52500000000001</v>
      </c>
      <c r="K15" s="49" t="s">
        <v>37</v>
      </c>
      <c r="L15" s="56">
        <v>100</v>
      </c>
      <c r="M15" s="50">
        <f t="shared" si="1"/>
        <v>0.29525000000000007</v>
      </c>
      <c r="N15" s="30"/>
    </row>
    <row r="16" spans="1:14" x14ac:dyDescent="0.25">
      <c r="A16" s="24">
        <v>10</v>
      </c>
      <c r="B16" s="43" t="s">
        <v>248</v>
      </c>
      <c r="C16" s="28">
        <v>1</v>
      </c>
      <c r="D16" s="29" t="s">
        <v>38</v>
      </c>
      <c r="E16" s="28" t="s">
        <v>36</v>
      </c>
      <c r="F16" s="28">
        <v>3</v>
      </c>
      <c r="G16" s="28">
        <v>1000</v>
      </c>
      <c r="H16" s="28">
        <v>350</v>
      </c>
      <c r="I16" s="28">
        <v>1</v>
      </c>
      <c r="J16" s="49">
        <f t="shared" si="0"/>
        <v>8.2424999999999997</v>
      </c>
      <c r="K16" s="49" t="s">
        <v>37</v>
      </c>
      <c r="L16" s="49">
        <v>6</v>
      </c>
      <c r="M16" s="50">
        <f t="shared" si="1"/>
        <v>0.37374999999999997</v>
      </c>
      <c r="N16" s="30"/>
    </row>
    <row r="17" spans="1:14" x14ac:dyDescent="0.25">
      <c r="A17" s="24">
        <v>11</v>
      </c>
      <c r="B17" s="57" t="s">
        <v>287</v>
      </c>
      <c r="C17" s="29">
        <v>2</v>
      </c>
      <c r="D17" s="29" t="s">
        <v>38</v>
      </c>
      <c r="E17" s="28" t="s">
        <v>36</v>
      </c>
      <c r="F17" s="28">
        <v>20</v>
      </c>
      <c r="G17" s="28">
        <v>1500</v>
      </c>
      <c r="H17" s="28">
        <v>100</v>
      </c>
      <c r="I17" s="29">
        <v>1</v>
      </c>
      <c r="J17" s="49">
        <f t="shared" si="0"/>
        <v>23.55</v>
      </c>
      <c r="K17" s="49" t="s">
        <v>37</v>
      </c>
      <c r="L17" s="49">
        <v>9.4</v>
      </c>
      <c r="M17" s="50">
        <f t="shared" si="1"/>
        <v>1.5053191489361701</v>
      </c>
      <c r="N17" s="24"/>
    </row>
    <row r="18" spans="1:14" x14ac:dyDescent="0.25">
      <c r="A18" s="24">
        <v>12</v>
      </c>
      <c r="B18" s="43" t="s">
        <v>288</v>
      </c>
      <c r="C18" s="28">
        <v>40</v>
      </c>
      <c r="D18" s="28" t="s">
        <v>38</v>
      </c>
      <c r="E18" s="28" t="s">
        <v>36</v>
      </c>
      <c r="F18" s="28">
        <v>8</v>
      </c>
      <c r="G18" s="28">
        <v>1500</v>
      </c>
      <c r="H18" s="28">
        <v>1100</v>
      </c>
      <c r="I18" s="28">
        <v>1</v>
      </c>
      <c r="J18" s="49">
        <f t="shared" si="0"/>
        <v>103.62</v>
      </c>
      <c r="K18" s="49" t="s">
        <v>37</v>
      </c>
      <c r="L18" s="49">
        <v>80</v>
      </c>
      <c r="M18" s="50">
        <f t="shared" si="1"/>
        <v>0.29525000000000007</v>
      </c>
      <c r="N18" s="24"/>
    </row>
    <row r="19" spans="1:14" x14ac:dyDescent="0.25">
      <c r="A19" s="24">
        <v>13</v>
      </c>
      <c r="B19" s="43" t="s">
        <v>289</v>
      </c>
      <c r="C19" s="28">
        <v>8</v>
      </c>
      <c r="D19" s="28" t="s">
        <v>38</v>
      </c>
      <c r="E19" s="28" t="s">
        <v>36</v>
      </c>
      <c r="F19" s="28">
        <v>10</v>
      </c>
      <c r="G19" s="28">
        <v>1500</v>
      </c>
      <c r="H19" s="28">
        <v>670</v>
      </c>
      <c r="I19" s="28">
        <v>1</v>
      </c>
      <c r="J19" s="49">
        <f t="shared" si="0"/>
        <v>78.892499999999998</v>
      </c>
      <c r="K19" s="49" t="s">
        <v>37</v>
      </c>
      <c r="L19" s="49">
        <v>50</v>
      </c>
      <c r="M19" s="50">
        <f t="shared" si="1"/>
        <v>0.57784999999999997</v>
      </c>
      <c r="N19" s="24"/>
    </row>
    <row r="20" spans="1:14" ht="14.45" customHeight="1" x14ac:dyDescent="0.25">
      <c r="A20" s="24">
        <v>14</v>
      </c>
      <c r="B20" s="43" t="s">
        <v>244</v>
      </c>
      <c r="C20" s="28">
        <v>12</v>
      </c>
      <c r="D20" s="29" t="s">
        <v>35</v>
      </c>
      <c r="E20" s="28" t="s">
        <v>245</v>
      </c>
      <c r="F20" s="28">
        <v>1</v>
      </c>
      <c r="G20" s="28">
        <v>32</v>
      </c>
      <c r="H20" s="28">
        <v>58000</v>
      </c>
      <c r="I20" s="28">
        <v>1</v>
      </c>
      <c r="J20" s="28">
        <v>58</v>
      </c>
      <c r="K20" s="49" t="s">
        <v>104</v>
      </c>
      <c r="L20" s="49" t="s">
        <v>21</v>
      </c>
      <c r="M20" s="50" t="s">
        <v>21</v>
      </c>
      <c r="N20" s="30"/>
    </row>
    <row r="21" spans="1:14" ht="14.45" customHeight="1" x14ac:dyDescent="0.25">
      <c r="A21" s="24">
        <v>15</v>
      </c>
      <c r="B21" s="43" t="s">
        <v>246</v>
      </c>
      <c r="C21" s="28">
        <v>18</v>
      </c>
      <c r="D21" s="29" t="s">
        <v>35</v>
      </c>
      <c r="E21" s="28" t="s">
        <v>245</v>
      </c>
      <c r="F21" s="28">
        <v>2</v>
      </c>
      <c r="G21" s="28">
        <v>30</v>
      </c>
      <c r="H21" s="28">
        <v>1700</v>
      </c>
      <c r="I21" s="28">
        <v>18</v>
      </c>
      <c r="J21" s="49">
        <f>I21*H21*G21*F21*7.85/1000000</f>
        <v>14.412599999999999</v>
      </c>
      <c r="K21" s="49" t="s">
        <v>37</v>
      </c>
      <c r="L21" s="49">
        <v>14</v>
      </c>
      <c r="M21" s="50">
        <f>(J21-L21)/L21</f>
        <v>2.947142857142853E-2</v>
      </c>
      <c r="N21" s="30"/>
    </row>
    <row r="22" spans="1:14" ht="14.45" customHeight="1" x14ac:dyDescent="0.25">
      <c r="A22" s="24">
        <v>16</v>
      </c>
      <c r="B22" s="43" t="s">
        <v>249</v>
      </c>
      <c r="C22" s="28">
        <v>24</v>
      </c>
      <c r="D22" s="43" t="s">
        <v>76</v>
      </c>
      <c r="E22" s="28" t="s">
        <v>100</v>
      </c>
      <c r="F22" s="28" t="s">
        <v>33</v>
      </c>
      <c r="G22" s="28" t="s">
        <v>82</v>
      </c>
      <c r="H22" s="28">
        <v>2200</v>
      </c>
      <c r="I22" s="28">
        <v>1</v>
      </c>
      <c r="J22" s="49">
        <v>2</v>
      </c>
      <c r="K22" s="49" t="s">
        <v>37</v>
      </c>
      <c r="L22" s="49">
        <v>2</v>
      </c>
      <c r="M22" s="50">
        <f>(J22-L22)/L22</f>
        <v>0</v>
      </c>
      <c r="N22" s="24"/>
    </row>
    <row r="23" spans="1:14" ht="14.45" customHeight="1" x14ac:dyDescent="0.25">
      <c r="A23" s="24">
        <v>17</v>
      </c>
      <c r="B23" s="43" t="s">
        <v>290</v>
      </c>
      <c r="C23" s="28">
        <v>1</v>
      </c>
      <c r="D23" s="43" t="s">
        <v>76</v>
      </c>
      <c r="E23" s="28" t="s">
        <v>175</v>
      </c>
      <c r="F23" s="28">
        <v>40</v>
      </c>
      <c r="G23" s="28" t="s">
        <v>21</v>
      </c>
      <c r="H23" s="28">
        <v>6000</v>
      </c>
      <c r="I23" s="28">
        <v>2</v>
      </c>
      <c r="J23" s="28">
        <f>28.5*2</f>
        <v>57</v>
      </c>
      <c r="K23" s="49" t="s">
        <v>37</v>
      </c>
      <c r="L23" s="49">
        <v>32</v>
      </c>
      <c r="M23" s="50">
        <f>(J23-L23)/L23</f>
        <v>0.78125</v>
      </c>
      <c r="N23" s="30"/>
    </row>
    <row r="24" spans="1:14" x14ac:dyDescent="0.25">
      <c r="A24" s="24">
        <v>18</v>
      </c>
      <c r="B24" s="43" t="s">
        <v>291</v>
      </c>
      <c r="C24" s="28">
        <v>4</v>
      </c>
      <c r="D24" s="43" t="s">
        <v>76</v>
      </c>
      <c r="E24" s="28" t="s">
        <v>241</v>
      </c>
      <c r="F24" s="28">
        <v>4</v>
      </c>
      <c r="G24" s="28" t="s">
        <v>177</v>
      </c>
      <c r="H24" s="28">
        <v>6000</v>
      </c>
      <c r="I24" s="28">
        <v>1</v>
      </c>
      <c r="J24" s="28">
        <v>44</v>
      </c>
      <c r="K24" s="49" t="s">
        <v>37</v>
      </c>
      <c r="L24" s="49">
        <v>32</v>
      </c>
      <c r="M24" s="50">
        <f>(J24-L24)/L24</f>
        <v>0.375</v>
      </c>
      <c r="N24" s="30"/>
    </row>
    <row r="25" spans="1:14" x14ac:dyDescent="0.25">
      <c r="A25" s="24">
        <v>19</v>
      </c>
      <c r="B25" s="43" t="s">
        <v>292</v>
      </c>
      <c r="C25" s="28">
        <v>2</v>
      </c>
      <c r="D25" s="43" t="s">
        <v>76</v>
      </c>
      <c r="E25" s="28" t="s">
        <v>242</v>
      </c>
      <c r="F25" s="28">
        <v>4</v>
      </c>
      <c r="G25" s="28" t="s">
        <v>80</v>
      </c>
      <c r="H25" s="28">
        <v>6000</v>
      </c>
      <c r="I25" s="28">
        <v>2</v>
      </c>
      <c r="J25" s="49">
        <v>29</v>
      </c>
      <c r="K25" s="49" t="s">
        <v>37</v>
      </c>
      <c r="L25" s="49">
        <v>29</v>
      </c>
      <c r="M25" s="50">
        <f>(J25-L25)/L25</f>
        <v>0</v>
      </c>
      <c r="N25" s="30"/>
    </row>
    <row r="26" spans="1:14" x14ac:dyDescent="0.25">
      <c r="A26" s="24">
        <v>20</v>
      </c>
      <c r="B26" s="43" t="s">
        <v>250</v>
      </c>
      <c r="C26" s="28">
        <v>1</v>
      </c>
      <c r="D26" s="43" t="s">
        <v>65</v>
      </c>
      <c r="E26" s="43" t="s">
        <v>50</v>
      </c>
      <c r="F26" s="28">
        <v>3</v>
      </c>
      <c r="G26" s="28">
        <v>1000</v>
      </c>
      <c r="H26" s="28">
        <v>10000</v>
      </c>
      <c r="I26" s="28">
        <v>1</v>
      </c>
      <c r="J26" s="49">
        <v>1</v>
      </c>
      <c r="K26" s="49" t="s">
        <v>251</v>
      </c>
      <c r="L26" s="49" t="s">
        <v>21</v>
      </c>
      <c r="M26" s="50" t="s">
        <v>21</v>
      </c>
      <c r="N26" s="24"/>
    </row>
    <row r="27" spans="1:14" ht="14.45" customHeight="1" x14ac:dyDescent="0.25">
      <c r="A27" s="24">
        <v>21</v>
      </c>
      <c r="B27" s="57" t="s">
        <v>293</v>
      </c>
      <c r="C27" s="29">
        <v>12</v>
      </c>
      <c r="D27" s="29" t="s">
        <v>35</v>
      </c>
      <c r="E27" s="43" t="s">
        <v>50</v>
      </c>
      <c r="F27" s="28" t="s">
        <v>21</v>
      </c>
      <c r="G27" s="28" t="s">
        <v>21</v>
      </c>
      <c r="H27" s="28" t="s">
        <v>21</v>
      </c>
      <c r="I27" s="29">
        <v>12</v>
      </c>
      <c r="J27" s="29">
        <v>12</v>
      </c>
      <c r="K27" s="49" t="s">
        <v>251</v>
      </c>
      <c r="L27" s="49" t="s">
        <v>21</v>
      </c>
      <c r="M27" s="50" t="s">
        <v>21</v>
      </c>
      <c r="N27" s="24"/>
    </row>
    <row r="28" spans="1:14" ht="14.45" customHeight="1" x14ac:dyDescent="0.25">
      <c r="A28" s="24">
        <v>22</v>
      </c>
      <c r="B28" s="43" t="s">
        <v>294</v>
      </c>
      <c r="C28" s="28">
        <v>18</v>
      </c>
      <c r="D28" s="29" t="s">
        <v>35</v>
      </c>
      <c r="E28" s="43" t="s">
        <v>50</v>
      </c>
      <c r="F28" s="28" t="s">
        <v>21</v>
      </c>
      <c r="G28" s="28" t="s">
        <v>21</v>
      </c>
      <c r="H28" s="28">
        <v>1700</v>
      </c>
      <c r="I28" s="28">
        <v>18</v>
      </c>
      <c r="J28" s="49">
        <v>18</v>
      </c>
      <c r="K28" s="49" t="s">
        <v>251</v>
      </c>
      <c r="L28" s="49" t="s">
        <v>21</v>
      </c>
      <c r="M28" s="50" t="s">
        <v>21</v>
      </c>
      <c r="N28" s="30"/>
    </row>
    <row r="29" spans="1:14" ht="14.45" customHeight="1" x14ac:dyDescent="0.25">
      <c r="A29" s="24">
        <v>23</v>
      </c>
      <c r="B29" s="43" t="s">
        <v>295</v>
      </c>
      <c r="C29" s="28">
        <v>18</v>
      </c>
      <c r="D29" s="43" t="s">
        <v>194</v>
      </c>
      <c r="E29" s="43" t="s">
        <v>295</v>
      </c>
      <c r="F29" s="28" t="s">
        <v>296</v>
      </c>
      <c r="G29" s="28" t="s">
        <v>21</v>
      </c>
      <c r="H29" s="28" t="s">
        <v>21</v>
      </c>
      <c r="I29" s="28">
        <v>18</v>
      </c>
      <c r="J29" s="28">
        <v>18</v>
      </c>
      <c r="K29" s="49" t="s">
        <v>251</v>
      </c>
      <c r="L29" s="49" t="s">
        <v>21</v>
      </c>
      <c r="M29" s="50" t="s">
        <v>21</v>
      </c>
      <c r="N29" s="30"/>
    </row>
    <row r="30" spans="1:14" ht="14.45" customHeight="1" x14ac:dyDescent="0.25">
      <c r="A30" s="24">
        <v>24</v>
      </c>
      <c r="B30" s="43" t="s">
        <v>297</v>
      </c>
      <c r="C30" s="28">
        <v>2</v>
      </c>
      <c r="D30" s="43" t="s">
        <v>76</v>
      </c>
      <c r="E30" s="28" t="s">
        <v>240</v>
      </c>
      <c r="F30" s="28" t="s">
        <v>256</v>
      </c>
      <c r="G30" s="28" t="s">
        <v>21</v>
      </c>
      <c r="H30" s="28">
        <v>1150</v>
      </c>
      <c r="I30" s="28">
        <v>1</v>
      </c>
      <c r="J30" s="28">
        <v>26</v>
      </c>
      <c r="K30" s="49" t="s">
        <v>37</v>
      </c>
      <c r="L30" s="49">
        <v>22</v>
      </c>
      <c r="M30" s="50">
        <f t="shared" ref="M30" si="2">(J30-L30)/L30</f>
        <v>0.18181818181818182</v>
      </c>
      <c r="N30" s="30"/>
    </row>
    <row r="31" spans="1:14" x14ac:dyDescent="0.25">
      <c r="A31" s="24">
        <v>25</v>
      </c>
      <c r="B31" s="43" t="s">
        <v>298</v>
      </c>
      <c r="C31" s="28">
        <v>1</v>
      </c>
      <c r="D31" s="43" t="s">
        <v>76</v>
      </c>
      <c r="E31" s="28" t="s">
        <v>240</v>
      </c>
      <c r="F31" s="28" t="s">
        <v>253</v>
      </c>
      <c r="G31" s="28" t="s">
        <v>21</v>
      </c>
      <c r="H31" s="28">
        <v>165</v>
      </c>
      <c r="I31" s="28">
        <v>1</v>
      </c>
      <c r="J31" s="28">
        <v>1.25</v>
      </c>
      <c r="K31" s="49" t="s">
        <v>37</v>
      </c>
      <c r="L31" s="56">
        <v>1</v>
      </c>
      <c r="M31" s="50">
        <f>(J31-L31)/L31</f>
        <v>0.25</v>
      </c>
      <c r="N31" s="24"/>
    </row>
    <row r="32" spans="1:14" x14ac:dyDescent="0.25">
      <c r="A32" s="24">
        <v>26</v>
      </c>
      <c r="B32" s="43" t="s">
        <v>299</v>
      </c>
      <c r="C32" s="28">
        <v>1</v>
      </c>
      <c r="D32" s="43" t="s">
        <v>63</v>
      </c>
      <c r="E32" s="28" t="s">
        <v>240</v>
      </c>
      <c r="F32" s="28" t="s">
        <v>184</v>
      </c>
      <c r="G32" s="28" t="s">
        <v>21</v>
      </c>
      <c r="H32" s="28">
        <v>75</v>
      </c>
      <c r="I32" s="28">
        <v>1</v>
      </c>
      <c r="J32" s="56">
        <v>0.3</v>
      </c>
      <c r="K32" s="49" t="s">
        <v>37</v>
      </c>
      <c r="L32" s="58">
        <f>0.38/2</f>
        <v>0.19</v>
      </c>
      <c r="M32" s="50">
        <f>(J32-L32)/L32</f>
        <v>0.57894736842105254</v>
      </c>
      <c r="N32" s="30"/>
    </row>
    <row r="33" spans="1:14" x14ac:dyDescent="0.25">
      <c r="A33" s="24">
        <v>27</v>
      </c>
      <c r="B33" s="43" t="s">
        <v>214</v>
      </c>
      <c r="C33" s="28">
        <v>2</v>
      </c>
      <c r="D33" s="28" t="s">
        <v>21</v>
      </c>
      <c r="E33" s="43" t="s">
        <v>214</v>
      </c>
      <c r="F33" s="28" t="s">
        <v>300</v>
      </c>
      <c r="G33" s="28" t="s">
        <v>21</v>
      </c>
      <c r="H33" s="28" t="s">
        <v>21</v>
      </c>
      <c r="I33" s="28">
        <v>2</v>
      </c>
      <c r="J33" s="28">
        <v>2</v>
      </c>
      <c r="K33" s="49" t="s">
        <v>52</v>
      </c>
      <c r="L33" s="49" t="s">
        <v>21</v>
      </c>
      <c r="M33" s="49" t="s">
        <v>21</v>
      </c>
      <c r="N33" s="24"/>
    </row>
    <row r="34" spans="1:14" x14ac:dyDescent="0.25">
      <c r="A34" s="24">
        <v>28</v>
      </c>
      <c r="B34" s="43" t="s">
        <v>212</v>
      </c>
      <c r="C34" s="28">
        <v>2</v>
      </c>
      <c r="D34" s="28" t="s">
        <v>21</v>
      </c>
      <c r="E34" s="43" t="s">
        <v>212</v>
      </c>
      <c r="F34" s="28" t="s">
        <v>213</v>
      </c>
      <c r="G34" s="28" t="s">
        <v>21</v>
      </c>
      <c r="H34" s="28" t="s">
        <v>21</v>
      </c>
      <c r="I34" s="28">
        <v>2</v>
      </c>
      <c r="J34" s="28">
        <v>2</v>
      </c>
      <c r="K34" s="49" t="s">
        <v>52</v>
      </c>
      <c r="L34" s="49" t="s">
        <v>21</v>
      </c>
      <c r="M34" s="49" t="s">
        <v>21</v>
      </c>
      <c r="N34" s="30"/>
    </row>
    <row r="35" spans="1:14" x14ac:dyDescent="0.25">
      <c r="A35" s="24">
        <v>29</v>
      </c>
      <c r="B35" s="43" t="s">
        <v>301</v>
      </c>
      <c r="C35" s="28">
        <v>1</v>
      </c>
      <c r="D35" s="43" t="s">
        <v>21</v>
      </c>
      <c r="E35" s="43" t="s">
        <v>216</v>
      </c>
      <c r="F35" s="28">
        <v>3000</v>
      </c>
      <c r="G35" s="28" t="s">
        <v>21</v>
      </c>
      <c r="H35" s="28" t="s">
        <v>21</v>
      </c>
      <c r="I35" s="28">
        <v>1</v>
      </c>
      <c r="J35" s="28">
        <v>1</v>
      </c>
      <c r="K35" s="49" t="s">
        <v>52</v>
      </c>
      <c r="L35" s="49" t="s">
        <v>21</v>
      </c>
      <c r="M35" s="49" t="s">
        <v>21</v>
      </c>
      <c r="N35" s="24"/>
    </row>
    <row r="36" spans="1:14" x14ac:dyDescent="0.25">
      <c r="A36" s="24">
        <v>30</v>
      </c>
      <c r="B36" s="43" t="s">
        <v>190</v>
      </c>
      <c r="C36" s="28">
        <v>1</v>
      </c>
      <c r="D36" s="28" t="s">
        <v>21</v>
      </c>
      <c r="E36" s="43" t="s">
        <v>190</v>
      </c>
      <c r="F36" s="28" t="s">
        <v>224</v>
      </c>
      <c r="G36" s="28" t="s">
        <v>21</v>
      </c>
      <c r="H36" s="28" t="s">
        <v>21</v>
      </c>
      <c r="I36" s="28">
        <v>1</v>
      </c>
      <c r="J36" s="28">
        <v>1</v>
      </c>
      <c r="K36" s="49" t="s">
        <v>52</v>
      </c>
      <c r="L36" s="49" t="s">
        <v>21</v>
      </c>
      <c r="M36" s="49" t="s">
        <v>21</v>
      </c>
      <c r="N36" s="24"/>
    </row>
    <row r="37" spans="1:14" ht="14.45" customHeight="1" x14ac:dyDescent="0.25">
      <c r="A37" s="24">
        <v>31</v>
      </c>
      <c r="B37" s="43" t="s">
        <v>225</v>
      </c>
      <c r="C37" s="28">
        <v>1</v>
      </c>
      <c r="D37" s="28" t="s">
        <v>160</v>
      </c>
      <c r="E37" s="43" t="s">
        <v>50</v>
      </c>
      <c r="F37" s="28" t="s">
        <v>21</v>
      </c>
      <c r="G37" s="28" t="s">
        <v>21</v>
      </c>
      <c r="H37" s="28" t="s">
        <v>21</v>
      </c>
      <c r="I37" s="28">
        <v>1</v>
      </c>
      <c r="J37" s="28">
        <v>1</v>
      </c>
      <c r="K37" s="49" t="s">
        <v>52</v>
      </c>
      <c r="L37" s="49" t="s">
        <v>21</v>
      </c>
      <c r="M37" s="49" t="s">
        <v>21</v>
      </c>
      <c r="N37" s="24"/>
    </row>
    <row r="38" spans="1:14" ht="14.45" customHeight="1" x14ac:dyDescent="0.25">
      <c r="A38" s="24">
        <v>32</v>
      </c>
      <c r="B38" s="43" t="s">
        <v>302</v>
      </c>
      <c r="C38" s="28">
        <v>1</v>
      </c>
      <c r="D38" s="28" t="s">
        <v>215</v>
      </c>
      <c r="E38" s="28" t="s">
        <v>135</v>
      </c>
      <c r="F38" s="28">
        <v>6</v>
      </c>
      <c r="G38" s="28">
        <v>6</v>
      </c>
      <c r="H38" s="28">
        <v>60</v>
      </c>
      <c r="I38" s="28">
        <v>1</v>
      </c>
      <c r="J38" s="28">
        <v>1</v>
      </c>
      <c r="K38" s="49" t="s">
        <v>52</v>
      </c>
      <c r="L38" s="49" t="s">
        <v>21</v>
      </c>
      <c r="M38" s="49" t="s">
        <v>21</v>
      </c>
      <c r="N38" s="24"/>
    </row>
    <row r="39" spans="1:14" ht="14.45" customHeight="1" x14ac:dyDescent="0.25">
      <c r="A39" s="24">
        <v>33</v>
      </c>
      <c r="B39" s="43" t="s">
        <v>302</v>
      </c>
      <c r="C39" s="28">
        <v>1</v>
      </c>
      <c r="D39" s="28" t="s">
        <v>215</v>
      </c>
      <c r="E39" s="28" t="s">
        <v>135</v>
      </c>
      <c r="F39" s="28">
        <v>6</v>
      </c>
      <c r="G39" s="28">
        <v>6</v>
      </c>
      <c r="H39" s="28">
        <v>90</v>
      </c>
      <c r="I39" s="28">
        <v>1</v>
      </c>
      <c r="J39" s="28">
        <v>1</v>
      </c>
      <c r="K39" s="49" t="s">
        <v>52</v>
      </c>
      <c r="L39" s="49" t="s">
        <v>21</v>
      </c>
      <c r="M39" s="49" t="s">
        <v>21</v>
      </c>
      <c r="N39" s="24"/>
    </row>
    <row r="40" spans="1:14" ht="14.45" customHeight="1" x14ac:dyDescent="0.25">
      <c r="A40" s="24">
        <v>34</v>
      </c>
      <c r="B40" s="43" t="s">
        <v>20</v>
      </c>
      <c r="C40" s="28">
        <v>144</v>
      </c>
      <c r="D40" s="43" t="s">
        <v>47</v>
      </c>
      <c r="E40" s="43" t="s">
        <v>43</v>
      </c>
      <c r="F40" s="28" t="s">
        <v>51</v>
      </c>
      <c r="G40" s="28">
        <v>10</v>
      </c>
      <c r="H40" s="28" t="s">
        <v>21</v>
      </c>
      <c r="I40" s="28">
        <v>144</v>
      </c>
      <c r="J40" s="28">
        <v>144</v>
      </c>
      <c r="K40" s="49" t="s">
        <v>251</v>
      </c>
      <c r="L40" s="49" t="s">
        <v>21</v>
      </c>
      <c r="M40" s="50" t="s">
        <v>21</v>
      </c>
      <c r="N40" s="24"/>
    </row>
    <row r="41" spans="1:14" ht="14.45" customHeight="1" x14ac:dyDescent="0.25">
      <c r="A41" s="24">
        <v>35</v>
      </c>
      <c r="B41" s="43" t="s">
        <v>26</v>
      </c>
      <c r="C41" s="28">
        <v>144</v>
      </c>
      <c r="D41" s="43" t="s">
        <v>47</v>
      </c>
      <c r="E41" s="43" t="s">
        <v>19</v>
      </c>
      <c r="F41" s="28" t="s">
        <v>51</v>
      </c>
      <c r="G41" s="28">
        <v>10</v>
      </c>
      <c r="H41" s="28">
        <v>30</v>
      </c>
      <c r="I41" s="28">
        <v>144</v>
      </c>
      <c r="J41" s="28">
        <v>144</v>
      </c>
      <c r="K41" s="49" t="s">
        <v>251</v>
      </c>
      <c r="L41" s="49" t="s">
        <v>21</v>
      </c>
      <c r="M41" s="50" t="s">
        <v>21</v>
      </c>
      <c r="N41" s="24"/>
    </row>
    <row r="42" spans="1:14" ht="14.45" customHeight="1" x14ac:dyDescent="0.25">
      <c r="A42" s="24">
        <v>36</v>
      </c>
      <c r="B42" s="43" t="s">
        <v>20</v>
      </c>
      <c r="C42" s="28">
        <f>576/2</f>
        <v>288</v>
      </c>
      <c r="D42" s="43" t="s">
        <v>47</v>
      </c>
      <c r="E42" s="43" t="s">
        <v>43</v>
      </c>
      <c r="F42" s="28" t="s">
        <v>51</v>
      </c>
      <c r="G42" s="28">
        <v>8</v>
      </c>
      <c r="H42" s="28" t="s">
        <v>21</v>
      </c>
      <c r="I42" s="28">
        <f t="shared" ref="I42:J42" si="3">576/2</f>
        <v>288</v>
      </c>
      <c r="J42" s="28">
        <f t="shared" si="3"/>
        <v>288</v>
      </c>
      <c r="K42" s="49" t="s">
        <v>251</v>
      </c>
      <c r="L42" s="49" t="s">
        <v>21</v>
      </c>
      <c r="M42" s="50" t="s">
        <v>21</v>
      </c>
      <c r="N42" s="24"/>
    </row>
    <row r="43" spans="1:14" ht="14.45" customHeight="1" x14ac:dyDescent="0.25">
      <c r="A43" s="24">
        <v>37</v>
      </c>
      <c r="B43" s="43" t="s">
        <v>26</v>
      </c>
      <c r="C43" s="28">
        <v>232</v>
      </c>
      <c r="D43" s="43" t="s">
        <v>47</v>
      </c>
      <c r="E43" s="43" t="s">
        <v>19</v>
      </c>
      <c r="F43" s="28" t="s">
        <v>51</v>
      </c>
      <c r="G43" s="28">
        <v>8</v>
      </c>
      <c r="H43" s="28">
        <v>20</v>
      </c>
      <c r="I43" s="28">
        <v>232</v>
      </c>
      <c r="J43" s="28">
        <v>232</v>
      </c>
      <c r="K43" s="49" t="s">
        <v>251</v>
      </c>
      <c r="L43" s="49" t="s">
        <v>21</v>
      </c>
      <c r="M43" s="50" t="s">
        <v>21</v>
      </c>
      <c r="N43" s="24"/>
    </row>
    <row r="44" spans="1:14" ht="14.45" customHeight="1" x14ac:dyDescent="0.25">
      <c r="A44" s="24">
        <v>38</v>
      </c>
      <c r="B44" s="43" t="s">
        <v>26</v>
      </c>
      <c r="C44" s="28">
        <v>126</v>
      </c>
      <c r="D44" s="43" t="s">
        <v>47</v>
      </c>
      <c r="E44" s="43" t="s">
        <v>207</v>
      </c>
      <c r="F44" s="28" t="s">
        <v>51</v>
      </c>
      <c r="G44" s="28" t="s">
        <v>208</v>
      </c>
      <c r="H44" s="28">
        <v>10</v>
      </c>
      <c r="I44" s="28">
        <v>126</v>
      </c>
      <c r="J44" s="28">
        <v>126</v>
      </c>
      <c r="K44" s="49" t="s">
        <v>251</v>
      </c>
      <c r="L44" s="49" t="s">
        <v>21</v>
      </c>
      <c r="M44" s="50" t="s">
        <v>21</v>
      </c>
      <c r="N44" s="24"/>
    </row>
    <row r="45" spans="1:14" ht="14.45" customHeight="1" x14ac:dyDescent="0.25">
      <c r="A45" s="24">
        <v>39</v>
      </c>
      <c r="B45" s="43" t="s">
        <v>163</v>
      </c>
      <c r="C45" s="28">
        <v>96</v>
      </c>
      <c r="D45" s="43" t="s">
        <v>47</v>
      </c>
      <c r="E45" s="43" t="s">
        <v>125</v>
      </c>
      <c r="F45" s="28" t="s">
        <v>164</v>
      </c>
      <c r="G45" s="28">
        <v>10</v>
      </c>
      <c r="H45" s="28" t="s">
        <v>21</v>
      </c>
      <c r="I45" s="28">
        <v>96</v>
      </c>
      <c r="J45" s="28">
        <v>96</v>
      </c>
      <c r="K45" s="49" t="s">
        <v>251</v>
      </c>
      <c r="L45" s="49" t="s">
        <v>21</v>
      </c>
      <c r="M45" s="50" t="s">
        <v>21</v>
      </c>
      <c r="N45" s="24"/>
    </row>
    <row r="46" spans="1:14" ht="14.45" customHeight="1" x14ac:dyDescent="0.25">
      <c r="A46" s="24">
        <v>40</v>
      </c>
      <c r="B46" s="43" t="s">
        <v>163</v>
      </c>
      <c r="C46" s="28">
        <v>216</v>
      </c>
      <c r="D46" s="43" t="s">
        <v>47</v>
      </c>
      <c r="E46" s="43" t="s">
        <v>167</v>
      </c>
      <c r="F46" s="28" t="s">
        <v>164</v>
      </c>
      <c r="G46" s="28">
        <v>8</v>
      </c>
      <c r="H46" s="28" t="s">
        <v>21</v>
      </c>
      <c r="I46" s="28">
        <v>216</v>
      </c>
      <c r="J46" s="28">
        <v>216</v>
      </c>
      <c r="K46" s="49" t="s">
        <v>251</v>
      </c>
      <c r="L46" s="49" t="s">
        <v>21</v>
      </c>
      <c r="M46" s="50" t="s">
        <v>21</v>
      </c>
      <c r="N46" s="24"/>
    </row>
    <row r="47" spans="1:14" ht="14.45" customHeight="1" x14ac:dyDescent="0.25">
      <c r="A47" s="24">
        <v>41</v>
      </c>
      <c r="B47" s="43" t="s">
        <v>26</v>
      </c>
      <c r="C47" s="28">
        <v>48</v>
      </c>
      <c r="D47" s="43" t="s">
        <v>47</v>
      </c>
      <c r="E47" s="43" t="s">
        <v>19</v>
      </c>
      <c r="F47" s="28" t="s">
        <v>51</v>
      </c>
      <c r="G47" s="28">
        <v>8</v>
      </c>
      <c r="H47" s="28">
        <v>30</v>
      </c>
      <c r="I47" s="28">
        <v>48</v>
      </c>
      <c r="J47" s="28">
        <v>48</v>
      </c>
      <c r="K47" s="49" t="s">
        <v>251</v>
      </c>
      <c r="L47" s="49" t="s">
        <v>21</v>
      </c>
      <c r="M47" s="50" t="s">
        <v>21</v>
      </c>
      <c r="N47" s="24"/>
    </row>
    <row r="48" spans="1:14" ht="14.45" customHeight="1" x14ac:dyDescent="0.25">
      <c r="A48" s="24">
        <v>42</v>
      </c>
      <c r="B48" s="43" t="s">
        <v>26</v>
      </c>
      <c r="C48" s="28">
        <v>24</v>
      </c>
      <c r="D48" s="43" t="s">
        <v>47</v>
      </c>
      <c r="E48" s="43" t="s">
        <v>19</v>
      </c>
      <c r="F48" s="28" t="s">
        <v>51</v>
      </c>
      <c r="G48" s="28">
        <v>14</v>
      </c>
      <c r="H48" s="28">
        <v>140</v>
      </c>
      <c r="I48" s="28">
        <v>24</v>
      </c>
      <c r="J48" s="28">
        <v>24</v>
      </c>
      <c r="K48" s="49" t="s">
        <v>251</v>
      </c>
      <c r="L48" s="49" t="s">
        <v>21</v>
      </c>
      <c r="M48" s="50" t="s">
        <v>21</v>
      </c>
      <c r="N48" s="24"/>
    </row>
    <row r="49" spans="1:14" ht="14.45" customHeight="1" x14ac:dyDescent="0.25">
      <c r="A49" s="24">
        <v>43</v>
      </c>
      <c r="B49" s="43" t="s">
        <v>20</v>
      </c>
      <c r="C49" s="28">
        <v>24</v>
      </c>
      <c r="D49" s="43" t="s">
        <v>47</v>
      </c>
      <c r="E49" s="43" t="s">
        <v>43</v>
      </c>
      <c r="F49" s="28" t="s">
        <v>51</v>
      </c>
      <c r="G49" s="28">
        <v>14</v>
      </c>
      <c r="H49" s="28" t="s">
        <v>21</v>
      </c>
      <c r="I49" s="28">
        <v>24</v>
      </c>
      <c r="J49" s="28">
        <v>24</v>
      </c>
      <c r="K49" s="49" t="s">
        <v>251</v>
      </c>
      <c r="L49" s="49" t="s">
        <v>21</v>
      </c>
      <c r="M49" s="50" t="s">
        <v>21</v>
      </c>
      <c r="N49" s="24"/>
    </row>
    <row r="50" spans="1:14" x14ac:dyDescent="0.25">
      <c r="A50" s="24">
        <v>44</v>
      </c>
      <c r="B50" s="43" t="s">
        <v>163</v>
      </c>
      <c r="C50" s="28">
        <v>24</v>
      </c>
      <c r="D50" s="43" t="s">
        <v>47</v>
      </c>
      <c r="E50" s="43" t="s">
        <v>167</v>
      </c>
      <c r="F50" s="37" t="s">
        <v>164</v>
      </c>
      <c r="G50" s="26">
        <v>14</v>
      </c>
      <c r="H50" s="26" t="s">
        <v>21</v>
      </c>
      <c r="I50" s="28">
        <v>24</v>
      </c>
      <c r="J50" s="28">
        <v>24</v>
      </c>
      <c r="K50" s="49" t="s">
        <v>251</v>
      </c>
      <c r="L50" s="49" t="s">
        <v>21</v>
      </c>
      <c r="M50" s="50" t="s">
        <v>21</v>
      </c>
      <c r="N50" s="24"/>
    </row>
    <row r="51" spans="1:14" x14ac:dyDescent="0.25">
      <c r="A51" s="24">
        <v>45</v>
      </c>
      <c r="B51" s="43" t="s">
        <v>26</v>
      </c>
      <c r="C51" s="28">
        <v>6</v>
      </c>
      <c r="D51" s="43" t="s">
        <v>47</v>
      </c>
      <c r="E51" s="43" t="s">
        <v>19</v>
      </c>
      <c r="F51" s="28" t="s">
        <v>51</v>
      </c>
      <c r="G51" s="28">
        <v>6</v>
      </c>
      <c r="H51" s="28">
        <v>100</v>
      </c>
      <c r="I51" s="28">
        <v>6</v>
      </c>
      <c r="J51" s="28">
        <v>6</v>
      </c>
      <c r="K51" s="49" t="s">
        <v>251</v>
      </c>
      <c r="L51" s="49" t="s">
        <v>21</v>
      </c>
      <c r="M51" s="50" t="s">
        <v>21</v>
      </c>
      <c r="N51" s="30"/>
    </row>
    <row r="52" spans="1:14" x14ac:dyDescent="0.25">
      <c r="A52" s="24">
        <v>46</v>
      </c>
      <c r="B52" s="43" t="s">
        <v>20</v>
      </c>
      <c r="C52" s="28">
        <v>6</v>
      </c>
      <c r="D52" s="43" t="s">
        <v>47</v>
      </c>
      <c r="E52" s="43" t="s">
        <v>43</v>
      </c>
      <c r="F52" s="28" t="s">
        <v>51</v>
      </c>
      <c r="G52" s="28">
        <v>6</v>
      </c>
      <c r="H52" s="28" t="s">
        <v>21</v>
      </c>
      <c r="I52" s="28">
        <v>6</v>
      </c>
      <c r="J52" s="28">
        <v>6</v>
      </c>
      <c r="K52" s="49" t="s">
        <v>251</v>
      </c>
      <c r="L52" s="49" t="s">
        <v>21</v>
      </c>
      <c r="M52" s="50" t="s">
        <v>21</v>
      </c>
      <c r="N52" s="30"/>
    </row>
    <row r="53" spans="1:14" x14ac:dyDescent="0.25">
      <c r="A53" s="24">
        <v>47</v>
      </c>
      <c r="B53" s="43" t="s">
        <v>163</v>
      </c>
      <c r="C53" s="28">
        <v>2</v>
      </c>
      <c r="D53" s="43" t="s">
        <v>47</v>
      </c>
      <c r="E53" s="43" t="s">
        <v>125</v>
      </c>
      <c r="F53" s="28" t="s">
        <v>164</v>
      </c>
      <c r="G53" s="28">
        <v>18</v>
      </c>
      <c r="H53" s="28" t="s">
        <v>21</v>
      </c>
      <c r="I53" s="28">
        <v>2</v>
      </c>
      <c r="J53" s="28">
        <v>2</v>
      </c>
      <c r="K53" s="49" t="s">
        <v>52</v>
      </c>
      <c r="L53" s="49" t="s">
        <v>21</v>
      </c>
      <c r="M53" s="49" t="s">
        <v>21</v>
      </c>
      <c r="N53" s="24"/>
    </row>
    <row r="54" spans="1:14" x14ac:dyDescent="0.25">
      <c r="A54" s="24">
        <v>48</v>
      </c>
      <c r="B54" s="43" t="s">
        <v>163</v>
      </c>
      <c r="C54" s="28">
        <v>2</v>
      </c>
      <c r="D54" s="43" t="s">
        <v>47</v>
      </c>
      <c r="E54" s="43" t="s">
        <v>167</v>
      </c>
      <c r="F54" s="28" t="s">
        <v>164</v>
      </c>
      <c r="G54" s="28">
        <v>18</v>
      </c>
      <c r="H54" s="28" t="s">
        <v>21</v>
      </c>
      <c r="I54" s="28">
        <v>2</v>
      </c>
      <c r="J54" s="28">
        <v>2</v>
      </c>
      <c r="K54" s="49" t="s">
        <v>52</v>
      </c>
      <c r="L54" s="49" t="s">
        <v>21</v>
      </c>
      <c r="M54" s="49" t="s">
        <v>21</v>
      </c>
      <c r="N54" s="24"/>
    </row>
    <row r="55" spans="1:14" x14ac:dyDescent="0.25">
      <c r="A55" s="24">
        <v>49</v>
      </c>
      <c r="B55" s="43" t="s">
        <v>129</v>
      </c>
      <c r="C55" s="28">
        <v>2</v>
      </c>
      <c r="D55" s="43" t="s">
        <v>47</v>
      </c>
      <c r="E55" s="43" t="s">
        <v>43</v>
      </c>
      <c r="F55" s="28" t="s">
        <v>51</v>
      </c>
      <c r="G55" s="28">
        <v>18</v>
      </c>
      <c r="H55" s="28" t="s">
        <v>21</v>
      </c>
      <c r="I55" s="28">
        <v>2</v>
      </c>
      <c r="J55" s="28">
        <v>2</v>
      </c>
      <c r="K55" s="49" t="s">
        <v>52</v>
      </c>
      <c r="L55" s="49" t="s">
        <v>21</v>
      </c>
      <c r="M55" s="49" t="s">
        <v>21</v>
      </c>
      <c r="N55" s="24"/>
    </row>
    <row r="56" spans="1:14" x14ac:dyDescent="0.25">
      <c r="A56" s="24">
        <v>50</v>
      </c>
      <c r="B56" s="43" t="s">
        <v>26</v>
      </c>
      <c r="C56" s="28">
        <v>2</v>
      </c>
      <c r="D56" s="43" t="s">
        <v>47</v>
      </c>
      <c r="E56" s="43" t="s">
        <v>19</v>
      </c>
      <c r="F56" s="28" t="s">
        <v>51</v>
      </c>
      <c r="G56" s="28">
        <v>18</v>
      </c>
      <c r="H56" s="28">
        <v>70</v>
      </c>
      <c r="I56" s="28">
        <v>2</v>
      </c>
      <c r="J56" s="28">
        <v>2</v>
      </c>
      <c r="K56" s="49" t="s">
        <v>52</v>
      </c>
      <c r="L56" s="49" t="s">
        <v>21</v>
      </c>
      <c r="M56" s="49" t="s">
        <v>21</v>
      </c>
      <c r="N56" s="24"/>
    </row>
    <row r="57" spans="1:14" x14ac:dyDescent="0.25">
      <c r="A57" s="24">
        <v>51</v>
      </c>
      <c r="B57" s="43" t="s">
        <v>34</v>
      </c>
      <c r="C57" s="28">
        <v>6</v>
      </c>
      <c r="D57" s="43" t="s">
        <v>21</v>
      </c>
      <c r="E57" s="43" t="s">
        <v>34</v>
      </c>
      <c r="F57" s="28">
        <v>8</v>
      </c>
      <c r="G57" s="28">
        <v>80</v>
      </c>
      <c r="H57" s="28" t="s">
        <v>21</v>
      </c>
      <c r="I57" s="28">
        <v>6</v>
      </c>
      <c r="J57" s="28">
        <v>6</v>
      </c>
      <c r="K57" s="49" t="s">
        <v>52</v>
      </c>
      <c r="L57" s="49" t="s">
        <v>21</v>
      </c>
      <c r="M57" s="49" t="s">
        <v>21</v>
      </c>
      <c r="N57" s="24"/>
    </row>
    <row r="58" spans="1:14" x14ac:dyDescent="0.25">
      <c r="A58" s="24">
        <v>52</v>
      </c>
      <c r="B58" s="43" t="s">
        <v>223</v>
      </c>
      <c r="C58" s="28">
        <v>6</v>
      </c>
      <c r="D58" s="43" t="s">
        <v>47</v>
      </c>
      <c r="E58" s="43" t="s">
        <v>223</v>
      </c>
      <c r="F58" s="28" t="s">
        <v>51</v>
      </c>
      <c r="G58" s="28">
        <v>8</v>
      </c>
      <c r="H58" s="28">
        <v>80</v>
      </c>
      <c r="I58" s="28">
        <v>6</v>
      </c>
      <c r="J58" s="28">
        <v>6</v>
      </c>
      <c r="K58" s="49" t="s">
        <v>52</v>
      </c>
      <c r="L58" s="49" t="s">
        <v>21</v>
      </c>
      <c r="M58" s="49" t="s">
        <v>21</v>
      </c>
      <c r="N58" s="24"/>
    </row>
    <row r="59" spans="1:14" x14ac:dyDescent="0.25">
      <c r="A59" s="24">
        <v>53</v>
      </c>
      <c r="B59" s="43" t="s">
        <v>124</v>
      </c>
      <c r="C59" s="28">
        <v>1</v>
      </c>
      <c r="D59" s="43" t="s">
        <v>47</v>
      </c>
      <c r="E59" s="43" t="s">
        <v>124</v>
      </c>
      <c r="F59" s="28">
        <v>2.6</v>
      </c>
      <c r="G59" s="28">
        <v>30</v>
      </c>
      <c r="H59" s="28" t="s">
        <v>21</v>
      </c>
      <c r="I59" s="28">
        <v>1</v>
      </c>
      <c r="J59" s="28">
        <v>1</v>
      </c>
      <c r="K59" s="49" t="s">
        <v>52</v>
      </c>
      <c r="L59" s="49" t="s">
        <v>21</v>
      </c>
      <c r="M59" s="49" t="s">
        <v>21</v>
      </c>
      <c r="N59" s="24"/>
    </row>
    <row r="60" spans="1:14" x14ac:dyDescent="0.25">
      <c r="A60" s="24">
        <v>54</v>
      </c>
      <c r="B60" s="43" t="s">
        <v>129</v>
      </c>
      <c r="C60" s="28">
        <v>1</v>
      </c>
      <c r="D60" s="43" t="s">
        <v>47</v>
      </c>
      <c r="E60" s="43" t="s">
        <v>43</v>
      </c>
      <c r="F60" s="28" t="s">
        <v>51</v>
      </c>
      <c r="G60" s="28">
        <v>16</v>
      </c>
      <c r="H60" s="28" t="s">
        <v>21</v>
      </c>
      <c r="I60" s="28">
        <v>1</v>
      </c>
      <c r="J60" s="28">
        <v>1</v>
      </c>
      <c r="K60" s="49" t="s">
        <v>52</v>
      </c>
      <c r="L60" s="49" t="s">
        <v>21</v>
      </c>
      <c r="M60" s="49" t="s">
        <v>21</v>
      </c>
      <c r="N60" s="24"/>
    </row>
    <row r="61" spans="1:14" x14ac:dyDescent="0.25">
      <c r="A61" s="24">
        <v>55</v>
      </c>
      <c r="B61" s="43" t="s">
        <v>163</v>
      </c>
      <c r="C61" s="28">
        <v>2</v>
      </c>
      <c r="D61" s="43" t="s">
        <v>47</v>
      </c>
      <c r="E61" s="43" t="s">
        <v>125</v>
      </c>
      <c r="F61" s="28" t="s">
        <v>164</v>
      </c>
      <c r="G61" s="28">
        <v>20</v>
      </c>
      <c r="H61" s="28" t="s">
        <v>21</v>
      </c>
      <c r="I61" s="28">
        <v>2</v>
      </c>
      <c r="J61" s="28">
        <v>2</v>
      </c>
      <c r="K61" s="49" t="s">
        <v>52</v>
      </c>
      <c r="L61" s="49" t="s">
        <v>21</v>
      </c>
      <c r="M61" s="49" t="s">
        <v>21</v>
      </c>
      <c r="N61" s="24"/>
    </row>
    <row r="62" spans="1:14" x14ac:dyDescent="0.25">
      <c r="A62" s="24">
        <v>56</v>
      </c>
      <c r="B62" s="43" t="s">
        <v>163</v>
      </c>
      <c r="C62" s="28">
        <v>4</v>
      </c>
      <c r="D62" s="43" t="s">
        <v>47</v>
      </c>
      <c r="E62" s="43" t="s">
        <v>167</v>
      </c>
      <c r="F62" s="28" t="s">
        <v>164</v>
      </c>
      <c r="G62" s="28">
        <v>20</v>
      </c>
      <c r="H62" s="28" t="s">
        <v>21</v>
      </c>
      <c r="I62" s="28">
        <v>4</v>
      </c>
      <c r="J62" s="28">
        <v>4</v>
      </c>
      <c r="K62" s="49" t="s">
        <v>52</v>
      </c>
      <c r="L62" s="49" t="s">
        <v>21</v>
      </c>
      <c r="M62" s="49" t="s">
        <v>21</v>
      </c>
      <c r="N62" s="24"/>
    </row>
    <row r="63" spans="1:14" x14ac:dyDescent="0.25">
      <c r="A63" s="24">
        <v>57</v>
      </c>
      <c r="B63" s="43" t="s">
        <v>129</v>
      </c>
      <c r="C63" s="28">
        <v>2</v>
      </c>
      <c r="D63" s="43" t="s">
        <v>47</v>
      </c>
      <c r="E63" s="43" t="s">
        <v>43</v>
      </c>
      <c r="F63" s="37" t="s">
        <v>51</v>
      </c>
      <c r="G63" s="26">
        <v>20</v>
      </c>
      <c r="H63" s="28" t="s">
        <v>21</v>
      </c>
      <c r="I63" s="28">
        <v>2</v>
      </c>
      <c r="J63" s="28">
        <v>2</v>
      </c>
      <c r="K63" s="49" t="s">
        <v>52</v>
      </c>
      <c r="L63" s="49" t="s">
        <v>21</v>
      </c>
      <c r="M63" s="49" t="s">
        <v>21</v>
      </c>
      <c r="N63" s="24"/>
    </row>
    <row r="64" spans="1:14" x14ac:dyDescent="0.25">
      <c r="A64" s="24">
        <v>58</v>
      </c>
      <c r="B64" s="43" t="s">
        <v>26</v>
      </c>
      <c r="C64" s="28">
        <v>2</v>
      </c>
      <c r="D64" s="43" t="s">
        <v>47</v>
      </c>
      <c r="E64" s="43" t="s">
        <v>19</v>
      </c>
      <c r="F64" s="28" t="s">
        <v>51</v>
      </c>
      <c r="G64" s="28">
        <v>20</v>
      </c>
      <c r="H64" s="28">
        <v>90</v>
      </c>
      <c r="I64" s="28">
        <v>2</v>
      </c>
      <c r="J64" s="28">
        <v>2</v>
      </c>
      <c r="K64" s="49" t="s">
        <v>52</v>
      </c>
      <c r="L64" s="49" t="s">
        <v>21</v>
      </c>
      <c r="M64" s="49" t="s">
        <v>21</v>
      </c>
      <c r="N64" s="30"/>
    </row>
    <row r="65" spans="1:14" x14ac:dyDescent="0.25">
      <c r="A65" s="24">
        <v>59</v>
      </c>
      <c r="B65" s="43" t="s">
        <v>303</v>
      </c>
      <c r="C65" s="28">
        <v>1</v>
      </c>
      <c r="D65" s="43" t="s">
        <v>76</v>
      </c>
      <c r="E65" s="43" t="s">
        <v>303</v>
      </c>
      <c r="F65" s="28" t="s">
        <v>51</v>
      </c>
      <c r="G65" s="28">
        <v>14</v>
      </c>
      <c r="H65" s="28">
        <v>600</v>
      </c>
      <c r="I65" s="28">
        <v>1</v>
      </c>
      <c r="J65" s="28">
        <v>1</v>
      </c>
      <c r="K65" s="49" t="s">
        <v>104</v>
      </c>
      <c r="L65" s="49" t="s">
        <v>21</v>
      </c>
      <c r="M65" s="49" t="s">
        <v>21</v>
      </c>
      <c r="N65" s="30"/>
    </row>
    <row r="66" spans="1:14" x14ac:dyDescent="0.25">
      <c r="A66" s="24">
        <v>60</v>
      </c>
      <c r="B66" s="43" t="s">
        <v>129</v>
      </c>
      <c r="C66" s="28">
        <v>40</v>
      </c>
      <c r="D66" s="43" t="s">
        <v>47</v>
      </c>
      <c r="E66" s="43" t="s">
        <v>276</v>
      </c>
      <c r="F66" s="28" t="s">
        <v>51</v>
      </c>
      <c r="G66" s="28" t="s">
        <v>208</v>
      </c>
      <c r="H66" s="28" t="s">
        <v>21</v>
      </c>
      <c r="I66" s="28">
        <v>40</v>
      </c>
      <c r="J66" s="28">
        <v>40</v>
      </c>
      <c r="K66" s="49" t="s">
        <v>52</v>
      </c>
      <c r="L66" s="49" t="s">
        <v>21</v>
      </c>
      <c r="M66" s="49" t="s">
        <v>21</v>
      </c>
      <c r="N66" s="30"/>
    </row>
    <row r="67" spans="1:14" x14ac:dyDescent="0.25">
      <c r="A67" s="24">
        <v>61</v>
      </c>
      <c r="B67" s="43" t="s">
        <v>26</v>
      </c>
      <c r="C67" s="28">
        <v>40</v>
      </c>
      <c r="D67" s="43" t="s">
        <v>47</v>
      </c>
      <c r="E67" s="43" t="s">
        <v>207</v>
      </c>
      <c r="F67" s="28" t="s">
        <v>51</v>
      </c>
      <c r="G67" s="28" t="s">
        <v>208</v>
      </c>
      <c r="H67" s="28">
        <v>10</v>
      </c>
      <c r="I67" s="28">
        <v>40</v>
      </c>
      <c r="J67" s="28">
        <v>40</v>
      </c>
      <c r="K67" s="49" t="s">
        <v>52</v>
      </c>
      <c r="L67" s="49" t="s">
        <v>21</v>
      </c>
      <c r="M67" s="49" t="s">
        <v>21</v>
      </c>
      <c r="N67" s="30"/>
    </row>
    <row r="68" spans="1:14" x14ac:dyDescent="0.25">
      <c r="A68" s="24">
        <v>62</v>
      </c>
      <c r="B68" s="43" t="s">
        <v>129</v>
      </c>
      <c r="C68" s="28">
        <v>34</v>
      </c>
      <c r="D68" s="43" t="s">
        <v>47</v>
      </c>
      <c r="E68" s="43" t="s">
        <v>43</v>
      </c>
      <c r="F68" s="28" t="s">
        <v>51</v>
      </c>
      <c r="G68" s="28">
        <v>8</v>
      </c>
      <c r="H68" s="28"/>
      <c r="I68" s="28">
        <v>34</v>
      </c>
      <c r="J68" s="28">
        <v>34</v>
      </c>
      <c r="K68" s="49" t="s">
        <v>52</v>
      </c>
      <c r="L68" s="49" t="s">
        <v>21</v>
      </c>
      <c r="M68" s="49" t="s">
        <v>21</v>
      </c>
      <c r="N68" s="30"/>
    </row>
    <row r="69" spans="1:14" x14ac:dyDescent="0.25">
      <c r="A69" s="24">
        <v>63</v>
      </c>
      <c r="B69" s="43" t="s">
        <v>26</v>
      </c>
      <c r="C69" s="28">
        <v>34</v>
      </c>
      <c r="D69" s="43" t="s">
        <v>47</v>
      </c>
      <c r="E69" s="43" t="s">
        <v>19</v>
      </c>
      <c r="F69" s="28" t="s">
        <v>51</v>
      </c>
      <c r="G69" s="28">
        <v>8</v>
      </c>
      <c r="H69" s="28">
        <v>20</v>
      </c>
      <c r="I69" s="28">
        <v>34</v>
      </c>
      <c r="J69" s="28">
        <v>34</v>
      </c>
      <c r="K69" s="49" t="s">
        <v>52</v>
      </c>
      <c r="L69" s="49" t="s">
        <v>21</v>
      </c>
      <c r="M69" s="49" t="s">
        <v>21</v>
      </c>
      <c r="N69" s="30"/>
    </row>
    <row r="70" spans="1:14" x14ac:dyDescent="0.25">
      <c r="A70" s="24">
        <v>64</v>
      </c>
      <c r="B70" s="43" t="s">
        <v>26</v>
      </c>
      <c r="C70" s="28">
        <v>2</v>
      </c>
      <c r="D70" s="43" t="s">
        <v>47</v>
      </c>
      <c r="E70" s="43" t="s">
        <v>19</v>
      </c>
      <c r="F70" s="28" t="s">
        <v>51</v>
      </c>
      <c r="G70" s="28">
        <v>18</v>
      </c>
      <c r="H70" s="28">
        <v>70</v>
      </c>
      <c r="I70" s="28">
        <v>2</v>
      </c>
      <c r="J70" s="28">
        <v>2</v>
      </c>
      <c r="K70" s="49" t="s">
        <v>52</v>
      </c>
      <c r="L70" s="49" t="s">
        <v>21</v>
      </c>
      <c r="M70" s="49" t="s">
        <v>21</v>
      </c>
      <c r="N70" s="24"/>
    </row>
    <row r="71" spans="1:14" x14ac:dyDescent="0.25">
      <c r="A71" s="24">
        <v>65</v>
      </c>
      <c r="B71" s="43" t="s">
        <v>20</v>
      </c>
      <c r="C71" s="28">
        <v>2</v>
      </c>
      <c r="D71" s="43" t="s">
        <v>47</v>
      </c>
      <c r="E71" s="43" t="s">
        <v>43</v>
      </c>
      <c r="F71" s="28" t="s">
        <v>51</v>
      </c>
      <c r="G71" s="28">
        <v>18</v>
      </c>
      <c r="H71" s="28" t="s">
        <v>21</v>
      </c>
      <c r="I71" s="28">
        <v>2</v>
      </c>
      <c r="J71" s="28">
        <v>2</v>
      </c>
      <c r="K71" s="49" t="s">
        <v>52</v>
      </c>
      <c r="L71" s="49" t="s">
        <v>21</v>
      </c>
      <c r="M71" s="49" t="s">
        <v>21</v>
      </c>
      <c r="N71" s="24"/>
    </row>
    <row r="72" spans="1:14" x14ac:dyDescent="0.25">
      <c r="A72" s="24">
        <v>66</v>
      </c>
      <c r="B72" s="43" t="s">
        <v>163</v>
      </c>
      <c r="C72" s="28">
        <v>2</v>
      </c>
      <c r="D72" s="43" t="s">
        <v>47</v>
      </c>
      <c r="E72" s="43" t="s">
        <v>167</v>
      </c>
      <c r="F72" s="28" t="s">
        <v>164</v>
      </c>
      <c r="G72" s="28">
        <v>18</v>
      </c>
      <c r="H72" s="28" t="s">
        <v>21</v>
      </c>
      <c r="I72" s="28">
        <v>2</v>
      </c>
      <c r="J72" s="28">
        <v>2</v>
      </c>
      <c r="K72" s="49" t="s">
        <v>52</v>
      </c>
      <c r="L72" s="49" t="s">
        <v>21</v>
      </c>
      <c r="M72" s="49" t="s">
        <v>21</v>
      </c>
      <c r="N72" s="24"/>
    </row>
    <row r="73" spans="1:14" x14ac:dyDescent="0.25">
      <c r="A73" s="24">
        <v>67</v>
      </c>
      <c r="B73" s="43" t="s">
        <v>163</v>
      </c>
      <c r="C73" s="28">
        <v>2</v>
      </c>
      <c r="D73" s="43" t="s">
        <v>47</v>
      </c>
      <c r="E73" s="43" t="s">
        <v>125</v>
      </c>
      <c r="F73" s="28" t="s">
        <v>164</v>
      </c>
      <c r="G73" s="28">
        <v>18</v>
      </c>
      <c r="H73" s="28" t="s">
        <v>21</v>
      </c>
      <c r="I73" s="28">
        <v>2</v>
      </c>
      <c r="J73" s="28">
        <v>2</v>
      </c>
      <c r="K73" s="49" t="s">
        <v>52</v>
      </c>
      <c r="L73" s="49" t="s">
        <v>21</v>
      </c>
      <c r="M73" s="49" t="s">
        <v>21</v>
      </c>
      <c r="N73" s="24"/>
    </row>
    <row r="74" spans="1:14" x14ac:dyDescent="0.25">
      <c r="A74" s="24">
        <v>68</v>
      </c>
      <c r="B74" s="43" t="s">
        <v>223</v>
      </c>
      <c r="C74" s="28">
        <v>4</v>
      </c>
      <c r="D74" s="43" t="s">
        <v>47</v>
      </c>
      <c r="E74" s="43" t="s">
        <v>223</v>
      </c>
      <c r="F74" s="28" t="s">
        <v>51</v>
      </c>
      <c r="G74" s="28">
        <v>8</v>
      </c>
      <c r="H74" s="28">
        <v>80</v>
      </c>
      <c r="I74" s="28">
        <v>4</v>
      </c>
      <c r="J74" s="28">
        <v>4</v>
      </c>
      <c r="K74" s="49" t="s">
        <v>52</v>
      </c>
      <c r="L74" s="49" t="s">
        <v>21</v>
      </c>
      <c r="M74" s="49" t="s">
        <v>21</v>
      </c>
      <c r="N74" s="24"/>
    </row>
    <row r="75" spans="1:14" x14ac:dyDescent="0.25">
      <c r="A75" s="24">
        <v>69</v>
      </c>
      <c r="B75" s="43" t="s">
        <v>34</v>
      </c>
      <c r="C75" s="28">
        <v>4</v>
      </c>
      <c r="D75" s="28" t="s">
        <v>21</v>
      </c>
      <c r="E75" s="43" t="s">
        <v>34</v>
      </c>
      <c r="F75" s="28">
        <v>8</v>
      </c>
      <c r="G75" s="28">
        <v>80</v>
      </c>
      <c r="H75" s="28" t="s">
        <v>21</v>
      </c>
      <c r="I75" s="28">
        <v>4</v>
      </c>
      <c r="J75" s="28">
        <v>4</v>
      </c>
      <c r="K75" s="49" t="s">
        <v>52</v>
      </c>
      <c r="L75" s="49" t="s">
        <v>21</v>
      </c>
      <c r="M75" s="49" t="s">
        <v>21</v>
      </c>
      <c r="N75" s="24"/>
    </row>
    <row r="76" spans="1:14" x14ac:dyDescent="0.25">
      <c r="A76" s="24">
        <v>70</v>
      </c>
      <c r="B76" s="43" t="s">
        <v>26</v>
      </c>
      <c r="C76" s="28">
        <v>2</v>
      </c>
      <c r="D76" s="43" t="s">
        <v>47</v>
      </c>
      <c r="E76" s="43" t="s">
        <v>19</v>
      </c>
      <c r="F76" s="28" t="s">
        <v>51</v>
      </c>
      <c r="G76" s="28">
        <v>8</v>
      </c>
      <c r="H76" s="28">
        <v>20</v>
      </c>
      <c r="I76" s="28">
        <v>2</v>
      </c>
      <c r="J76" s="28">
        <v>2</v>
      </c>
      <c r="K76" s="49" t="s">
        <v>52</v>
      </c>
      <c r="L76" s="49" t="s">
        <v>21</v>
      </c>
      <c r="M76" s="49" t="s">
        <v>21</v>
      </c>
      <c r="N76" s="24"/>
    </row>
    <row r="77" spans="1:14" x14ac:dyDescent="0.25">
      <c r="A77" s="24">
        <v>71</v>
      </c>
      <c r="B77" s="43" t="s">
        <v>20</v>
      </c>
      <c r="C77" s="28">
        <v>1</v>
      </c>
      <c r="D77" s="43" t="s">
        <v>47</v>
      </c>
      <c r="E77" s="43" t="s">
        <v>43</v>
      </c>
      <c r="F77" s="28" t="s">
        <v>51</v>
      </c>
      <c r="G77" s="28">
        <v>8</v>
      </c>
      <c r="H77" s="28" t="s">
        <v>21</v>
      </c>
      <c r="I77" s="28">
        <v>1</v>
      </c>
      <c r="J77" s="28">
        <v>1</v>
      </c>
      <c r="K77" s="49" t="s">
        <v>52</v>
      </c>
      <c r="L77" s="49" t="s">
        <v>21</v>
      </c>
      <c r="M77" s="49" t="s">
        <v>21</v>
      </c>
      <c r="N77" s="24"/>
    </row>
    <row r="78" spans="1:14" x14ac:dyDescent="0.25">
      <c r="A78" s="24">
        <v>72</v>
      </c>
      <c r="B78" s="43" t="s">
        <v>163</v>
      </c>
      <c r="C78" s="28">
        <v>1</v>
      </c>
      <c r="D78" s="43" t="s">
        <v>47</v>
      </c>
      <c r="E78" s="43" t="s">
        <v>167</v>
      </c>
      <c r="F78" s="28" t="s">
        <v>164</v>
      </c>
      <c r="G78" s="28">
        <v>8</v>
      </c>
      <c r="H78" s="28" t="s">
        <v>21</v>
      </c>
      <c r="I78" s="28">
        <v>1</v>
      </c>
      <c r="J78" s="28">
        <v>1</v>
      </c>
      <c r="K78" s="49" t="s">
        <v>52</v>
      </c>
      <c r="L78" s="49" t="s">
        <v>21</v>
      </c>
      <c r="M78" s="49" t="s">
        <v>21</v>
      </c>
      <c r="N78" s="24"/>
    </row>
    <row r="79" spans="1:14" x14ac:dyDescent="0.25">
      <c r="A79" s="24">
        <v>73</v>
      </c>
      <c r="B79" s="43" t="s">
        <v>163</v>
      </c>
      <c r="C79" s="28">
        <v>1</v>
      </c>
      <c r="D79" s="43" t="s">
        <v>47</v>
      </c>
      <c r="E79" s="43" t="s">
        <v>125</v>
      </c>
      <c r="F79" s="28" t="s">
        <v>164</v>
      </c>
      <c r="G79" s="28">
        <v>8</v>
      </c>
      <c r="H79" s="28" t="s">
        <v>21</v>
      </c>
      <c r="I79" s="28">
        <v>1</v>
      </c>
      <c r="J79" s="28">
        <v>1</v>
      </c>
      <c r="K79" s="49" t="s">
        <v>52</v>
      </c>
      <c r="L79" s="49" t="s">
        <v>21</v>
      </c>
      <c r="M79" s="49" t="s">
        <v>21</v>
      </c>
      <c r="N79" s="24"/>
    </row>
    <row r="80" spans="1:14" x14ac:dyDescent="0.25">
      <c r="A80" s="24">
        <v>74</v>
      </c>
      <c r="B80" s="43" t="s">
        <v>26</v>
      </c>
      <c r="C80" s="28">
        <v>1</v>
      </c>
      <c r="D80" s="43" t="s">
        <v>47</v>
      </c>
      <c r="E80" s="43" t="s">
        <v>19</v>
      </c>
      <c r="F80" s="28" t="s">
        <v>51</v>
      </c>
      <c r="G80" s="28">
        <v>10</v>
      </c>
      <c r="H80" s="28">
        <v>100</v>
      </c>
      <c r="I80" s="28">
        <v>1</v>
      </c>
      <c r="J80" s="28">
        <v>1</v>
      </c>
      <c r="K80" s="49" t="s">
        <v>52</v>
      </c>
      <c r="L80" s="49" t="s">
        <v>21</v>
      </c>
      <c r="M80" s="49" t="s">
        <v>21</v>
      </c>
      <c r="N80" s="24"/>
    </row>
    <row r="81" spans="1:14" x14ac:dyDescent="0.25">
      <c r="A81" s="24">
        <v>75</v>
      </c>
      <c r="B81" s="43" t="s">
        <v>20</v>
      </c>
      <c r="C81" s="28">
        <v>1</v>
      </c>
      <c r="D81" s="43" t="s">
        <v>47</v>
      </c>
      <c r="E81" s="43" t="s">
        <v>43</v>
      </c>
      <c r="F81" s="37" t="s">
        <v>51</v>
      </c>
      <c r="G81" s="26">
        <v>10</v>
      </c>
      <c r="H81" s="28" t="s">
        <v>21</v>
      </c>
      <c r="I81" s="28">
        <v>1</v>
      </c>
      <c r="J81" s="28">
        <v>1</v>
      </c>
      <c r="K81" s="49" t="s">
        <v>52</v>
      </c>
      <c r="L81" s="49" t="s">
        <v>21</v>
      </c>
      <c r="M81" s="49" t="s">
        <v>21</v>
      </c>
      <c r="N81" s="24"/>
    </row>
    <row r="82" spans="1:14" x14ac:dyDescent="0.25">
      <c r="A82" s="24">
        <v>76</v>
      </c>
      <c r="B82" s="43" t="s">
        <v>163</v>
      </c>
      <c r="C82" s="28">
        <v>1</v>
      </c>
      <c r="D82" s="43" t="s">
        <v>47</v>
      </c>
      <c r="E82" s="43" t="s">
        <v>125</v>
      </c>
      <c r="F82" s="28" t="s">
        <v>164</v>
      </c>
      <c r="G82" s="28">
        <v>10</v>
      </c>
      <c r="H82" s="28" t="s">
        <v>21</v>
      </c>
      <c r="I82" s="28">
        <v>1</v>
      </c>
      <c r="J82" s="28">
        <v>1</v>
      </c>
      <c r="K82" s="49" t="s">
        <v>52</v>
      </c>
      <c r="L82" s="49" t="s">
        <v>21</v>
      </c>
      <c r="M82" s="49" t="s">
        <v>21</v>
      </c>
      <c r="N82" s="30"/>
    </row>
  </sheetData>
  <pageMargins left="0.21739130434782608" right="0.19927536231884058" top="0.47101449275362317" bottom="0.19021739130434784" header="0.3" footer="0.3"/>
  <pageSetup paperSize="9" orientation="portrait" r:id="rId1"/>
  <headerFooter>
    <oddHeader>&amp;C&amp;"Times New Roman,Regular"&amp;10Material Take-Off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M6"/>
  <sheetViews>
    <sheetView workbookViewId="0">
      <selection activeCell="G5" sqref="G5"/>
    </sheetView>
  </sheetViews>
  <sheetFormatPr defaultColWidth="9" defaultRowHeight="15.75" x14ac:dyDescent="0.25"/>
  <cols>
    <col min="1" max="1" width="4.28515625" style="76" bestFit="1" customWidth="1"/>
    <col min="2" max="2" width="9" style="76"/>
    <col min="3" max="3" width="13.140625" style="76" bestFit="1" customWidth="1"/>
    <col min="4" max="4" width="7.85546875" style="76" customWidth="1"/>
    <col min="5" max="5" width="5.7109375" style="76" customWidth="1"/>
    <col min="6" max="6" width="5.5703125" style="76" customWidth="1"/>
    <col min="7" max="7" width="6.140625" style="76" customWidth="1"/>
    <col min="8" max="8" width="5.42578125" style="76" customWidth="1"/>
    <col min="9" max="9" width="5.28515625" style="76" customWidth="1"/>
    <col min="10" max="10" width="7.85546875" style="76" customWidth="1"/>
    <col min="11" max="11" width="9.42578125" style="76" customWidth="1"/>
    <col min="12" max="16384" width="9" style="76"/>
  </cols>
  <sheetData>
    <row r="1" spans="1:13" ht="19.5" thickBot="1" x14ac:dyDescent="0.3">
      <c r="A1" s="71"/>
      <c r="B1" s="71"/>
      <c r="C1" s="71"/>
      <c r="D1" s="71"/>
      <c r="E1" s="72"/>
      <c r="F1" s="73" t="s">
        <v>306</v>
      </c>
      <c r="G1" s="72"/>
      <c r="H1" s="74" t="s">
        <v>307</v>
      </c>
      <c r="I1" s="75"/>
      <c r="J1" s="71"/>
      <c r="K1" s="71"/>
      <c r="L1" s="71"/>
    </row>
    <row r="2" spans="1:13" ht="56.25" x14ac:dyDescent="0.25">
      <c r="A2" s="77" t="s">
        <v>308</v>
      </c>
      <c r="B2" s="78" t="s">
        <v>309</v>
      </c>
      <c r="C2" s="78" t="s">
        <v>310</v>
      </c>
      <c r="D2" s="78" t="s">
        <v>311</v>
      </c>
      <c r="E2" s="78" t="s">
        <v>312</v>
      </c>
      <c r="F2" s="78" t="s">
        <v>313</v>
      </c>
      <c r="G2" s="78" t="s">
        <v>314</v>
      </c>
      <c r="H2" s="78" t="s">
        <v>315</v>
      </c>
      <c r="I2" s="78" t="s">
        <v>316</v>
      </c>
      <c r="J2" s="78" t="s">
        <v>317</v>
      </c>
      <c r="K2" s="78" t="s">
        <v>318</v>
      </c>
      <c r="L2" s="79" t="s">
        <v>319</v>
      </c>
    </row>
    <row r="3" spans="1:13" ht="18.75" x14ac:dyDescent="0.25">
      <c r="A3" s="80">
        <v>1</v>
      </c>
      <c r="B3" s="81" t="s">
        <v>320</v>
      </c>
      <c r="C3" s="81" t="s">
        <v>321</v>
      </c>
      <c r="D3" s="82">
        <v>1.5</v>
      </c>
      <c r="E3" s="82">
        <v>88</v>
      </c>
      <c r="F3" s="82">
        <v>4560</v>
      </c>
      <c r="G3" s="82">
        <v>6</v>
      </c>
      <c r="H3" s="82">
        <v>1000</v>
      </c>
      <c r="I3" s="82">
        <v>3952</v>
      </c>
      <c r="J3" s="83">
        <f t="shared" ref="J3:J4" si="0">(D3*E3*F3*7.85/1000000)*G3</f>
        <v>28.350431999999998</v>
      </c>
      <c r="K3" s="84">
        <f>L3*J3+J3</f>
        <v>29.287636363636363</v>
      </c>
      <c r="L3" s="85">
        <v>3.3057851239669422E-2</v>
      </c>
    </row>
    <row r="4" spans="1:13" ht="19.5" thickBot="1" x14ac:dyDescent="0.3">
      <c r="A4" s="86">
        <v>2</v>
      </c>
      <c r="B4" s="87" t="s">
        <v>320</v>
      </c>
      <c r="C4" s="87" t="s">
        <v>322</v>
      </c>
      <c r="D4" s="88">
        <v>1.5</v>
      </c>
      <c r="E4" s="88">
        <v>84</v>
      </c>
      <c r="F4" s="88">
        <v>2495</v>
      </c>
      <c r="G4" s="88">
        <v>12</v>
      </c>
      <c r="H4" s="88">
        <v>1000</v>
      </c>
      <c r="I4" s="88">
        <v>4030</v>
      </c>
      <c r="J4" s="89">
        <f t="shared" si="0"/>
        <v>29.613654000000004</v>
      </c>
      <c r="K4" s="90">
        <f>L4*J4+J4</f>
        <v>32.049409090909094</v>
      </c>
      <c r="L4" s="91">
        <v>8.2251082251082255E-2</v>
      </c>
    </row>
    <row r="5" spans="1:13" ht="18.75" x14ac:dyDescent="0.25">
      <c r="G5" s="76">
        <f>SUM(G3:G4)</f>
        <v>18</v>
      </c>
      <c r="J5" s="92">
        <f>SUM(J3:J4)</f>
        <v>57.964086000000002</v>
      </c>
      <c r="K5" s="93">
        <f>SUM(K3:K4)</f>
        <v>61.337045454545461</v>
      </c>
      <c r="L5" s="94"/>
      <c r="M5" s="95"/>
    </row>
    <row r="6" spans="1:13" x14ac:dyDescent="0.25">
      <c r="K6" s="93">
        <f>K5*1.03</f>
        <v>63.177156818181828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O17"/>
  <sheetViews>
    <sheetView topLeftCell="A5" workbookViewId="0">
      <selection activeCell="G15" sqref="G15"/>
    </sheetView>
  </sheetViews>
  <sheetFormatPr defaultColWidth="9" defaultRowHeight="15.75" x14ac:dyDescent="0.25"/>
  <cols>
    <col min="1" max="1" width="4.28515625" style="76" bestFit="1" customWidth="1"/>
    <col min="2" max="2" width="9" style="76"/>
    <col min="3" max="3" width="13.140625" style="76" bestFit="1" customWidth="1"/>
    <col min="4" max="4" width="7.85546875" style="76" customWidth="1"/>
    <col min="5" max="6" width="5.7109375" style="76" customWidth="1"/>
    <col min="7" max="7" width="6.140625" style="76" customWidth="1"/>
    <col min="8" max="8" width="5.42578125" style="76" customWidth="1"/>
    <col min="9" max="9" width="5.28515625" style="76" customWidth="1"/>
    <col min="10" max="10" width="7.85546875" style="76" customWidth="1"/>
    <col min="11" max="11" width="9.42578125" style="76" customWidth="1"/>
    <col min="12" max="16384" width="9" style="76"/>
  </cols>
  <sheetData>
    <row r="1" spans="1:15" ht="19.5" thickBot="1" x14ac:dyDescent="0.3">
      <c r="A1" s="71"/>
      <c r="B1" s="71"/>
      <c r="C1" s="71"/>
      <c r="D1" s="71"/>
      <c r="E1" s="72"/>
      <c r="F1" s="73" t="s">
        <v>306</v>
      </c>
      <c r="G1" s="72"/>
      <c r="H1" s="74" t="s">
        <v>307</v>
      </c>
      <c r="I1" s="75"/>
      <c r="J1" s="71"/>
      <c r="K1" s="71"/>
      <c r="L1" s="71"/>
    </row>
    <row r="2" spans="1:15" ht="57" thickBot="1" x14ac:dyDescent="0.3">
      <c r="A2" s="77" t="s">
        <v>308</v>
      </c>
      <c r="B2" s="78" t="s">
        <v>309</v>
      </c>
      <c r="C2" s="78" t="s">
        <v>310</v>
      </c>
      <c r="D2" s="78" t="s">
        <v>311</v>
      </c>
      <c r="E2" s="78" t="s">
        <v>312</v>
      </c>
      <c r="F2" s="78" t="s">
        <v>313</v>
      </c>
      <c r="G2" s="78" t="s">
        <v>314</v>
      </c>
      <c r="H2" s="78" t="s">
        <v>315</v>
      </c>
      <c r="I2" s="78" t="s">
        <v>316</v>
      </c>
      <c r="J2" s="78" t="s">
        <v>317</v>
      </c>
      <c r="K2" s="78" t="s">
        <v>318</v>
      </c>
      <c r="L2" s="79" t="s">
        <v>319</v>
      </c>
    </row>
    <row r="3" spans="1:15" ht="18.75" x14ac:dyDescent="0.25">
      <c r="A3" s="96">
        <v>1</v>
      </c>
      <c r="B3" s="97" t="s">
        <v>323</v>
      </c>
      <c r="C3" s="97" t="s">
        <v>324</v>
      </c>
      <c r="D3" s="98">
        <v>1.5</v>
      </c>
      <c r="E3" s="98">
        <v>137</v>
      </c>
      <c r="F3" s="98">
        <v>1360</v>
      </c>
      <c r="G3" s="99">
        <v>2</v>
      </c>
      <c r="H3" s="98">
        <v>1000</v>
      </c>
      <c r="I3" s="98"/>
      <c r="J3" s="100">
        <f>(D3*E3*F3*7.85/1000000)*G3</f>
        <v>4.3878360000000001</v>
      </c>
      <c r="K3" s="101">
        <f t="shared" ref="K3:K15" si="0">L3*J3+J3</f>
        <v>4.5754285714285716</v>
      </c>
      <c r="L3" s="102">
        <v>4.2752867570385822E-2</v>
      </c>
      <c r="O3" s="103"/>
    </row>
    <row r="4" spans="1:15" ht="18.75" x14ac:dyDescent="0.25">
      <c r="A4" s="80">
        <v>1</v>
      </c>
      <c r="B4" s="81" t="s">
        <v>323</v>
      </c>
      <c r="C4" s="81" t="s">
        <v>324</v>
      </c>
      <c r="D4" s="82">
        <v>1.5</v>
      </c>
      <c r="E4" s="82">
        <v>137</v>
      </c>
      <c r="F4" s="82">
        <v>1520</v>
      </c>
      <c r="G4" s="82">
        <v>4</v>
      </c>
      <c r="H4" s="82">
        <v>1000</v>
      </c>
      <c r="I4" s="82"/>
      <c r="J4" s="83">
        <f t="shared" ref="J4:J15" si="1">(D4*E4*F4*7.85/1000000)*G4</f>
        <v>9.8081040000000002</v>
      </c>
      <c r="K4" s="84">
        <f t="shared" si="0"/>
        <v>10.227428571428572</v>
      </c>
      <c r="L4" s="85">
        <v>4.2752867570385822E-2</v>
      </c>
    </row>
    <row r="5" spans="1:15" ht="18.75" x14ac:dyDescent="0.25">
      <c r="A5" s="80">
        <v>2</v>
      </c>
      <c r="B5" s="81" t="s">
        <v>323</v>
      </c>
      <c r="C5" s="81" t="s">
        <v>325</v>
      </c>
      <c r="D5" s="82">
        <v>1.5</v>
      </c>
      <c r="E5" s="82">
        <v>97</v>
      </c>
      <c r="F5" s="104">
        <v>1360</v>
      </c>
      <c r="G5" s="82">
        <v>3</v>
      </c>
      <c r="H5" s="82">
        <v>1000</v>
      </c>
      <c r="I5" s="82"/>
      <c r="J5" s="83">
        <f>(D5*E5*F5*7.85/1000000)*G5</f>
        <v>4.6600739999999998</v>
      </c>
      <c r="K5" s="84">
        <f t="shared" si="0"/>
        <v>4.8041999999999998</v>
      </c>
      <c r="L5" s="85">
        <v>3.0927835051546393E-2</v>
      </c>
    </row>
    <row r="6" spans="1:15" ht="18.75" x14ac:dyDescent="0.25">
      <c r="A6" s="80">
        <v>2</v>
      </c>
      <c r="B6" s="81" t="s">
        <v>323</v>
      </c>
      <c r="C6" s="81" t="s">
        <v>325</v>
      </c>
      <c r="D6" s="82">
        <v>1.5</v>
      </c>
      <c r="E6" s="82">
        <v>97</v>
      </c>
      <c r="F6" s="82">
        <v>1520</v>
      </c>
      <c r="G6" s="82">
        <v>6</v>
      </c>
      <c r="H6" s="82">
        <v>1000</v>
      </c>
      <c r="I6" s="82"/>
      <c r="J6" s="83">
        <f t="shared" si="1"/>
        <v>10.416636</v>
      </c>
      <c r="K6" s="84">
        <f t="shared" si="0"/>
        <v>10.738800000000001</v>
      </c>
      <c r="L6" s="85">
        <v>3.0927835051546393E-2</v>
      </c>
    </row>
    <row r="7" spans="1:15" ht="18.75" x14ac:dyDescent="0.25">
      <c r="A7" s="80">
        <v>3</v>
      </c>
      <c r="B7" s="81" t="s">
        <v>323</v>
      </c>
      <c r="C7" s="81" t="s">
        <v>326</v>
      </c>
      <c r="D7" s="82">
        <v>1.5</v>
      </c>
      <c r="E7" s="82">
        <v>97</v>
      </c>
      <c r="F7" s="82">
        <v>2348</v>
      </c>
      <c r="G7" s="82">
        <v>4</v>
      </c>
      <c r="H7" s="82">
        <v>1000</v>
      </c>
      <c r="I7" s="82"/>
      <c r="J7" s="83">
        <f t="shared" si="1"/>
        <v>10.7273076</v>
      </c>
      <c r="K7" s="84">
        <f t="shared" si="0"/>
        <v>11.05908</v>
      </c>
      <c r="L7" s="85">
        <v>3.0927835051546393E-2</v>
      </c>
    </row>
    <row r="8" spans="1:15" ht="18.75" x14ac:dyDescent="0.25">
      <c r="A8" s="80">
        <v>4</v>
      </c>
      <c r="B8" s="81" t="s">
        <v>323</v>
      </c>
      <c r="C8" s="81" t="s">
        <v>327</v>
      </c>
      <c r="D8" s="82">
        <v>1.5</v>
      </c>
      <c r="E8" s="82">
        <v>240</v>
      </c>
      <c r="F8" s="82">
        <v>2348</v>
      </c>
      <c r="G8" s="82">
        <v>4</v>
      </c>
      <c r="H8" s="82">
        <v>1000</v>
      </c>
      <c r="I8" s="82"/>
      <c r="J8" s="83">
        <f t="shared" si="1"/>
        <v>26.541792000000001</v>
      </c>
      <c r="K8" s="84">
        <f t="shared" si="0"/>
        <v>27.6477</v>
      </c>
      <c r="L8" s="85">
        <v>4.1666666666666664E-2</v>
      </c>
    </row>
    <row r="9" spans="1:15" ht="18.75" x14ac:dyDescent="0.25">
      <c r="A9" s="80">
        <v>5</v>
      </c>
      <c r="B9" s="81" t="s">
        <v>323</v>
      </c>
      <c r="C9" s="81" t="s">
        <v>328</v>
      </c>
      <c r="D9" s="82">
        <v>1.5</v>
      </c>
      <c r="E9" s="82">
        <v>995</v>
      </c>
      <c r="F9" s="82">
        <v>0</v>
      </c>
      <c r="G9" s="82">
        <v>0</v>
      </c>
      <c r="H9" s="82">
        <v>1000</v>
      </c>
      <c r="I9" s="82"/>
      <c r="J9" s="83">
        <f t="shared" si="1"/>
        <v>0</v>
      </c>
      <c r="K9" s="84">
        <f t="shared" si="0"/>
        <v>0</v>
      </c>
      <c r="L9" s="85">
        <v>5.0251256281407036E-3</v>
      </c>
    </row>
    <row r="10" spans="1:15" ht="18.75" x14ac:dyDescent="0.25">
      <c r="A10" s="80">
        <v>5</v>
      </c>
      <c r="B10" s="81" t="s">
        <v>323</v>
      </c>
      <c r="C10" s="81" t="s">
        <v>328</v>
      </c>
      <c r="D10" s="82">
        <v>1.5</v>
      </c>
      <c r="E10" s="82">
        <v>995</v>
      </c>
      <c r="F10" s="82">
        <v>0</v>
      </c>
      <c r="G10" s="82">
        <v>0</v>
      </c>
      <c r="H10" s="82">
        <v>1000</v>
      </c>
      <c r="I10" s="82"/>
      <c r="J10" s="83">
        <f t="shared" si="1"/>
        <v>0</v>
      </c>
      <c r="K10" s="84">
        <f t="shared" si="0"/>
        <v>0</v>
      </c>
      <c r="L10" s="85">
        <v>5.0251256281407036E-3</v>
      </c>
    </row>
    <row r="11" spans="1:15" ht="18.75" x14ac:dyDescent="0.25">
      <c r="A11" s="80">
        <v>6</v>
      </c>
      <c r="B11" s="81" t="s">
        <v>323</v>
      </c>
      <c r="C11" s="81" t="s">
        <v>329</v>
      </c>
      <c r="D11" s="82">
        <v>1.5</v>
      </c>
      <c r="E11" s="82">
        <v>998</v>
      </c>
      <c r="F11" s="82">
        <v>160</v>
      </c>
      <c r="G11" s="82">
        <v>0</v>
      </c>
      <c r="H11" s="82">
        <v>1000</v>
      </c>
      <c r="I11" s="82"/>
      <c r="J11" s="83">
        <f t="shared" si="1"/>
        <v>0</v>
      </c>
      <c r="K11" s="84">
        <f t="shared" si="0"/>
        <v>0</v>
      </c>
      <c r="L11" s="85">
        <v>1.2145748987854251E-2</v>
      </c>
    </row>
    <row r="12" spans="1:15" ht="18.75" x14ac:dyDescent="0.25">
      <c r="A12" s="80">
        <v>7</v>
      </c>
      <c r="B12" s="81" t="s">
        <v>323</v>
      </c>
      <c r="C12" s="81" t="s">
        <v>330</v>
      </c>
      <c r="D12" s="82">
        <v>1.5</v>
      </c>
      <c r="E12" s="82">
        <v>97</v>
      </c>
      <c r="F12" s="82">
        <v>2422</v>
      </c>
      <c r="G12" s="82">
        <v>4</v>
      </c>
      <c r="H12" s="82">
        <v>1000</v>
      </c>
      <c r="I12" s="82"/>
      <c r="J12" s="83">
        <f t="shared" si="1"/>
        <v>11.065391400000001</v>
      </c>
      <c r="K12" s="84">
        <f t="shared" si="0"/>
        <v>11.407620000000001</v>
      </c>
      <c r="L12" s="85">
        <v>3.0927835051546393E-2</v>
      </c>
    </row>
    <row r="13" spans="1:15" ht="18.75" x14ac:dyDescent="0.25">
      <c r="A13" s="80">
        <v>8</v>
      </c>
      <c r="B13" s="81" t="s">
        <v>323</v>
      </c>
      <c r="C13" s="81" t="s">
        <v>331</v>
      </c>
      <c r="D13" s="82">
        <v>1.5</v>
      </c>
      <c r="E13" s="82">
        <v>77</v>
      </c>
      <c r="F13" s="82">
        <v>270</v>
      </c>
      <c r="G13" s="82">
        <v>12</v>
      </c>
      <c r="H13" s="82">
        <v>1000</v>
      </c>
      <c r="I13" s="82"/>
      <c r="J13" s="83">
        <f t="shared" si="1"/>
        <v>2.937627</v>
      </c>
      <c r="K13" s="84">
        <f t="shared" si="0"/>
        <v>3.1792500000000001</v>
      </c>
      <c r="L13" s="85">
        <v>8.2251082251082255E-2</v>
      </c>
    </row>
    <row r="14" spans="1:15" ht="18.75" x14ac:dyDescent="0.25">
      <c r="A14" s="80">
        <v>9</v>
      </c>
      <c r="B14" s="81" t="s">
        <v>323</v>
      </c>
      <c r="C14" s="81" t="s">
        <v>291</v>
      </c>
      <c r="D14" s="82">
        <v>1.5</v>
      </c>
      <c r="E14" s="82">
        <v>250</v>
      </c>
      <c r="F14" s="82">
        <v>275</v>
      </c>
      <c r="G14" s="82">
        <v>7</v>
      </c>
      <c r="H14" s="82">
        <v>1000</v>
      </c>
      <c r="I14" s="82"/>
      <c r="J14" s="83">
        <f t="shared" si="1"/>
        <v>5.6667187500000002</v>
      </c>
      <c r="K14" s="84">
        <f t="shared" si="0"/>
        <v>5.6667187500000002</v>
      </c>
      <c r="L14" s="85">
        <v>0</v>
      </c>
    </row>
    <row r="15" spans="1:15" ht="19.5" thickBot="1" x14ac:dyDescent="0.3">
      <c r="A15" s="86">
        <v>10</v>
      </c>
      <c r="B15" s="87" t="s">
        <v>323</v>
      </c>
      <c r="C15" s="87" t="s">
        <v>332</v>
      </c>
      <c r="D15" s="88">
        <v>1.5</v>
      </c>
      <c r="E15" s="88">
        <v>80</v>
      </c>
      <c r="F15" s="88">
        <v>310</v>
      </c>
      <c r="G15" s="88">
        <v>4</v>
      </c>
      <c r="H15" s="88">
        <v>1000</v>
      </c>
      <c r="I15" s="88"/>
      <c r="J15" s="89">
        <f t="shared" si="1"/>
        <v>1.16808</v>
      </c>
      <c r="K15" s="90">
        <f t="shared" si="0"/>
        <v>1.21675</v>
      </c>
      <c r="L15" s="91">
        <v>4.1666666666666664E-2</v>
      </c>
    </row>
    <row r="16" spans="1:15" ht="18.75" x14ac:dyDescent="0.25">
      <c r="G16" s="76">
        <f>SUM(G12:G15)</f>
        <v>27</v>
      </c>
      <c r="J16" s="93">
        <f>SUM(J3:J15)</f>
        <v>87.379566750000009</v>
      </c>
      <c r="K16" s="93">
        <f>SUM(K3:K15)</f>
        <v>90.522975892857161</v>
      </c>
      <c r="L16" s="94"/>
      <c r="M16" s="95"/>
    </row>
    <row r="17" spans="11:11" x14ac:dyDescent="0.25">
      <c r="K17" s="93">
        <f>K16*1.03</f>
        <v>93.238665169642871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view="pageLayout" topLeftCell="A4" zoomScale="145" zoomScaleNormal="100" zoomScalePageLayoutView="145" workbookViewId="0">
      <selection activeCell="B7" sqref="B7:N10"/>
    </sheetView>
  </sheetViews>
  <sheetFormatPr defaultColWidth="9.140625" defaultRowHeight="15" x14ac:dyDescent="0.25"/>
  <cols>
    <col min="1" max="1" width="3.7109375" style="6" bestFit="1" customWidth="1"/>
    <col min="2" max="2" width="14.42578125" style="6" customWidth="1"/>
    <col min="3" max="3" width="3.42578125" style="6" customWidth="1"/>
    <col min="4" max="4" width="6.42578125" style="6" customWidth="1"/>
    <col min="5" max="5" width="9.42578125" style="6" bestFit="1" customWidth="1"/>
    <col min="6" max="6" width="7.85546875" style="6" customWidth="1"/>
    <col min="7" max="7" width="6.7109375" style="6" customWidth="1"/>
    <col min="8" max="8" width="5" style="6" customWidth="1"/>
    <col min="9" max="9" width="5.7109375" style="6" customWidth="1"/>
    <col min="10" max="10" width="6.28515625" style="6" customWidth="1"/>
    <col min="11" max="11" width="5.42578125" style="6" customWidth="1"/>
    <col min="12" max="12" width="6.28515625" style="6" customWidth="1"/>
    <col min="13" max="13" width="4.85546875" style="6" customWidth="1"/>
    <col min="14" max="14" width="6" style="6" customWidth="1"/>
    <col min="15" max="15" width="4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11">
        <v>1</v>
      </c>
      <c r="B7" s="19" t="s">
        <v>115</v>
      </c>
      <c r="C7" s="14">
        <v>1</v>
      </c>
      <c r="D7" s="20" t="s">
        <v>21</v>
      </c>
      <c r="E7" s="19" t="s">
        <v>115</v>
      </c>
      <c r="F7" s="14" t="s">
        <v>221</v>
      </c>
      <c r="G7" s="20"/>
      <c r="H7" s="20" t="s">
        <v>21</v>
      </c>
      <c r="I7" s="11">
        <v>1</v>
      </c>
      <c r="J7" s="11">
        <v>1</v>
      </c>
      <c r="K7" s="12" t="s">
        <v>52</v>
      </c>
      <c r="L7" s="12" t="s">
        <v>21</v>
      </c>
      <c r="M7" s="12" t="s">
        <v>21</v>
      </c>
      <c r="N7" s="14"/>
    </row>
    <row r="8" spans="1:14" ht="15" customHeight="1" x14ac:dyDescent="0.25">
      <c r="A8" s="11">
        <v>2</v>
      </c>
      <c r="B8" s="19" t="s">
        <v>116</v>
      </c>
      <c r="C8" s="14">
        <v>4</v>
      </c>
      <c r="D8" s="20" t="s">
        <v>21</v>
      </c>
      <c r="E8" s="19" t="s">
        <v>116</v>
      </c>
      <c r="F8" s="13" t="s">
        <v>21</v>
      </c>
      <c r="G8" s="13" t="s">
        <v>21</v>
      </c>
      <c r="H8" s="20" t="s">
        <v>21</v>
      </c>
      <c r="I8" s="11">
        <v>4</v>
      </c>
      <c r="J8" s="11">
        <v>4</v>
      </c>
      <c r="K8" s="12" t="s">
        <v>52</v>
      </c>
      <c r="L8" s="12" t="s">
        <v>21</v>
      </c>
      <c r="M8" s="12" t="s">
        <v>21</v>
      </c>
      <c r="N8" s="14"/>
    </row>
    <row r="9" spans="1:14" ht="15" customHeight="1" x14ac:dyDescent="0.25">
      <c r="A9" s="11">
        <v>3</v>
      </c>
      <c r="B9" s="19" t="s">
        <v>222</v>
      </c>
      <c r="C9" s="14">
        <v>1</v>
      </c>
      <c r="D9" s="20" t="s">
        <v>21</v>
      </c>
      <c r="E9" s="19" t="s">
        <v>222</v>
      </c>
      <c r="F9" s="19" t="s">
        <v>274</v>
      </c>
      <c r="G9" s="13" t="s">
        <v>21</v>
      </c>
      <c r="H9" s="20" t="s">
        <v>21</v>
      </c>
      <c r="I9" s="11">
        <v>1</v>
      </c>
      <c r="J9" s="11">
        <v>1</v>
      </c>
      <c r="K9" s="12" t="s">
        <v>52</v>
      </c>
      <c r="L9" s="12" t="s">
        <v>21</v>
      </c>
      <c r="M9" s="12" t="s">
        <v>21</v>
      </c>
      <c r="N9" s="14"/>
    </row>
    <row r="10" spans="1:14" ht="15" customHeight="1" x14ac:dyDescent="0.25">
      <c r="A10" s="11">
        <v>4</v>
      </c>
      <c r="B10" s="19" t="s">
        <v>222</v>
      </c>
      <c r="C10" s="14">
        <v>1</v>
      </c>
      <c r="D10" s="20" t="s">
        <v>21</v>
      </c>
      <c r="E10" s="19" t="s">
        <v>222</v>
      </c>
      <c r="F10" s="19" t="s">
        <v>275</v>
      </c>
      <c r="G10" s="13" t="s">
        <v>21</v>
      </c>
      <c r="H10" s="20" t="s">
        <v>21</v>
      </c>
      <c r="I10" s="11">
        <v>1</v>
      </c>
      <c r="J10" s="11">
        <v>1</v>
      </c>
      <c r="K10" s="12" t="s">
        <v>52</v>
      </c>
      <c r="L10" s="12" t="s">
        <v>21</v>
      </c>
      <c r="M10" s="12" t="s">
        <v>21</v>
      </c>
      <c r="N10" s="14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0"/>
  <sheetViews>
    <sheetView view="pageLayout" topLeftCell="A4" zoomScale="160" zoomScaleNormal="100" zoomScalePageLayoutView="160" workbookViewId="0">
      <selection activeCell="B7" sqref="B7:N10"/>
    </sheetView>
  </sheetViews>
  <sheetFormatPr defaultColWidth="9.140625" defaultRowHeight="15" x14ac:dyDescent="0.25"/>
  <cols>
    <col min="1" max="1" width="3.7109375" style="6" bestFit="1" customWidth="1"/>
    <col min="2" max="2" width="14.42578125" style="6" customWidth="1"/>
    <col min="3" max="3" width="3.42578125" style="6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13.42578125" style="6" bestFit="1" customWidth="1"/>
    <col min="8" max="8" width="5.42578125" style="6" customWidth="1"/>
    <col min="9" max="9" width="5.7109375" style="6" customWidth="1"/>
    <col min="10" max="12" width="6.28515625" style="6" customWidth="1"/>
    <col min="13" max="13" width="5.71093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ht="15" customHeight="1" x14ac:dyDescent="0.25">
      <c r="A7" s="11">
        <v>1</v>
      </c>
      <c r="B7" s="19" t="s">
        <v>93</v>
      </c>
      <c r="C7" s="14">
        <v>1</v>
      </c>
      <c r="D7" s="20" t="s">
        <v>21</v>
      </c>
      <c r="E7" s="18" t="s">
        <v>94</v>
      </c>
      <c r="F7" s="20" t="s">
        <v>335</v>
      </c>
      <c r="G7" s="13" t="s">
        <v>105</v>
      </c>
      <c r="H7" s="20" t="s">
        <v>97</v>
      </c>
      <c r="I7" s="11">
        <v>1</v>
      </c>
      <c r="J7" s="11">
        <v>1</v>
      </c>
      <c r="K7" s="12" t="s">
        <v>52</v>
      </c>
      <c r="L7" s="12" t="s">
        <v>21</v>
      </c>
      <c r="M7" s="12" t="s">
        <v>21</v>
      </c>
      <c r="N7" s="18" t="s">
        <v>217</v>
      </c>
    </row>
    <row r="8" spans="1:14" x14ac:dyDescent="0.25">
      <c r="A8" s="11">
        <v>2</v>
      </c>
      <c r="B8" s="19" t="s">
        <v>28</v>
      </c>
      <c r="C8" s="14">
        <v>1</v>
      </c>
      <c r="D8" s="20" t="s">
        <v>21</v>
      </c>
      <c r="E8" s="18" t="s">
        <v>95</v>
      </c>
      <c r="F8" s="22" t="s">
        <v>98</v>
      </c>
      <c r="G8" s="14">
        <v>100</v>
      </c>
      <c r="H8" s="14">
        <v>315</v>
      </c>
      <c r="I8" s="11">
        <v>1</v>
      </c>
      <c r="J8" s="11">
        <v>1</v>
      </c>
      <c r="K8" s="12" t="s">
        <v>52</v>
      </c>
      <c r="L8" s="12" t="s">
        <v>21</v>
      </c>
      <c r="M8" s="12" t="s">
        <v>21</v>
      </c>
      <c r="N8" s="11"/>
    </row>
    <row r="9" spans="1:14" x14ac:dyDescent="0.25">
      <c r="A9" s="11">
        <v>3</v>
      </c>
      <c r="B9" s="18" t="s">
        <v>30</v>
      </c>
      <c r="C9" s="11">
        <v>1</v>
      </c>
      <c r="D9" s="20" t="s">
        <v>21</v>
      </c>
      <c r="E9" s="18" t="s">
        <v>30</v>
      </c>
      <c r="F9" s="20">
        <v>145</v>
      </c>
      <c r="G9" s="20" t="s">
        <v>21</v>
      </c>
      <c r="H9" s="20" t="s">
        <v>21</v>
      </c>
      <c r="I9" s="11">
        <v>1</v>
      </c>
      <c r="J9" s="11">
        <v>1</v>
      </c>
      <c r="K9" s="12" t="s">
        <v>52</v>
      </c>
      <c r="L9" s="12" t="s">
        <v>21</v>
      </c>
      <c r="M9" s="12" t="s">
        <v>21</v>
      </c>
      <c r="N9" s="11"/>
    </row>
    <row r="10" spans="1:14" x14ac:dyDescent="0.25">
      <c r="A10" s="11">
        <v>4</v>
      </c>
      <c r="B10" s="18" t="s">
        <v>29</v>
      </c>
      <c r="C10" s="11">
        <v>1</v>
      </c>
      <c r="D10" s="18" t="s">
        <v>76</v>
      </c>
      <c r="E10" s="18" t="s">
        <v>96</v>
      </c>
      <c r="F10" s="26">
        <v>140</v>
      </c>
      <c r="G10" s="26" t="s">
        <v>21</v>
      </c>
      <c r="H10" s="26">
        <v>6000</v>
      </c>
      <c r="I10" s="24">
        <v>1</v>
      </c>
      <c r="J10" s="11">
        <v>96</v>
      </c>
      <c r="K10" s="11" t="s">
        <v>37</v>
      </c>
      <c r="L10" s="12" t="s">
        <v>21</v>
      </c>
      <c r="M10" s="12" t="s">
        <v>21</v>
      </c>
      <c r="N10" s="1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7"/>
  <sheetViews>
    <sheetView view="pageLayout" topLeftCell="A17" zoomScale="145" zoomScaleNormal="100" zoomScalePageLayoutView="145" workbookViewId="0">
      <selection activeCell="B7" sqref="B7:N27"/>
    </sheetView>
  </sheetViews>
  <sheetFormatPr defaultColWidth="9.140625" defaultRowHeight="15" x14ac:dyDescent="0.25"/>
  <cols>
    <col min="1" max="1" width="3.7109375" style="6" bestFit="1" customWidth="1"/>
    <col min="2" max="2" width="11.28515625" style="6" bestFit="1" customWidth="1"/>
    <col min="3" max="3" width="4.42578125" style="6" bestFit="1" customWidth="1"/>
    <col min="4" max="4" width="8.42578125" style="6" bestFit="1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4.5703125" style="6" bestFit="1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60">
        <v>1</v>
      </c>
      <c r="B7" s="42" t="s">
        <v>239</v>
      </c>
      <c r="C7" s="60">
        <v>12</v>
      </c>
      <c r="D7" s="60" t="s">
        <v>35</v>
      </c>
      <c r="E7" s="60" t="s">
        <v>36</v>
      </c>
      <c r="F7" s="61">
        <v>1.5</v>
      </c>
      <c r="G7" s="60">
        <v>1250</v>
      </c>
      <c r="H7" s="62">
        <v>2000</v>
      </c>
      <c r="I7" s="62">
        <v>4</v>
      </c>
      <c r="J7" s="63">
        <f>I7*H7*G7*F7*7.85/1000000</f>
        <v>117.75</v>
      </c>
      <c r="K7" s="64" t="s">
        <v>37</v>
      </c>
      <c r="L7" s="65">
        <v>103</v>
      </c>
      <c r="M7" s="66">
        <f>(J7-L7)/L7</f>
        <v>0.14320388349514562</v>
      </c>
      <c r="N7" s="60"/>
    </row>
    <row r="8" spans="1:14" x14ac:dyDescent="0.25">
      <c r="A8" s="60">
        <v>2</v>
      </c>
      <c r="B8" s="42" t="s">
        <v>239</v>
      </c>
      <c r="C8" s="60">
        <v>12</v>
      </c>
      <c r="D8" s="60" t="s">
        <v>35</v>
      </c>
      <c r="E8" s="60" t="s">
        <v>36</v>
      </c>
      <c r="F8" s="61">
        <v>1.5</v>
      </c>
      <c r="G8" s="60">
        <v>1250</v>
      </c>
      <c r="H8" s="62">
        <v>1550</v>
      </c>
      <c r="I8" s="62">
        <v>4</v>
      </c>
      <c r="J8" s="63">
        <f>I8*H8*G8*F8*7.85/1000000</f>
        <v>91.256249999999994</v>
      </c>
      <c r="K8" s="64" t="s">
        <v>37</v>
      </c>
      <c r="L8" s="60">
        <v>80</v>
      </c>
      <c r="M8" s="66">
        <f>(J8-L8)/L8</f>
        <v>0.14070312499999993</v>
      </c>
      <c r="N8" s="60"/>
    </row>
    <row r="9" spans="1:14" x14ac:dyDescent="0.25">
      <c r="A9" s="60">
        <v>3</v>
      </c>
      <c r="B9" s="42" t="s">
        <v>227</v>
      </c>
      <c r="C9" s="60">
        <v>32</v>
      </c>
      <c r="D9" s="60" t="s">
        <v>35</v>
      </c>
      <c r="E9" s="60" t="s">
        <v>36</v>
      </c>
      <c r="F9" s="62">
        <v>1.5</v>
      </c>
      <c r="G9" s="62">
        <v>1250</v>
      </c>
      <c r="H9" s="62">
        <v>3000</v>
      </c>
      <c r="I9" s="60">
        <v>1</v>
      </c>
      <c r="J9" s="63">
        <f>I9*H9*G9*F9*7.85/1000000</f>
        <v>44.15625</v>
      </c>
      <c r="K9" s="64" t="s">
        <v>37</v>
      </c>
      <c r="L9" s="65">
        <v>42</v>
      </c>
      <c r="M9" s="66">
        <f>(J9-L9)/L9</f>
        <v>5.1339285714285712E-2</v>
      </c>
      <c r="N9" s="60"/>
    </row>
    <row r="10" spans="1:14" x14ac:dyDescent="0.25">
      <c r="A10" s="60">
        <v>4</v>
      </c>
      <c r="B10" s="42" t="s">
        <v>226</v>
      </c>
      <c r="C10" s="60">
        <v>20</v>
      </c>
      <c r="D10" s="60" t="s">
        <v>38</v>
      </c>
      <c r="E10" s="60" t="s">
        <v>36</v>
      </c>
      <c r="F10" s="62">
        <v>3</v>
      </c>
      <c r="G10" s="62">
        <v>1500</v>
      </c>
      <c r="H10" s="62">
        <v>3000</v>
      </c>
      <c r="I10" s="60">
        <v>1</v>
      </c>
      <c r="J10" s="63">
        <f>I10*H10*G10*F10*7.85/1000000</f>
        <v>105.97499999999999</v>
      </c>
      <c r="K10" s="64" t="s">
        <v>37</v>
      </c>
      <c r="L10" s="65">
        <v>100</v>
      </c>
      <c r="M10" s="66">
        <f>(J10-L10)/L10</f>
        <v>5.9749999999999942E-2</v>
      </c>
      <c r="N10" s="60"/>
    </row>
    <row r="11" spans="1:14" x14ac:dyDescent="0.25">
      <c r="A11" s="24">
        <v>5</v>
      </c>
      <c r="B11" s="25" t="s">
        <v>118</v>
      </c>
      <c r="C11" s="24">
        <v>114</v>
      </c>
      <c r="D11" s="25" t="s">
        <v>119</v>
      </c>
      <c r="E11" s="25" t="s">
        <v>50</v>
      </c>
      <c r="F11" s="37" t="s">
        <v>21</v>
      </c>
      <c r="G11" s="37" t="s">
        <v>21</v>
      </c>
      <c r="H11" s="37" t="s">
        <v>21</v>
      </c>
      <c r="I11" s="24">
        <v>78</v>
      </c>
      <c r="J11" s="24">
        <v>78</v>
      </c>
      <c r="K11" s="29" t="s">
        <v>52</v>
      </c>
      <c r="L11" s="29" t="s">
        <v>21</v>
      </c>
      <c r="M11" s="29" t="s">
        <v>21</v>
      </c>
      <c r="N11" s="24"/>
    </row>
    <row r="12" spans="1:14" x14ac:dyDescent="0.25">
      <c r="A12" s="24">
        <v>6</v>
      </c>
      <c r="B12" s="25" t="s">
        <v>120</v>
      </c>
      <c r="C12" s="24">
        <v>114</v>
      </c>
      <c r="D12" s="25" t="s">
        <v>119</v>
      </c>
      <c r="E12" s="25" t="s">
        <v>50</v>
      </c>
      <c r="F12" s="37" t="s">
        <v>21</v>
      </c>
      <c r="G12" s="37" t="s">
        <v>21</v>
      </c>
      <c r="H12" s="37" t="s">
        <v>21</v>
      </c>
      <c r="I12" s="24">
        <v>78</v>
      </c>
      <c r="J12" s="24">
        <v>78</v>
      </c>
      <c r="K12" s="29" t="s">
        <v>52</v>
      </c>
      <c r="L12" s="29" t="s">
        <v>21</v>
      </c>
      <c r="M12" s="29" t="s">
        <v>21</v>
      </c>
      <c r="N12" s="24"/>
    </row>
    <row r="13" spans="1:14" x14ac:dyDescent="0.25">
      <c r="A13" s="24">
        <v>7</v>
      </c>
      <c r="B13" s="25" t="s">
        <v>121</v>
      </c>
      <c r="C13" s="24">
        <v>114</v>
      </c>
      <c r="D13" s="25" t="s">
        <v>49</v>
      </c>
      <c r="E13" s="25" t="s">
        <v>50</v>
      </c>
      <c r="F13" s="37" t="s">
        <v>21</v>
      </c>
      <c r="G13" s="37" t="s">
        <v>21</v>
      </c>
      <c r="H13" s="37" t="s">
        <v>21</v>
      </c>
      <c r="I13" s="24">
        <v>78</v>
      </c>
      <c r="J13" s="24">
        <v>78</v>
      </c>
      <c r="K13" s="29" t="s">
        <v>52</v>
      </c>
      <c r="L13" s="29" t="s">
        <v>21</v>
      </c>
      <c r="M13" s="29" t="s">
        <v>21</v>
      </c>
      <c r="N13" s="24"/>
    </row>
    <row r="14" spans="1:14" x14ac:dyDescent="0.25">
      <c r="A14" s="24">
        <v>8</v>
      </c>
      <c r="B14" s="25" t="s">
        <v>122</v>
      </c>
      <c r="C14" s="24">
        <v>228</v>
      </c>
      <c r="D14" s="24" t="s">
        <v>40</v>
      </c>
      <c r="E14" s="25" t="s">
        <v>50</v>
      </c>
      <c r="F14" s="37" t="s">
        <v>21</v>
      </c>
      <c r="G14" s="37" t="s">
        <v>21</v>
      </c>
      <c r="H14" s="37" t="s">
        <v>21</v>
      </c>
      <c r="I14" s="24">
        <v>156</v>
      </c>
      <c r="J14" s="24">
        <v>156</v>
      </c>
      <c r="K14" s="29" t="s">
        <v>52</v>
      </c>
      <c r="L14" s="29" t="s">
        <v>21</v>
      </c>
      <c r="M14" s="29" t="s">
        <v>21</v>
      </c>
      <c r="N14" s="24"/>
    </row>
    <row r="15" spans="1:14" x14ac:dyDescent="0.25">
      <c r="A15" s="24">
        <v>9</v>
      </c>
      <c r="B15" s="25" t="s">
        <v>123</v>
      </c>
      <c r="C15" s="24">
        <v>114</v>
      </c>
      <c r="D15" s="24" t="s">
        <v>73</v>
      </c>
      <c r="E15" s="25" t="s">
        <v>50</v>
      </c>
      <c r="F15" s="37" t="s">
        <v>21</v>
      </c>
      <c r="G15" s="37" t="s">
        <v>21</v>
      </c>
      <c r="H15" s="24">
        <v>1520</v>
      </c>
      <c r="I15" s="24">
        <v>78</v>
      </c>
      <c r="J15" s="34">
        <v>154</v>
      </c>
      <c r="K15" s="29" t="s">
        <v>37</v>
      </c>
      <c r="L15" s="29" t="s">
        <v>21</v>
      </c>
      <c r="M15" s="29" t="s">
        <v>21</v>
      </c>
      <c r="N15" s="24"/>
    </row>
    <row r="16" spans="1:14" x14ac:dyDescent="0.25">
      <c r="A16" s="24">
        <v>10</v>
      </c>
      <c r="B16" s="25" t="s">
        <v>124</v>
      </c>
      <c r="C16" s="24">
        <v>114</v>
      </c>
      <c r="D16" s="25" t="s">
        <v>47</v>
      </c>
      <c r="E16" s="25" t="s">
        <v>124</v>
      </c>
      <c r="F16" s="24">
        <v>2.2999999999999998</v>
      </c>
      <c r="G16" s="24">
        <v>30</v>
      </c>
      <c r="H16" s="24" t="s">
        <v>21</v>
      </c>
      <c r="I16" s="24">
        <v>78</v>
      </c>
      <c r="J16" s="24">
        <v>78</v>
      </c>
      <c r="K16" s="29" t="s">
        <v>52</v>
      </c>
      <c r="L16" s="29" t="s">
        <v>21</v>
      </c>
      <c r="M16" s="29" t="s">
        <v>21</v>
      </c>
      <c r="N16" s="24"/>
    </row>
    <row r="17" spans="1:14" x14ac:dyDescent="0.25">
      <c r="A17" s="24">
        <v>11</v>
      </c>
      <c r="B17" s="25" t="s">
        <v>125</v>
      </c>
      <c r="C17" s="24">
        <v>114</v>
      </c>
      <c r="D17" s="25" t="s">
        <v>47</v>
      </c>
      <c r="E17" s="25" t="s">
        <v>125</v>
      </c>
      <c r="F17" s="24" t="s">
        <v>126</v>
      </c>
      <c r="G17" s="24" t="s">
        <v>127</v>
      </c>
      <c r="H17" s="24" t="s">
        <v>21</v>
      </c>
      <c r="I17" s="24">
        <v>78</v>
      </c>
      <c r="J17" s="24">
        <v>78</v>
      </c>
      <c r="K17" s="29" t="s">
        <v>52</v>
      </c>
      <c r="L17" s="29" t="s">
        <v>21</v>
      </c>
      <c r="M17" s="29" t="s">
        <v>21</v>
      </c>
      <c r="N17" s="24"/>
    </row>
    <row r="18" spans="1:14" x14ac:dyDescent="0.25">
      <c r="A18" s="24">
        <v>12</v>
      </c>
      <c r="B18" s="25" t="s">
        <v>128</v>
      </c>
      <c r="C18" s="24">
        <v>12</v>
      </c>
      <c r="D18" s="25" t="s">
        <v>63</v>
      </c>
      <c r="E18" s="25" t="s">
        <v>39</v>
      </c>
      <c r="F18" s="24" t="s">
        <v>21</v>
      </c>
      <c r="G18" s="24" t="s">
        <v>21</v>
      </c>
      <c r="H18" s="24">
        <v>24000</v>
      </c>
      <c r="I18" s="24">
        <v>1</v>
      </c>
      <c r="J18" s="24">
        <v>4</v>
      </c>
      <c r="K18" s="24" t="s">
        <v>37</v>
      </c>
      <c r="L18" s="29" t="s">
        <v>21</v>
      </c>
      <c r="M18" s="29" t="s">
        <v>21</v>
      </c>
      <c r="N18" s="24"/>
    </row>
    <row r="19" spans="1:14" x14ac:dyDescent="0.25">
      <c r="A19" s="24">
        <v>13</v>
      </c>
      <c r="B19" s="25" t="s">
        <v>26</v>
      </c>
      <c r="C19" s="24">
        <v>192</v>
      </c>
      <c r="D19" s="25" t="s">
        <v>47</v>
      </c>
      <c r="E19" s="25" t="s">
        <v>19</v>
      </c>
      <c r="F19" s="24" t="s">
        <v>51</v>
      </c>
      <c r="G19" s="24">
        <v>10</v>
      </c>
      <c r="H19" s="24">
        <v>15</v>
      </c>
      <c r="I19" s="24">
        <v>192</v>
      </c>
      <c r="J19" s="24">
        <v>192</v>
      </c>
      <c r="K19" s="29" t="s">
        <v>52</v>
      </c>
      <c r="L19" s="29" t="s">
        <v>21</v>
      </c>
      <c r="M19" s="29" t="s">
        <v>21</v>
      </c>
      <c r="N19" s="24"/>
    </row>
    <row r="20" spans="1:14" x14ac:dyDescent="0.25">
      <c r="A20" s="24">
        <v>14</v>
      </c>
      <c r="B20" s="25" t="s">
        <v>129</v>
      </c>
      <c r="C20" s="24">
        <v>192</v>
      </c>
      <c r="D20" s="25" t="s">
        <v>47</v>
      </c>
      <c r="E20" s="25" t="s">
        <v>43</v>
      </c>
      <c r="F20" s="24" t="s">
        <v>51</v>
      </c>
      <c r="G20" s="24">
        <v>10</v>
      </c>
      <c r="H20" s="24" t="s">
        <v>21</v>
      </c>
      <c r="I20" s="24">
        <v>192</v>
      </c>
      <c r="J20" s="24">
        <v>192</v>
      </c>
      <c r="K20" s="29" t="s">
        <v>52</v>
      </c>
      <c r="L20" s="29" t="s">
        <v>21</v>
      </c>
      <c r="M20" s="29" t="s">
        <v>21</v>
      </c>
      <c r="N20" s="24"/>
    </row>
    <row r="21" spans="1:14" x14ac:dyDescent="0.25">
      <c r="A21" s="24">
        <v>15</v>
      </c>
      <c r="B21" s="25" t="s">
        <v>26</v>
      </c>
      <c r="C21" s="24">
        <v>114</v>
      </c>
      <c r="D21" s="25" t="s">
        <v>47</v>
      </c>
      <c r="E21" s="25" t="s">
        <v>218</v>
      </c>
      <c r="F21" s="24" t="s">
        <v>51</v>
      </c>
      <c r="G21" s="24">
        <v>10</v>
      </c>
      <c r="H21" s="24">
        <v>20</v>
      </c>
      <c r="I21" s="24">
        <v>78</v>
      </c>
      <c r="J21" s="24">
        <v>78</v>
      </c>
      <c r="K21" s="29" t="s">
        <v>52</v>
      </c>
      <c r="L21" s="29" t="s">
        <v>21</v>
      </c>
      <c r="M21" s="29" t="s">
        <v>21</v>
      </c>
      <c r="N21" s="24"/>
    </row>
    <row r="22" spans="1:14" x14ac:dyDescent="0.25">
      <c r="A22" s="24">
        <v>16</v>
      </c>
      <c r="B22" s="25" t="s">
        <v>20</v>
      </c>
      <c r="C22" s="24">
        <v>114</v>
      </c>
      <c r="D22" s="25" t="s">
        <v>47</v>
      </c>
      <c r="E22" s="25" t="s">
        <v>211</v>
      </c>
      <c r="F22" s="24" t="s">
        <v>51</v>
      </c>
      <c r="G22" s="24">
        <v>10</v>
      </c>
      <c r="H22" s="24" t="s">
        <v>21</v>
      </c>
      <c r="I22" s="24">
        <v>78</v>
      </c>
      <c r="J22" s="24">
        <v>78</v>
      </c>
      <c r="K22" s="29" t="s">
        <v>52</v>
      </c>
      <c r="L22" s="29" t="s">
        <v>21</v>
      </c>
      <c r="M22" s="29" t="s">
        <v>21</v>
      </c>
      <c r="N22" s="24"/>
    </row>
    <row r="23" spans="1:14" x14ac:dyDescent="0.25">
      <c r="A23" s="24">
        <v>17</v>
      </c>
      <c r="B23" s="25" t="s">
        <v>130</v>
      </c>
      <c r="C23" s="24">
        <v>48</v>
      </c>
      <c r="D23" s="24" t="s">
        <v>35</v>
      </c>
      <c r="E23" s="25" t="s">
        <v>50</v>
      </c>
      <c r="F23" s="37" t="s">
        <v>21</v>
      </c>
      <c r="G23" s="37" t="s">
        <v>21</v>
      </c>
      <c r="H23" s="37" t="s">
        <v>21</v>
      </c>
      <c r="I23" s="24">
        <v>48</v>
      </c>
      <c r="J23" s="24">
        <v>48</v>
      </c>
      <c r="K23" s="29" t="s">
        <v>52</v>
      </c>
      <c r="L23" s="29" t="s">
        <v>21</v>
      </c>
      <c r="M23" s="29" t="s">
        <v>21</v>
      </c>
      <c r="N23" s="24"/>
    </row>
    <row r="24" spans="1:14" x14ac:dyDescent="0.25">
      <c r="A24" s="24">
        <v>18</v>
      </c>
      <c r="B24" s="42" t="s">
        <v>93</v>
      </c>
      <c r="C24" s="24">
        <v>6</v>
      </c>
      <c r="D24" s="24" t="s">
        <v>21</v>
      </c>
      <c r="E24" s="25" t="s">
        <v>131</v>
      </c>
      <c r="F24" s="37" t="s">
        <v>336</v>
      </c>
      <c r="G24" s="37" t="s">
        <v>21</v>
      </c>
      <c r="H24" s="37" t="s">
        <v>21</v>
      </c>
      <c r="I24" s="24">
        <v>6</v>
      </c>
      <c r="J24" s="24">
        <v>6</v>
      </c>
      <c r="K24" s="29" t="s">
        <v>52</v>
      </c>
      <c r="L24" s="29" t="s">
        <v>21</v>
      </c>
      <c r="M24" s="29" t="s">
        <v>21</v>
      </c>
      <c r="N24" s="24"/>
    </row>
    <row r="25" spans="1:14" x14ac:dyDescent="0.25">
      <c r="A25" s="24">
        <v>19</v>
      </c>
      <c r="B25" s="42" t="s">
        <v>134</v>
      </c>
      <c r="C25" s="24">
        <v>6</v>
      </c>
      <c r="D25" s="25" t="s">
        <v>76</v>
      </c>
      <c r="E25" s="25" t="s">
        <v>304</v>
      </c>
      <c r="F25" s="37">
        <v>16</v>
      </c>
      <c r="G25" s="37">
        <v>16</v>
      </c>
      <c r="H25" s="37">
        <v>180</v>
      </c>
      <c r="I25" s="24">
        <v>1</v>
      </c>
      <c r="J25" s="34">
        <v>1</v>
      </c>
      <c r="K25" s="29" t="s">
        <v>37</v>
      </c>
      <c r="L25" s="29">
        <v>1</v>
      </c>
      <c r="M25" s="30">
        <f>(J25-L25)/L25</f>
        <v>0</v>
      </c>
      <c r="N25" s="24"/>
    </row>
    <row r="26" spans="1:14" x14ac:dyDescent="0.25">
      <c r="A26" s="24">
        <v>20</v>
      </c>
      <c r="B26" s="42" t="s">
        <v>134</v>
      </c>
      <c r="C26" s="24">
        <v>6</v>
      </c>
      <c r="D26" s="25" t="s">
        <v>76</v>
      </c>
      <c r="E26" s="25" t="s">
        <v>305</v>
      </c>
      <c r="F26" s="37">
        <v>17</v>
      </c>
      <c r="G26" s="37" t="s">
        <v>21</v>
      </c>
      <c r="H26" s="37">
        <v>960</v>
      </c>
      <c r="I26" s="24">
        <v>1</v>
      </c>
      <c r="J26" s="34">
        <v>2.1</v>
      </c>
      <c r="K26" s="29" t="s">
        <v>37</v>
      </c>
      <c r="L26" s="29">
        <v>2.1</v>
      </c>
      <c r="M26" s="30">
        <f>(J26-L26)/L26</f>
        <v>0</v>
      </c>
      <c r="N26" s="24"/>
    </row>
    <row r="27" spans="1:14" ht="21.75" x14ac:dyDescent="0.25">
      <c r="A27" s="24">
        <v>21</v>
      </c>
      <c r="B27" s="42" t="s">
        <v>132</v>
      </c>
      <c r="C27" s="24">
        <v>4</v>
      </c>
      <c r="D27" s="24" t="s">
        <v>35</v>
      </c>
      <c r="E27" s="42" t="s">
        <v>133</v>
      </c>
      <c r="F27" s="37" t="s">
        <v>149</v>
      </c>
      <c r="G27" s="37">
        <v>1200</v>
      </c>
      <c r="H27" s="37">
        <v>12000</v>
      </c>
      <c r="I27" s="24">
        <v>1</v>
      </c>
      <c r="J27" s="24">
        <v>12</v>
      </c>
      <c r="K27" s="29" t="s">
        <v>104</v>
      </c>
      <c r="L27" s="29" t="s">
        <v>21</v>
      </c>
      <c r="M27" s="30" t="s">
        <v>21</v>
      </c>
      <c r="N27" s="24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3"/>
  <sheetViews>
    <sheetView view="pageLayout" topLeftCell="A7" zoomScale="160" zoomScaleNormal="100" zoomScalePageLayoutView="160" workbookViewId="0">
      <selection activeCell="B7" sqref="B7:N13"/>
    </sheetView>
  </sheetViews>
  <sheetFormatPr defaultColWidth="9.140625" defaultRowHeight="15" x14ac:dyDescent="0.25"/>
  <cols>
    <col min="1" max="1" width="3.7109375" style="6" bestFit="1" customWidth="1"/>
    <col min="2" max="2" width="18.42578125" style="6" bestFit="1" customWidth="1"/>
    <col min="3" max="3" width="4.42578125" style="6" bestFit="1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5.42578125" style="6" customWidth="1"/>
    <col min="13" max="13" width="4.5703125" style="6" bestFit="1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25" t="s">
        <v>228</v>
      </c>
      <c r="C7" s="24">
        <v>32</v>
      </c>
      <c r="D7" s="24" t="s">
        <v>38</v>
      </c>
      <c r="E7" s="24" t="s">
        <v>36</v>
      </c>
      <c r="F7" s="24">
        <v>4</v>
      </c>
      <c r="G7" s="24">
        <v>1500</v>
      </c>
      <c r="H7" s="24">
        <v>6000</v>
      </c>
      <c r="I7" s="24">
        <v>1</v>
      </c>
      <c r="J7" s="34">
        <f>I7*H7*G7*F7*7.85/1000000</f>
        <v>282.60000000000002</v>
      </c>
      <c r="K7" s="29" t="s">
        <v>37</v>
      </c>
      <c r="L7" s="24">
        <v>279</v>
      </c>
      <c r="M7" s="30">
        <f>(J7-L7)/L7</f>
        <v>1.2903225806451694E-2</v>
      </c>
      <c r="N7" s="24" t="s">
        <v>21</v>
      </c>
    </row>
    <row r="8" spans="1:14" x14ac:dyDescent="0.25">
      <c r="A8" s="24">
        <v>2</v>
      </c>
      <c r="B8" s="25" t="s">
        <v>113</v>
      </c>
      <c r="C8" s="24">
        <v>8</v>
      </c>
      <c r="D8" s="24" t="s">
        <v>38</v>
      </c>
      <c r="E8" s="24" t="s">
        <v>36</v>
      </c>
      <c r="F8" s="24">
        <v>6</v>
      </c>
      <c r="G8" s="24">
        <v>1000</v>
      </c>
      <c r="H8" s="24">
        <v>2000</v>
      </c>
      <c r="I8" s="24">
        <v>1</v>
      </c>
      <c r="J8" s="34">
        <f>I8*H8*G8*F8*7.85/1000000</f>
        <v>94.2</v>
      </c>
      <c r="K8" s="29" t="s">
        <v>37</v>
      </c>
      <c r="L8" s="24">
        <v>53</v>
      </c>
      <c r="M8" s="30">
        <f>(J8-L8)/L8</f>
        <v>0.77735849056603779</v>
      </c>
      <c r="N8" s="24" t="s">
        <v>21</v>
      </c>
    </row>
    <row r="9" spans="1:14" x14ac:dyDescent="0.25">
      <c r="A9" s="24">
        <v>3</v>
      </c>
      <c r="B9" s="25" t="s">
        <v>102</v>
      </c>
      <c r="C9" s="24">
        <v>512</v>
      </c>
      <c r="D9" s="24" t="s">
        <v>84</v>
      </c>
      <c r="E9" s="25" t="s">
        <v>31</v>
      </c>
      <c r="F9" s="36" t="s">
        <v>33</v>
      </c>
      <c r="G9" s="24" t="s">
        <v>103</v>
      </c>
      <c r="H9" s="37">
        <v>6000</v>
      </c>
      <c r="I9" s="24">
        <v>110</v>
      </c>
      <c r="J9" s="24">
        <v>792</v>
      </c>
      <c r="K9" s="29" t="s">
        <v>37</v>
      </c>
      <c r="L9" s="29">
        <v>643</v>
      </c>
      <c r="M9" s="30">
        <f>(J9-L9)/L9</f>
        <v>0.2317262830482115</v>
      </c>
      <c r="N9" s="24" t="s">
        <v>21</v>
      </c>
    </row>
    <row r="10" spans="1:14" x14ac:dyDescent="0.25">
      <c r="A10" s="24">
        <v>4</v>
      </c>
      <c r="B10" s="25" t="s">
        <v>83</v>
      </c>
      <c r="C10" s="24">
        <v>8</v>
      </c>
      <c r="D10" s="24" t="s">
        <v>84</v>
      </c>
      <c r="E10" s="25" t="s">
        <v>31</v>
      </c>
      <c r="F10" s="36" t="s">
        <v>231</v>
      </c>
      <c r="G10" s="24" t="s">
        <v>82</v>
      </c>
      <c r="H10" s="37">
        <v>400</v>
      </c>
      <c r="I10" s="24">
        <v>1</v>
      </c>
      <c r="J10" s="24">
        <v>1.2</v>
      </c>
      <c r="K10" s="29" t="s">
        <v>37</v>
      </c>
      <c r="L10" s="29">
        <v>1.2</v>
      </c>
      <c r="M10" s="30">
        <f>(J10-L10)/L10</f>
        <v>0</v>
      </c>
      <c r="N10" s="24" t="s">
        <v>21</v>
      </c>
    </row>
    <row r="11" spans="1:14" x14ac:dyDescent="0.25">
      <c r="A11" s="24">
        <v>5</v>
      </c>
      <c r="B11" s="25" t="s">
        <v>85</v>
      </c>
      <c r="C11" s="24">
        <v>8</v>
      </c>
      <c r="D11" s="25" t="s">
        <v>76</v>
      </c>
      <c r="E11" s="25" t="s">
        <v>87</v>
      </c>
      <c r="F11" s="26" t="s">
        <v>231</v>
      </c>
      <c r="G11" s="26" t="s">
        <v>21</v>
      </c>
      <c r="H11" s="26" t="s">
        <v>21</v>
      </c>
      <c r="I11" s="24">
        <v>4</v>
      </c>
      <c r="J11" s="24">
        <v>4</v>
      </c>
      <c r="K11" s="24" t="s">
        <v>52</v>
      </c>
      <c r="L11" s="24" t="s">
        <v>21</v>
      </c>
      <c r="M11" s="24" t="s">
        <v>21</v>
      </c>
      <c r="N11" s="24" t="s">
        <v>21</v>
      </c>
    </row>
    <row r="12" spans="1:14" x14ac:dyDescent="0.25">
      <c r="A12" s="24">
        <v>6</v>
      </c>
      <c r="B12" s="25" t="s">
        <v>86</v>
      </c>
      <c r="C12" s="24">
        <v>8</v>
      </c>
      <c r="D12" s="25" t="s">
        <v>76</v>
      </c>
      <c r="E12" s="25" t="s">
        <v>32</v>
      </c>
      <c r="F12" s="39" t="s">
        <v>231</v>
      </c>
      <c r="G12" s="26" t="s">
        <v>21</v>
      </c>
      <c r="H12" s="26" t="s">
        <v>21</v>
      </c>
      <c r="I12" s="24">
        <v>4</v>
      </c>
      <c r="J12" s="24">
        <v>4</v>
      </c>
      <c r="K12" s="24" t="s">
        <v>52</v>
      </c>
      <c r="L12" s="24" t="s">
        <v>21</v>
      </c>
      <c r="M12" s="24" t="s">
        <v>21</v>
      </c>
      <c r="N12" s="24" t="s">
        <v>21</v>
      </c>
    </row>
    <row r="13" spans="1:14" x14ac:dyDescent="0.25">
      <c r="A13" s="24">
        <v>7</v>
      </c>
      <c r="B13" s="25" t="s">
        <v>220</v>
      </c>
      <c r="C13" s="24">
        <v>32</v>
      </c>
      <c r="D13" s="25" t="s">
        <v>76</v>
      </c>
      <c r="E13" s="25" t="s">
        <v>108</v>
      </c>
      <c r="F13" s="39">
        <v>5</v>
      </c>
      <c r="G13" s="26" t="s">
        <v>219</v>
      </c>
      <c r="H13" s="26">
        <v>1500</v>
      </c>
      <c r="I13" s="24">
        <v>1</v>
      </c>
      <c r="J13" s="24">
        <v>5.6</v>
      </c>
      <c r="K13" s="24" t="s">
        <v>37</v>
      </c>
      <c r="L13" s="24">
        <v>5.6</v>
      </c>
      <c r="M13" s="30">
        <f>(J13-L13)/L13</f>
        <v>0</v>
      </c>
      <c r="N13" s="24" t="s">
        <v>21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6"/>
  <sheetViews>
    <sheetView view="pageLayout" topLeftCell="A10" zoomScale="160" zoomScaleNormal="100" zoomScalePageLayoutView="160" workbookViewId="0">
      <selection activeCell="B7" sqref="B7:N16"/>
    </sheetView>
  </sheetViews>
  <sheetFormatPr defaultColWidth="9.140625" defaultRowHeight="15" x14ac:dyDescent="0.25"/>
  <cols>
    <col min="1" max="1" width="3.7109375" style="6" bestFit="1" customWidth="1"/>
    <col min="2" max="2" width="16.28515625" style="6" bestFit="1" customWidth="1"/>
    <col min="3" max="3" width="3.42578125" style="6" customWidth="1"/>
    <col min="4" max="4" width="8.42578125" style="6" bestFit="1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3.140625" style="6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3.7109375" style="6" customWidth="1"/>
    <col min="14" max="14" width="6.7109375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25" t="s">
        <v>277</v>
      </c>
      <c r="C7" s="29">
        <v>2</v>
      </c>
      <c r="D7" s="24" t="s">
        <v>35</v>
      </c>
      <c r="E7" s="24" t="s">
        <v>36</v>
      </c>
      <c r="F7" s="37">
        <v>1.2</v>
      </c>
      <c r="G7" s="26">
        <v>1000</v>
      </c>
      <c r="H7" s="26">
        <v>1700</v>
      </c>
      <c r="I7" s="29">
        <v>1</v>
      </c>
      <c r="J7" s="41">
        <f>I7*H7*G7*F7*7.85/1000000</f>
        <v>16.013999999999999</v>
      </c>
      <c r="K7" s="29" t="s">
        <v>37</v>
      </c>
      <c r="L7" s="29">
        <v>13.5</v>
      </c>
      <c r="M7" s="30">
        <f>(J7-L7)/L7</f>
        <v>0.18622222222222218</v>
      </c>
      <c r="N7" s="24"/>
    </row>
    <row r="8" spans="1:14" x14ac:dyDescent="0.25">
      <c r="A8" s="24">
        <v>2</v>
      </c>
      <c r="B8" s="25" t="s">
        <v>267</v>
      </c>
      <c r="C8" s="24">
        <v>1</v>
      </c>
      <c r="D8" s="24" t="s">
        <v>73</v>
      </c>
      <c r="E8" s="25" t="s">
        <v>50</v>
      </c>
      <c r="F8" s="37" t="s">
        <v>21</v>
      </c>
      <c r="G8" s="37" t="s">
        <v>21</v>
      </c>
      <c r="H8" s="37" t="s">
        <v>21</v>
      </c>
      <c r="I8" s="24">
        <v>1</v>
      </c>
      <c r="J8" s="24">
        <v>1</v>
      </c>
      <c r="K8" s="29" t="s">
        <v>52</v>
      </c>
      <c r="L8" s="29" t="s">
        <v>21</v>
      </c>
      <c r="M8" s="29" t="s">
        <v>21</v>
      </c>
      <c r="N8" s="25" t="s">
        <v>109</v>
      </c>
    </row>
    <row r="9" spans="1:14" x14ac:dyDescent="0.25">
      <c r="A9" s="24">
        <v>3</v>
      </c>
      <c r="B9" s="25" t="s">
        <v>278</v>
      </c>
      <c r="C9" s="24">
        <v>1</v>
      </c>
      <c r="D9" s="25" t="s">
        <v>76</v>
      </c>
      <c r="E9" s="25" t="s">
        <v>77</v>
      </c>
      <c r="F9" s="24">
        <v>4</v>
      </c>
      <c r="G9" s="24" t="s">
        <v>114</v>
      </c>
      <c r="H9" s="24">
        <v>6000</v>
      </c>
      <c r="I9" s="24">
        <v>1</v>
      </c>
      <c r="J9" s="24">
        <v>40</v>
      </c>
      <c r="K9" s="24" t="s">
        <v>37</v>
      </c>
      <c r="L9" s="24">
        <v>38</v>
      </c>
      <c r="M9" s="30">
        <f>(J9-L9)/L9</f>
        <v>5.2631578947368418E-2</v>
      </c>
      <c r="N9" s="24"/>
    </row>
    <row r="10" spans="1:14" x14ac:dyDescent="0.25">
      <c r="A10" s="24">
        <v>4</v>
      </c>
      <c r="B10" s="25" t="s">
        <v>26</v>
      </c>
      <c r="C10" s="24">
        <v>6</v>
      </c>
      <c r="D10" s="25" t="s">
        <v>47</v>
      </c>
      <c r="E10" s="25" t="s">
        <v>19</v>
      </c>
      <c r="F10" s="24" t="s">
        <v>51</v>
      </c>
      <c r="G10" s="24">
        <v>8</v>
      </c>
      <c r="H10" s="24">
        <v>70</v>
      </c>
      <c r="I10" s="24">
        <v>6</v>
      </c>
      <c r="J10" s="24">
        <v>6</v>
      </c>
      <c r="K10" s="29" t="s">
        <v>52</v>
      </c>
      <c r="L10" s="29" t="s">
        <v>21</v>
      </c>
      <c r="M10" s="29" t="s">
        <v>21</v>
      </c>
      <c r="N10" s="24"/>
    </row>
    <row r="11" spans="1:14" x14ac:dyDescent="0.25">
      <c r="A11" s="24">
        <v>5</v>
      </c>
      <c r="B11" s="25" t="s">
        <v>20</v>
      </c>
      <c r="C11" s="24">
        <v>6</v>
      </c>
      <c r="D11" s="25" t="s">
        <v>47</v>
      </c>
      <c r="E11" s="25" t="s">
        <v>78</v>
      </c>
      <c r="F11" s="24" t="s">
        <v>51</v>
      </c>
      <c r="G11" s="24">
        <v>8</v>
      </c>
      <c r="H11" s="24" t="s">
        <v>21</v>
      </c>
      <c r="I11" s="24">
        <v>6</v>
      </c>
      <c r="J11" s="24">
        <v>6</v>
      </c>
      <c r="K11" s="29" t="s">
        <v>52</v>
      </c>
      <c r="L11" s="29" t="s">
        <v>21</v>
      </c>
      <c r="M11" s="29" t="s">
        <v>21</v>
      </c>
      <c r="N11" s="24"/>
    </row>
    <row r="12" spans="1:14" x14ac:dyDescent="0.25">
      <c r="A12" s="11">
        <v>6</v>
      </c>
      <c r="B12" s="18" t="s">
        <v>26</v>
      </c>
      <c r="C12" s="11">
        <v>1</v>
      </c>
      <c r="D12" s="18" t="s">
        <v>47</v>
      </c>
      <c r="E12" s="18" t="s">
        <v>79</v>
      </c>
      <c r="F12" s="11" t="s">
        <v>51</v>
      </c>
      <c r="G12" s="11">
        <v>6</v>
      </c>
      <c r="H12" s="11">
        <v>50</v>
      </c>
      <c r="I12" s="11">
        <v>1</v>
      </c>
      <c r="J12" s="11">
        <v>1</v>
      </c>
      <c r="K12" s="12" t="s">
        <v>52</v>
      </c>
      <c r="L12" s="12" t="s">
        <v>21</v>
      </c>
      <c r="M12" s="12" t="s">
        <v>21</v>
      </c>
      <c r="N12" s="11"/>
    </row>
    <row r="13" spans="1:14" x14ac:dyDescent="0.25">
      <c r="A13" s="11">
        <v>7</v>
      </c>
      <c r="B13" s="18" t="s">
        <v>74</v>
      </c>
      <c r="C13" s="11">
        <v>1</v>
      </c>
      <c r="D13" s="18" t="s">
        <v>74</v>
      </c>
      <c r="E13" s="18" t="s">
        <v>50</v>
      </c>
      <c r="F13" s="11">
        <v>40</v>
      </c>
      <c r="G13" s="11">
        <v>1000</v>
      </c>
      <c r="H13" s="11">
        <v>2000</v>
      </c>
      <c r="I13" s="11">
        <v>1</v>
      </c>
      <c r="J13" s="11">
        <v>1</v>
      </c>
      <c r="K13" s="12" t="s">
        <v>52</v>
      </c>
      <c r="L13" s="12" t="s">
        <v>21</v>
      </c>
      <c r="M13" s="12" t="s">
        <v>21</v>
      </c>
      <c r="N13" s="11"/>
    </row>
    <row r="14" spans="1:14" x14ac:dyDescent="0.25">
      <c r="A14" s="11">
        <v>8</v>
      </c>
      <c r="B14" s="18" t="s">
        <v>75</v>
      </c>
      <c r="C14" s="11">
        <v>1</v>
      </c>
      <c r="D14" s="18" t="s">
        <v>65</v>
      </c>
      <c r="E14" s="18" t="s">
        <v>50</v>
      </c>
      <c r="F14" s="11" t="s">
        <v>21</v>
      </c>
      <c r="G14" s="20" t="s">
        <v>21</v>
      </c>
      <c r="H14" s="11">
        <v>3200</v>
      </c>
      <c r="I14" s="11">
        <v>1</v>
      </c>
      <c r="J14" s="11">
        <v>3.2</v>
      </c>
      <c r="K14" s="12" t="s">
        <v>104</v>
      </c>
      <c r="L14" s="12" t="s">
        <v>21</v>
      </c>
      <c r="M14" s="12" t="s">
        <v>21</v>
      </c>
      <c r="N14" s="11"/>
    </row>
    <row r="15" spans="1:14" x14ac:dyDescent="0.25">
      <c r="A15" s="11">
        <v>9</v>
      </c>
      <c r="B15" s="18" t="s">
        <v>81</v>
      </c>
      <c r="C15" s="11">
        <v>1</v>
      </c>
      <c r="D15" s="18" t="s">
        <v>81</v>
      </c>
      <c r="E15" s="18" t="s">
        <v>50</v>
      </c>
      <c r="F15" s="15">
        <v>8</v>
      </c>
      <c r="G15" s="11">
        <v>1200</v>
      </c>
      <c r="H15" s="13">
        <v>1800</v>
      </c>
      <c r="I15" s="11">
        <v>1</v>
      </c>
      <c r="J15" s="11">
        <v>1</v>
      </c>
      <c r="K15" s="12" t="s">
        <v>52</v>
      </c>
      <c r="L15" s="12" t="s">
        <v>21</v>
      </c>
      <c r="M15" s="12" t="s">
        <v>21</v>
      </c>
      <c r="N15" s="11"/>
    </row>
    <row r="16" spans="1:14" x14ac:dyDescent="0.25">
      <c r="A16" s="11">
        <v>10</v>
      </c>
      <c r="B16" s="25" t="s">
        <v>106</v>
      </c>
      <c r="C16" s="24">
        <v>1</v>
      </c>
      <c r="D16" s="25" t="s">
        <v>21</v>
      </c>
      <c r="E16" s="25" t="s">
        <v>107</v>
      </c>
      <c r="F16" s="28" t="s">
        <v>21</v>
      </c>
      <c r="G16" s="26" t="s">
        <v>21</v>
      </c>
      <c r="H16" s="26" t="s">
        <v>21</v>
      </c>
      <c r="I16" s="24">
        <v>38</v>
      </c>
      <c r="J16" s="24">
        <v>38</v>
      </c>
      <c r="K16" s="24" t="s">
        <v>37</v>
      </c>
      <c r="L16" s="24"/>
      <c r="M16" s="27"/>
      <c r="N16" s="24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3"/>
  <sheetViews>
    <sheetView view="pageLayout" topLeftCell="A16" zoomScale="160" zoomScaleNormal="100" zoomScalePageLayoutView="160" workbookViewId="0">
      <selection activeCell="B7" sqref="B7:N23"/>
    </sheetView>
  </sheetViews>
  <sheetFormatPr defaultColWidth="9.140625" defaultRowHeight="15" x14ac:dyDescent="0.25"/>
  <cols>
    <col min="1" max="1" width="3.7109375" style="6" bestFit="1" customWidth="1"/>
    <col min="2" max="2" width="11.28515625" style="6" customWidth="1"/>
    <col min="3" max="3" width="3.42578125" style="6" customWidth="1"/>
    <col min="4" max="4" width="7" style="6" customWidth="1"/>
    <col min="5" max="5" width="8.28515625" style="6" customWidth="1"/>
    <col min="6" max="6" width="7" style="6" customWidth="1"/>
    <col min="7" max="7" width="6" style="6" customWidth="1"/>
    <col min="8" max="8" width="5.425781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5.7109375" style="6" customWidth="1"/>
    <col min="14" max="14" width="6.42578125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24">
        <v>1</v>
      </c>
      <c r="B7" s="25" t="s">
        <v>136</v>
      </c>
      <c r="C7" s="29">
        <v>16</v>
      </c>
      <c r="D7" s="24" t="s">
        <v>35</v>
      </c>
      <c r="E7" s="24" t="s">
        <v>36</v>
      </c>
      <c r="F7" s="37">
        <v>1.2</v>
      </c>
      <c r="G7" s="26">
        <v>1000</v>
      </c>
      <c r="H7" s="26">
        <v>2150</v>
      </c>
      <c r="I7" s="29">
        <v>16</v>
      </c>
      <c r="J7" s="41">
        <f>I7*H7*G7*F7*7.85/1000000</f>
        <v>324.048</v>
      </c>
      <c r="K7" s="29" t="s">
        <v>37</v>
      </c>
      <c r="L7" s="29">
        <v>220</v>
      </c>
      <c r="M7" s="30">
        <f>(J7-L7)/L7</f>
        <v>0.47294545454545456</v>
      </c>
      <c r="N7" s="24"/>
    </row>
    <row r="8" spans="1:14" x14ac:dyDescent="0.25">
      <c r="A8" s="24">
        <v>2</v>
      </c>
      <c r="B8" s="38" t="s">
        <v>137</v>
      </c>
      <c r="C8" s="24">
        <v>42</v>
      </c>
      <c r="D8" s="24" t="s">
        <v>35</v>
      </c>
      <c r="E8" s="24" t="s">
        <v>36</v>
      </c>
      <c r="F8" s="24">
        <v>1.5</v>
      </c>
      <c r="G8" s="24">
        <v>1000</v>
      </c>
      <c r="H8" s="24">
        <v>6000</v>
      </c>
      <c r="I8" s="24">
        <v>1</v>
      </c>
      <c r="J8" s="41">
        <f>I8*H8*G8*F8*7.85/1000000</f>
        <v>70.650000000000006</v>
      </c>
      <c r="K8" s="29" t="s">
        <v>37</v>
      </c>
      <c r="L8" s="34">
        <v>62</v>
      </c>
      <c r="M8" s="30">
        <f>(J8-L8)/L8</f>
        <v>0.13951612903225816</v>
      </c>
      <c r="N8" s="24"/>
    </row>
    <row r="9" spans="1:14" x14ac:dyDescent="0.25">
      <c r="A9" s="24">
        <v>3</v>
      </c>
      <c r="B9" s="25" t="s">
        <v>138</v>
      </c>
      <c r="C9" s="24">
        <v>84</v>
      </c>
      <c r="D9" s="24" t="s">
        <v>38</v>
      </c>
      <c r="E9" s="24" t="s">
        <v>36</v>
      </c>
      <c r="F9" s="24">
        <v>5</v>
      </c>
      <c r="G9" s="24">
        <v>1000</v>
      </c>
      <c r="H9" s="24">
        <v>1600</v>
      </c>
      <c r="I9" s="24">
        <v>1</v>
      </c>
      <c r="J9" s="34">
        <f>I9*H9*G9*F9*7.85/1000000</f>
        <v>62.8</v>
      </c>
      <c r="K9" s="29" t="s">
        <v>37</v>
      </c>
      <c r="L9" s="24">
        <v>58</v>
      </c>
      <c r="M9" s="30">
        <f>(J9-L9)/L9</f>
        <v>8.275862068965513E-2</v>
      </c>
      <c r="N9" s="24"/>
    </row>
    <row r="10" spans="1:14" x14ac:dyDescent="0.25">
      <c r="A10" s="24">
        <v>4</v>
      </c>
      <c r="B10" s="25" t="s">
        <v>139</v>
      </c>
      <c r="C10" s="24">
        <v>8</v>
      </c>
      <c r="D10" s="24" t="s">
        <v>73</v>
      </c>
      <c r="E10" s="25" t="s">
        <v>50</v>
      </c>
      <c r="F10" s="37" t="s">
        <v>21</v>
      </c>
      <c r="G10" s="37" t="s">
        <v>21</v>
      </c>
      <c r="H10" s="37" t="s">
        <v>21</v>
      </c>
      <c r="I10" s="24">
        <v>8</v>
      </c>
      <c r="J10" s="24">
        <v>8</v>
      </c>
      <c r="K10" s="29" t="s">
        <v>52</v>
      </c>
      <c r="L10" s="29" t="s">
        <v>21</v>
      </c>
      <c r="M10" s="29" t="s">
        <v>21</v>
      </c>
      <c r="N10" s="25" t="s">
        <v>109</v>
      </c>
    </row>
    <row r="11" spans="1:14" x14ac:dyDescent="0.25">
      <c r="A11" s="24">
        <v>5</v>
      </c>
      <c r="B11" s="25" t="s">
        <v>140</v>
      </c>
      <c r="C11" s="24">
        <v>8</v>
      </c>
      <c r="D11" s="25" t="s">
        <v>76</v>
      </c>
      <c r="E11" s="25" t="s">
        <v>77</v>
      </c>
      <c r="F11" s="24">
        <v>2.9</v>
      </c>
      <c r="G11" s="24" t="s">
        <v>114</v>
      </c>
      <c r="H11" s="24">
        <v>6000</v>
      </c>
      <c r="I11" s="24">
        <v>10</v>
      </c>
      <c r="J11" s="24">
        <v>405</v>
      </c>
      <c r="K11" s="24" t="s">
        <v>37</v>
      </c>
      <c r="L11" s="24">
        <v>337</v>
      </c>
      <c r="M11" s="30">
        <f>(J11-L11)/L11</f>
        <v>0.20178041543026706</v>
      </c>
      <c r="N11" s="24"/>
    </row>
    <row r="12" spans="1:14" x14ac:dyDescent="0.25">
      <c r="A12" s="24">
        <v>6</v>
      </c>
      <c r="B12" s="25" t="s">
        <v>141</v>
      </c>
      <c r="C12" s="24">
        <v>8</v>
      </c>
      <c r="D12" s="25" t="s">
        <v>76</v>
      </c>
      <c r="E12" s="25" t="s">
        <v>31</v>
      </c>
      <c r="F12" s="24" t="s">
        <v>142</v>
      </c>
      <c r="G12" s="24" t="s">
        <v>143</v>
      </c>
      <c r="H12" s="24">
        <v>425</v>
      </c>
      <c r="I12" s="24">
        <v>1</v>
      </c>
      <c r="J12" s="24">
        <f>3.3/2</f>
        <v>1.65</v>
      </c>
      <c r="K12" s="24" t="s">
        <v>37</v>
      </c>
      <c r="L12" s="24">
        <f>1.9/2</f>
        <v>0.95</v>
      </c>
      <c r="M12" s="30">
        <f>(J12-L12)/L12</f>
        <v>0.73684210526315785</v>
      </c>
      <c r="N12" s="24"/>
    </row>
    <row r="13" spans="1:14" x14ac:dyDescent="0.25">
      <c r="A13" s="24">
        <v>7</v>
      </c>
      <c r="B13" s="25" t="s">
        <v>26</v>
      </c>
      <c r="C13" s="24">
        <v>72</v>
      </c>
      <c r="D13" s="25" t="s">
        <v>47</v>
      </c>
      <c r="E13" s="25" t="s">
        <v>19</v>
      </c>
      <c r="F13" s="24" t="s">
        <v>51</v>
      </c>
      <c r="G13" s="24">
        <v>8</v>
      </c>
      <c r="H13" s="24">
        <v>70</v>
      </c>
      <c r="I13" s="24">
        <v>72</v>
      </c>
      <c r="J13" s="24">
        <v>72</v>
      </c>
      <c r="K13" s="29" t="s">
        <v>52</v>
      </c>
      <c r="L13" s="29" t="s">
        <v>21</v>
      </c>
      <c r="M13" s="29" t="s">
        <v>21</v>
      </c>
      <c r="N13" s="24"/>
    </row>
    <row r="14" spans="1:14" x14ac:dyDescent="0.25">
      <c r="A14" s="24">
        <v>8</v>
      </c>
      <c r="B14" s="25" t="s">
        <v>20</v>
      </c>
      <c r="C14" s="24">
        <v>72</v>
      </c>
      <c r="D14" s="25" t="s">
        <v>47</v>
      </c>
      <c r="E14" s="25" t="s">
        <v>78</v>
      </c>
      <c r="F14" s="24" t="s">
        <v>51</v>
      </c>
      <c r="G14" s="24">
        <v>8</v>
      </c>
      <c r="H14" s="24" t="s">
        <v>21</v>
      </c>
      <c r="I14" s="24">
        <v>72</v>
      </c>
      <c r="J14" s="24">
        <v>72</v>
      </c>
      <c r="K14" s="29" t="s">
        <v>52</v>
      </c>
      <c r="L14" s="29" t="s">
        <v>21</v>
      </c>
      <c r="M14" s="29" t="s">
        <v>21</v>
      </c>
      <c r="N14" s="24"/>
    </row>
    <row r="15" spans="1:14" x14ac:dyDescent="0.25">
      <c r="A15" s="24">
        <v>9</v>
      </c>
      <c r="B15" s="25" t="s">
        <v>26</v>
      </c>
      <c r="C15" s="24">
        <v>8</v>
      </c>
      <c r="D15" s="25" t="s">
        <v>47</v>
      </c>
      <c r="E15" s="25" t="s">
        <v>79</v>
      </c>
      <c r="F15" s="24" t="s">
        <v>51</v>
      </c>
      <c r="G15" s="24">
        <v>6</v>
      </c>
      <c r="H15" s="24">
        <v>50</v>
      </c>
      <c r="I15" s="24">
        <v>8</v>
      </c>
      <c r="J15" s="24">
        <v>8</v>
      </c>
      <c r="K15" s="29" t="s">
        <v>52</v>
      </c>
      <c r="L15" s="29" t="s">
        <v>21</v>
      </c>
      <c r="M15" s="29" t="s">
        <v>21</v>
      </c>
      <c r="N15" s="24"/>
    </row>
    <row r="16" spans="1:14" x14ac:dyDescent="0.25">
      <c r="A16" s="24">
        <v>10</v>
      </c>
      <c r="B16" s="25" t="s">
        <v>74</v>
      </c>
      <c r="C16" s="24">
        <v>8</v>
      </c>
      <c r="D16" s="25" t="s">
        <v>74</v>
      </c>
      <c r="E16" s="25" t="s">
        <v>50</v>
      </c>
      <c r="F16" s="24">
        <v>40</v>
      </c>
      <c r="G16" s="24">
        <v>1000</v>
      </c>
      <c r="H16" s="24">
        <v>2000</v>
      </c>
      <c r="I16" s="24">
        <v>8</v>
      </c>
      <c r="J16" s="24">
        <v>8</v>
      </c>
      <c r="K16" s="29" t="s">
        <v>52</v>
      </c>
      <c r="L16" s="29" t="s">
        <v>21</v>
      </c>
      <c r="M16" s="29" t="s">
        <v>21</v>
      </c>
      <c r="N16" s="24"/>
    </row>
    <row r="17" spans="1:16" x14ac:dyDescent="0.25">
      <c r="A17" s="24">
        <v>11</v>
      </c>
      <c r="B17" s="25" t="s">
        <v>144</v>
      </c>
      <c r="C17" s="24">
        <v>24</v>
      </c>
      <c r="D17" s="25" t="s">
        <v>65</v>
      </c>
      <c r="E17" s="25" t="s">
        <v>50</v>
      </c>
      <c r="F17" s="24" t="s">
        <v>21</v>
      </c>
      <c r="G17" s="37" t="s">
        <v>21</v>
      </c>
      <c r="H17" s="24">
        <v>25000</v>
      </c>
      <c r="I17" s="24">
        <v>1</v>
      </c>
      <c r="J17" s="24">
        <v>25</v>
      </c>
      <c r="K17" s="29" t="s">
        <v>51</v>
      </c>
      <c r="L17" s="29" t="s">
        <v>21</v>
      </c>
      <c r="M17" s="29" t="s">
        <v>21</v>
      </c>
      <c r="N17" s="24"/>
    </row>
    <row r="18" spans="1:16" x14ac:dyDescent="0.25">
      <c r="A18" s="24">
        <v>12</v>
      </c>
      <c r="B18" s="25" t="s">
        <v>145</v>
      </c>
      <c r="C18" s="24">
        <v>24</v>
      </c>
      <c r="D18" s="25" t="s">
        <v>65</v>
      </c>
      <c r="E18" s="25" t="s">
        <v>50</v>
      </c>
      <c r="F18" s="24" t="s">
        <v>21</v>
      </c>
      <c r="G18" s="37" t="s">
        <v>21</v>
      </c>
      <c r="H18" s="24">
        <v>25000</v>
      </c>
      <c r="I18" s="24">
        <v>1</v>
      </c>
      <c r="J18" s="24">
        <v>25</v>
      </c>
      <c r="K18" s="29" t="s">
        <v>51</v>
      </c>
      <c r="L18" s="29" t="s">
        <v>21</v>
      </c>
      <c r="M18" s="29" t="s">
        <v>21</v>
      </c>
      <c r="N18" s="24"/>
    </row>
    <row r="19" spans="1:16" x14ac:dyDescent="0.25">
      <c r="A19" s="24">
        <v>13</v>
      </c>
      <c r="B19" s="25" t="s">
        <v>75</v>
      </c>
      <c r="C19" s="24">
        <v>8</v>
      </c>
      <c r="D19" s="25" t="s">
        <v>65</v>
      </c>
      <c r="E19" s="25" t="s">
        <v>50</v>
      </c>
      <c r="F19" s="24">
        <v>5</v>
      </c>
      <c r="G19" s="37">
        <v>30</v>
      </c>
      <c r="H19" s="24">
        <v>48000</v>
      </c>
      <c r="I19" s="24">
        <v>1</v>
      </c>
      <c r="J19" s="24">
        <v>48</v>
      </c>
      <c r="K19" s="29" t="s">
        <v>51</v>
      </c>
      <c r="L19" s="29" t="s">
        <v>21</v>
      </c>
      <c r="M19" s="29" t="s">
        <v>21</v>
      </c>
      <c r="N19" s="24"/>
    </row>
    <row r="20" spans="1:16" x14ac:dyDescent="0.25">
      <c r="A20" s="24">
        <v>14</v>
      </c>
      <c r="B20" s="25" t="s">
        <v>81</v>
      </c>
      <c r="C20" s="24">
        <v>28</v>
      </c>
      <c r="D20" s="25" t="s">
        <v>81</v>
      </c>
      <c r="E20" s="25" t="s">
        <v>50</v>
      </c>
      <c r="F20" s="36">
        <v>3</v>
      </c>
      <c r="G20" s="24">
        <v>1200</v>
      </c>
      <c r="H20" s="26">
        <v>1830</v>
      </c>
      <c r="I20" s="24">
        <v>1</v>
      </c>
      <c r="J20" s="24">
        <v>1</v>
      </c>
      <c r="K20" s="29" t="s">
        <v>52</v>
      </c>
      <c r="L20" s="29" t="s">
        <v>21</v>
      </c>
      <c r="M20" s="29" t="s">
        <v>21</v>
      </c>
      <c r="N20" s="24"/>
    </row>
    <row r="21" spans="1:16" x14ac:dyDescent="0.25">
      <c r="A21" s="24">
        <v>15</v>
      </c>
      <c r="B21" s="25" t="s">
        <v>146</v>
      </c>
      <c r="C21" s="24">
        <v>48</v>
      </c>
      <c r="D21" s="25" t="s">
        <v>76</v>
      </c>
      <c r="E21" s="25" t="s">
        <v>68</v>
      </c>
      <c r="F21" s="28" t="s">
        <v>147</v>
      </c>
      <c r="G21" s="26" t="s">
        <v>21</v>
      </c>
      <c r="H21" s="26">
        <v>2250</v>
      </c>
      <c r="I21" s="24">
        <v>1</v>
      </c>
      <c r="J21" s="31">
        <f>12.1/2</f>
        <v>6.05</v>
      </c>
      <c r="K21" s="24" t="s">
        <v>37</v>
      </c>
      <c r="L21" s="24">
        <v>4.5</v>
      </c>
      <c r="M21" s="27">
        <f>(J21-L21)/L21</f>
        <v>0.34444444444444439</v>
      </c>
      <c r="N21" s="24"/>
      <c r="O21" s="32"/>
    </row>
    <row r="22" spans="1:16" x14ac:dyDescent="0.25">
      <c r="A22" s="24">
        <v>16</v>
      </c>
      <c r="B22" s="25" t="s">
        <v>146</v>
      </c>
      <c r="C22" s="24">
        <v>48</v>
      </c>
      <c r="D22" s="25" t="s">
        <v>76</v>
      </c>
      <c r="E22" s="25" t="s">
        <v>68</v>
      </c>
      <c r="F22" s="28" t="s">
        <v>148</v>
      </c>
      <c r="G22" s="26" t="s">
        <v>21</v>
      </c>
      <c r="H22" s="26">
        <v>3000</v>
      </c>
      <c r="I22" s="24">
        <v>1</v>
      </c>
      <c r="J22" s="24">
        <f>14.4/2</f>
        <v>7.2</v>
      </c>
      <c r="K22" s="24" t="s">
        <v>37</v>
      </c>
      <c r="L22" s="24">
        <v>5.3</v>
      </c>
      <c r="M22" s="27">
        <f>(J22-L22)/L22</f>
        <v>0.35849056603773594</v>
      </c>
      <c r="N22" s="24"/>
    </row>
    <row r="23" spans="1:16" x14ac:dyDescent="0.25">
      <c r="A23" s="11">
        <v>17</v>
      </c>
      <c r="B23" s="25" t="s">
        <v>106</v>
      </c>
      <c r="C23" s="24">
        <v>1</v>
      </c>
      <c r="D23" s="25" t="s">
        <v>21</v>
      </c>
      <c r="E23" s="25" t="s">
        <v>107</v>
      </c>
      <c r="F23" s="28" t="s">
        <v>21</v>
      </c>
      <c r="G23" s="26" t="s">
        <v>21</v>
      </c>
      <c r="H23" s="26" t="s">
        <v>21</v>
      </c>
      <c r="I23" s="24">
        <v>348</v>
      </c>
      <c r="J23" s="34">
        <f>SUM(L11:L12,L21:L22)</f>
        <v>347.75</v>
      </c>
      <c r="K23" s="24" t="s">
        <v>37</v>
      </c>
      <c r="L23" s="12" t="s">
        <v>21</v>
      </c>
      <c r="M23" s="12" t="s">
        <v>21</v>
      </c>
      <c r="N23" s="24"/>
      <c r="P23" s="33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1"/>
  <sheetViews>
    <sheetView view="pageLayout" topLeftCell="A4" zoomScale="160" zoomScaleNormal="100" zoomScalePageLayoutView="160" workbookViewId="0">
      <selection activeCell="B7" sqref="B7:N11"/>
    </sheetView>
  </sheetViews>
  <sheetFormatPr defaultColWidth="9.140625" defaultRowHeight="15" x14ac:dyDescent="0.25"/>
  <cols>
    <col min="1" max="1" width="3.7109375" style="6" bestFit="1" customWidth="1"/>
    <col min="2" max="2" width="14.42578125" style="6" customWidth="1"/>
    <col min="3" max="3" width="3.7109375" style="6" customWidth="1"/>
    <col min="4" max="4" width="8.28515625" style="6" bestFit="1" customWidth="1"/>
    <col min="5" max="5" width="8.28515625" style="6" customWidth="1"/>
    <col min="6" max="6" width="6.42578125" style="6" customWidth="1"/>
    <col min="7" max="7" width="5" style="6" customWidth="1"/>
    <col min="8" max="8" width="4.28515625" style="6" customWidth="1"/>
    <col min="9" max="9" width="3.5703125" style="6" bestFit="1" customWidth="1"/>
    <col min="10" max="10" width="4.85546875" style="6" bestFit="1" customWidth="1"/>
    <col min="11" max="11" width="4" style="6" bestFit="1" customWidth="1"/>
    <col min="12" max="12" width="6.28515625" style="6" customWidth="1"/>
    <col min="13" max="13" width="4.5703125" style="6" bestFit="1" customWidth="1"/>
    <col min="14" max="14" width="5.7109375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ht="15" customHeight="1" x14ac:dyDescent="0.25">
      <c r="A7" s="11">
        <v>1</v>
      </c>
      <c r="B7" s="19" t="s">
        <v>170</v>
      </c>
      <c r="C7" s="14">
        <v>1</v>
      </c>
      <c r="D7" s="20" t="s">
        <v>64</v>
      </c>
      <c r="E7" s="18" t="s">
        <v>31</v>
      </c>
      <c r="F7" s="35" t="s">
        <v>111</v>
      </c>
      <c r="G7" s="13">
        <v>4</v>
      </c>
      <c r="H7" s="20">
        <v>850</v>
      </c>
      <c r="I7" s="14">
        <v>1</v>
      </c>
      <c r="J7" s="14">
        <v>1</v>
      </c>
      <c r="K7" s="12" t="s">
        <v>52</v>
      </c>
      <c r="L7" s="12" t="s">
        <v>21</v>
      </c>
      <c r="M7" s="12" t="s">
        <v>21</v>
      </c>
      <c r="N7" s="14"/>
    </row>
    <row r="8" spans="1:14" ht="15.75" customHeight="1" x14ac:dyDescent="0.25">
      <c r="A8" s="11">
        <v>2</v>
      </c>
      <c r="B8" s="19" t="s">
        <v>171</v>
      </c>
      <c r="C8" s="14">
        <v>1</v>
      </c>
      <c r="D8" s="20" t="s">
        <v>73</v>
      </c>
      <c r="E8" s="18" t="s">
        <v>50</v>
      </c>
      <c r="F8" s="22" t="s">
        <v>21</v>
      </c>
      <c r="G8" s="22" t="s">
        <v>21</v>
      </c>
      <c r="H8" s="22" t="s">
        <v>21</v>
      </c>
      <c r="I8" s="14">
        <v>1</v>
      </c>
      <c r="J8" s="14">
        <v>1</v>
      </c>
      <c r="K8" s="12" t="s">
        <v>52</v>
      </c>
      <c r="L8" s="12" t="s">
        <v>21</v>
      </c>
      <c r="M8" s="12" t="s">
        <v>21</v>
      </c>
      <c r="N8" s="11"/>
    </row>
    <row r="9" spans="1:14" x14ac:dyDescent="0.25">
      <c r="A9" s="11">
        <v>3</v>
      </c>
      <c r="B9" s="18" t="s">
        <v>172</v>
      </c>
      <c r="C9" s="11">
        <v>1</v>
      </c>
      <c r="D9" s="18" t="s">
        <v>65</v>
      </c>
      <c r="E9" s="18" t="s">
        <v>50</v>
      </c>
      <c r="F9" s="22" t="s">
        <v>21</v>
      </c>
      <c r="G9" s="22" t="s">
        <v>21</v>
      </c>
      <c r="H9" s="22" t="s">
        <v>21</v>
      </c>
      <c r="I9" s="11">
        <v>1</v>
      </c>
      <c r="J9" s="11">
        <v>1</v>
      </c>
      <c r="K9" s="12" t="s">
        <v>52</v>
      </c>
      <c r="L9" s="12" t="s">
        <v>21</v>
      </c>
      <c r="M9" s="12" t="s">
        <v>21</v>
      </c>
      <c r="N9" s="11"/>
    </row>
    <row r="10" spans="1:14" x14ac:dyDescent="0.25">
      <c r="A10" s="11">
        <v>4</v>
      </c>
      <c r="B10" s="18" t="s">
        <v>173</v>
      </c>
      <c r="C10" s="11">
        <v>1</v>
      </c>
      <c r="D10" s="18" t="s">
        <v>47</v>
      </c>
      <c r="E10" s="18" t="s">
        <v>19</v>
      </c>
      <c r="F10" s="20" t="s">
        <v>51</v>
      </c>
      <c r="G10" s="20">
        <v>12</v>
      </c>
      <c r="H10" s="20">
        <v>130</v>
      </c>
      <c r="I10" s="11">
        <v>1</v>
      </c>
      <c r="J10" s="11">
        <v>1</v>
      </c>
      <c r="K10" s="12" t="s">
        <v>52</v>
      </c>
      <c r="L10" s="12" t="s">
        <v>21</v>
      </c>
      <c r="M10" s="12" t="s">
        <v>21</v>
      </c>
      <c r="N10" s="11"/>
    </row>
    <row r="11" spans="1:14" x14ac:dyDescent="0.25">
      <c r="A11" s="11">
        <v>5</v>
      </c>
      <c r="B11" s="18" t="s">
        <v>20</v>
      </c>
      <c r="C11" s="11">
        <v>1</v>
      </c>
      <c r="D11" s="18" t="s">
        <v>47</v>
      </c>
      <c r="E11" s="18" t="s">
        <v>43</v>
      </c>
      <c r="F11" s="20" t="s">
        <v>51</v>
      </c>
      <c r="G11" s="20">
        <v>12</v>
      </c>
      <c r="H11" s="20" t="s">
        <v>21</v>
      </c>
      <c r="I11" s="11">
        <v>1</v>
      </c>
      <c r="J11" s="11">
        <v>1</v>
      </c>
      <c r="K11" s="12" t="s">
        <v>52</v>
      </c>
      <c r="L11" s="12" t="s">
        <v>21</v>
      </c>
      <c r="M11" s="12" t="s">
        <v>21</v>
      </c>
      <c r="N11" s="11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4"/>
  <sheetViews>
    <sheetView view="pageLayout" topLeftCell="A9" zoomScale="145" zoomScaleNormal="100" zoomScalePageLayoutView="145" workbookViewId="0">
      <selection activeCell="B7" sqref="B7:N14"/>
    </sheetView>
  </sheetViews>
  <sheetFormatPr defaultColWidth="9.140625" defaultRowHeight="15" x14ac:dyDescent="0.25"/>
  <cols>
    <col min="1" max="1" width="3.7109375" style="6" bestFit="1" customWidth="1"/>
    <col min="2" max="2" width="14.42578125" style="6" customWidth="1"/>
    <col min="3" max="3" width="4" style="6" customWidth="1"/>
    <col min="4" max="4" width="6.42578125" style="6" customWidth="1"/>
    <col min="5" max="5" width="8.28515625" style="6" customWidth="1"/>
    <col min="6" max="6" width="7.42578125" style="6" bestFit="1" customWidth="1"/>
    <col min="7" max="7" width="6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5.7109375" style="6" customWidth="1"/>
    <col min="14" max="14" width="6" style="6" customWidth="1"/>
    <col min="15" max="15" width="8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0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1</v>
      </c>
      <c r="B6" s="7" t="s">
        <v>2</v>
      </c>
      <c r="C6" s="8" t="s">
        <v>3</v>
      </c>
      <c r="D6" s="7" t="s">
        <v>4</v>
      </c>
      <c r="E6" s="7" t="s">
        <v>5</v>
      </c>
      <c r="F6" s="9" t="s">
        <v>6</v>
      </c>
      <c r="G6" s="10" t="s">
        <v>7</v>
      </c>
      <c r="H6" s="10" t="s">
        <v>8</v>
      </c>
      <c r="I6" s="8" t="s">
        <v>9</v>
      </c>
      <c r="J6" s="8" t="s">
        <v>10</v>
      </c>
      <c r="K6" s="8" t="s">
        <v>11</v>
      </c>
      <c r="L6" s="8" t="s">
        <v>12</v>
      </c>
      <c r="M6" s="7" t="s">
        <v>13</v>
      </c>
      <c r="N6" s="7" t="s">
        <v>14</v>
      </c>
    </row>
    <row r="7" spans="1:14" x14ac:dyDescent="0.25">
      <c r="A7" s="11">
        <v>1</v>
      </c>
      <c r="B7" s="18" t="s">
        <v>54</v>
      </c>
      <c r="C7" s="11">
        <v>16</v>
      </c>
      <c r="D7" s="18" t="s">
        <v>53</v>
      </c>
      <c r="E7" s="11" t="s">
        <v>36</v>
      </c>
      <c r="F7" s="36">
        <v>1.5</v>
      </c>
      <c r="G7" s="24">
        <v>1000</v>
      </c>
      <c r="H7" s="26">
        <v>2000</v>
      </c>
      <c r="I7" s="26">
        <v>1</v>
      </c>
      <c r="J7" s="21">
        <v>12</v>
      </c>
      <c r="K7" s="12" t="s">
        <v>37</v>
      </c>
      <c r="L7" s="11">
        <v>9</v>
      </c>
      <c r="M7" s="16">
        <f>(J7-L7)/L7</f>
        <v>0.33333333333333331</v>
      </c>
      <c r="N7" s="11" t="s">
        <v>21</v>
      </c>
    </row>
    <row r="8" spans="1:14" x14ac:dyDescent="0.25">
      <c r="A8" s="11">
        <v>2</v>
      </c>
      <c r="B8" s="18" t="s">
        <v>54</v>
      </c>
      <c r="C8" s="11">
        <v>10</v>
      </c>
      <c r="D8" s="18" t="s">
        <v>53</v>
      </c>
      <c r="E8" s="11" t="s">
        <v>36</v>
      </c>
      <c r="F8" s="36">
        <v>2</v>
      </c>
      <c r="G8" s="24">
        <v>1000</v>
      </c>
      <c r="H8" s="26">
        <v>2000</v>
      </c>
      <c r="I8" s="26">
        <v>1</v>
      </c>
      <c r="J8" s="21">
        <v>15.5</v>
      </c>
      <c r="K8" s="12" t="s">
        <v>37</v>
      </c>
      <c r="L8" s="11">
        <v>11</v>
      </c>
      <c r="M8" s="16">
        <f>(J8-L8)/L8</f>
        <v>0.40909090909090912</v>
      </c>
      <c r="N8" s="11" t="s">
        <v>21</v>
      </c>
    </row>
    <row r="9" spans="1:14" x14ac:dyDescent="0.25">
      <c r="A9" s="11">
        <v>3</v>
      </c>
      <c r="B9" s="18" t="s">
        <v>88</v>
      </c>
      <c r="C9" s="11">
        <v>2</v>
      </c>
      <c r="D9" s="17" t="s">
        <v>53</v>
      </c>
      <c r="E9" s="18" t="s">
        <v>68</v>
      </c>
      <c r="F9" s="39" t="s">
        <v>91</v>
      </c>
      <c r="G9" s="37" t="s">
        <v>21</v>
      </c>
      <c r="H9" s="37">
        <v>500</v>
      </c>
      <c r="I9" s="24">
        <v>1</v>
      </c>
      <c r="J9" s="11">
        <v>0.5</v>
      </c>
      <c r="K9" s="12" t="s">
        <v>37</v>
      </c>
      <c r="L9" s="12">
        <v>0.4</v>
      </c>
      <c r="M9" s="16">
        <f>(J9-L9)/L9</f>
        <v>0.24999999999999994</v>
      </c>
      <c r="N9" s="11" t="s">
        <v>21</v>
      </c>
    </row>
    <row r="10" spans="1:14" ht="22.5" x14ac:dyDescent="0.25">
      <c r="A10" s="11">
        <v>4</v>
      </c>
      <c r="B10" s="17" t="s">
        <v>89</v>
      </c>
      <c r="C10" s="11">
        <v>2</v>
      </c>
      <c r="D10" s="17" t="s">
        <v>53</v>
      </c>
      <c r="E10" s="18" t="s">
        <v>90</v>
      </c>
      <c r="F10" s="23" t="s">
        <v>92</v>
      </c>
      <c r="G10" s="20">
        <v>1000</v>
      </c>
      <c r="H10" s="20">
        <v>1400</v>
      </c>
      <c r="I10" s="11">
        <v>1</v>
      </c>
      <c r="J10" s="11">
        <v>1</v>
      </c>
      <c r="K10" s="12" t="s">
        <v>52</v>
      </c>
      <c r="L10" s="12" t="s">
        <v>21</v>
      </c>
      <c r="M10" s="12" t="s">
        <v>21</v>
      </c>
      <c r="N10" s="11" t="s">
        <v>21</v>
      </c>
    </row>
    <row r="11" spans="1:14" x14ac:dyDescent="0.25">
      <c r="A11" s="11">
        <v>5</v>
      </c>
      <c r="B11" s="17" t="s">
        <v>26</v>
      </c>
      <c r="C11" s="11">
        <v>6</v>
      </c>
      <c r="D11" s="17" t="s">
        <v>53</v>
      </c>
      <c r="E11" s="18" t="s">
        <v>15</v>
      </c>
      <c r="F11" s="11" t="s">
        <v>51</v>
      </c>
      <c r="G11" s="11">
        <v>5</v>
      </c>
      <c r="H11" s="11">
        <v>50</v>
      </c>
      <c r="I11" s="11">
        <v>6</v>
      </c>
      <c r="J11" s="11">
        <v>6</v>
      </c>
      <c r="K11" s="11" t="s">
        <v>52</v>
      </c>
      <c r="L11" s="11" t="s">
        <v>21</v>
      </c>
      <c r="M11" s="11" t="s">
        <v>21</v>
      </c>
      <c r="N11" s="11" t="s">
        <v>21</v>
      </c>
    </row>
    <row r="12" spans="1:14" x14ac:dyDescent="0.25">
      <c r="A12" s="11">
        <v>6</v>
      </c>
      <c r="B12" s="17" t="s">
        <v>34</v>
      </c>
      <c r="C12" s="11">
        <v>6</v>
      </c>
      <c r="D12" s="17" t="s">
        <v>53</v>
      </c>
      <c r="E12" s="18" t="s">
        <v>34</v>
      </c>
      <c r="F12" s="11">
        <v>6</v>
      </c>
      <c r="G12" s="11">
        <v>40</v>
      </c>
      <c r="H12" s="11" t="s">
        <v>21</v>
      </c>
      <c r="I12" s="11">
        <v>6</v>
      </c>
      <c r="J12" s="11">
        <v>6</v>
      </c>
      <c r="K12" s="11" t="s">
        <v>52</v>
      </c>
      <c r="L12" s="11" t="s">
        <v>21</v>
      </c>
      <c r="M12" s="11" t="s">
        <v>21</v>
      </c>
      <c r="N12" s="11" t="s">
        <v>21</v>
      </c>
    </row>
    <row r="13" spans="1:14" x14ac:dyDescent="0.25">
      <c r="A13" s="11">
        <v>7</v>
      </c>
      <c r="B13" s="17" t="s">
        <v>26</v>
      </c>
      <c r="C13" s="11">
        <v>24</v>
      </c>
      <c r="D13" s="17" t="s">
        <v>53</v>
      </c>
      <c r="E13" s="18" t="s">
        <v>19</v>
      </c>
      <c r="F13" s="11" t="s">
        <v>51</v>
      </c>
      <c r="G13" s="11">
        <v>6</v>
      </c>
      <c r="H13" s="11">
        <v>15</v>
      </c>
      <c r="I13" s="11">
        <v>24</v>
      </c>
      <c r="J13" s="11">
        <v>24</v>
      </c>
      <c r="K13" s="11" t="s">
        <v>52</v>
      </c>
      <c r="L13" s="11" t="s">
        <v>21</v>
      </c>
      <c r="M13" s="11" t="s">
        <v>21</v>
      </c>
      <c r="N13" s="11" t="s">
        <v>21</v>
      </c>
    </row>
    <row r="14" spans="1:14" x14ac:dyDescent="0.25">
      <c r="A14" s="11">
        <v>8</v>
      </c>
      <c r="B14" s="17" t="s">
        <v>20</v>
      </c>
      <c r="C14" s="11">
        <v>24</v>
      </c>
      <c r="D14" s="17" t="s">
        <v>53</v>
      </c>
      <c r="E14" s="18" t="s">
        <v>43</v>
      </c>
      <c r="F14" s="11" t="s">
        <v>51</v>
      </c>
      <c r="G14" s="11">
        <v>6</v>
      </c>
      <c r="H14" s="11" t="s">
        <v>21</v>
      </c>
      <c r="I14" s="11">
        <v>24</v>
      </c>
      <c r="J14" s="11">
        <v>24</v>
      </c>
      <c r="K14" s="11" t="s">
        <v>52</v>
      </c>
      <c r="L14" s="11" t="s">
        <v>21</v>
      </c>
      <c r="M14" s="11" t="s">
        <v>21</v>
      </c>
      <c r="N14" s="11" t="s">
        <v>21</v>
      </c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MTO</vt:lpstr>
      <vt:lpstr>Instrumentation</vt:lpstr>
      <vt:lpstr>Pumping</vt:lpstr>
      <vt:lpstr>Damper</vt:lpstr>
      <vt:lpstr>Coil</vt:lpstr>
      <vt:lpstr>Inspection Door</vt:lpstr>
      <vt:lpstr>Station Door</vt:lpstr>
      <vt:lpstr>Over Flow</vt:lpstr>
      <vt:lpstr>Static Water Filter</vt:lpstr>
      <vt:lpstr>Nozzle Bank </vt:lpstr>
      <vt:lpstr>Air Baffle</vt:lpstr>
      <vt:lpstr>Eliminator</vt:lpstr>
      <vt:lpstr>Axial Fan</vt:lpstr>
      <vt:lpstr>D.C. V.C.</vt:lpstr>
      <vt:lpstr>Rotary Air Filter</vt:lpstr>
      <vt:lpstr>Air Baffle Scrap</vt:lpstr>
      <vt:lpstr>Eliminator Scrap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2020-01-15T08:59:20Z</dcterms:modified>
</cp:coreProperties>
</file>