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040" windowHeight="8616"/>
  </bookViews>
  <sheets>
    <sheet name="Damper" sheetId="47" r:id="rId1"/>
  </sheets>
  <definedNames>
    <definedName name="_xlnm._FilterDatabase" localSheetId="0" hidden="1">Damper!$A$5:$O$17</definedName>
  </definedNames>
  <calcPr calcId="162913"/>
</workbook>
</file>

<file path=xl/calcChain.xml><?xml version="1.0" encoding="utf-8"?>
<calcChain xmlns="http://schemas.openxmlformats.org/spreadsheetml/2006/main">
  <c r="P8" i="47" l="1"/>
  <c r="P9" i="47"/>
  <c r="P10" i="47"/>
  <c r="P11" i="47"/>
  <c r="P12" i="47"/>
  <c r="P13" i="47"/>
  <c r="P14" i="47"/>
  <c r="P15" i="47"/>
  <c r="P16" i="47"/>
  <c r="P17" i="47"/>
  <c r="P18" i="47"/>
  <c r="P19" i="47"/>
  <c r="P20" i="47"/>
  <c r="P21" i="47"/>
  <c r="P22" i="47"/>
  <c r="P23" i="47"/>
  <c r="P24" i="47"/>
  <c r="P25" i="47"/>
  <c r="P26" i="47"/>
  <c r="P27" i="47"/>
  <c r="P28" i="47"/>
  <c r="P29" i="47"/>
  <c r="P7" i="47"/>
  <c r="L16" i="47" l="1"/>
  <c r="J16" i="47"/>
  <c r="J15" i="47"/>
  <c r="L14" i="47"/>
  <c r="J14" i="47"/>
  <c r="J12" i="47"/>
  <c r="J10" i="47"/>
  <c r="J8" i="47"/>
  <c r="J7" i="47"/>
  <c r="J13" i="47" l="1"/>
  <c r="L10" i="47"/>
  <c r="M12" i="47" l="1"/>
  <c r="M18" i="47"/>
  <c r="M17" i="47"/>
  <c r="M15" i="47"/>
  <c r="M16" i="47"/>
  <c r="M14" i="47"/>
  <c r="M13" i="47"/>
  <c r="J11" i="47"/>
  <c r="M11" i="47" s="1"/>
  <c r="M10" i="47"/>
  <c r="J9" i="47"/>
  <c r="M9" i="47" s="1"/>
  <c r="M8" i="47"/>
  <c r="M7" i="47"/>
</calcChain>
</file>

<file path=xl/sharedStrings.xml><?xml version="1.0" encoding="utf-8"?>
<sst xmlns="http://schemas.openxmlformats.org/spreadsheetml/2006/main" count="161" uniqueCount="70">
  <si>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</si>
  <si>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</si>
  <si>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</si>
  <si>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</si>
  <si>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</si>
  <si>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</si>
  <si>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</si>
  <si>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</si>
  <si>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</si>
  <si>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</si>
  <si>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</si>
  <si>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</si>
  <si>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</si>
  <si>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</si>
  <si>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</si>
  <si>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پیچ شش گوش</t>
  </si>
  <si>
    <t>-</t>
  </si>
  <si>
    <t>پیچ</t>
  </si>
  <si>
    <t>Plate</t>
  </si>
  <si>
    <t>Kg</t>
  </si>
  <si>
    <t>M</t>
  </si>
  <si>
    <t>Pcs</t>
  </si>
  <si>
    <t>Pipe</t>
  </si>
  <si>
    <t>تیغه دمپر</t>
  </si>
  <si>
    <t>واشر تخت</t>
  </si>
  <si>
    <t>A12</t>
  </si>
  <si>
    <t xml:space="preserve">مهره </t>
  </si>
  <si>
    <t>واشر</t>
  </si>
  <si>
    <t>واشر فنری</t>
  </si>
  <si>
    <t>UPN</t>
  </si>
  <si>
    <t>St-52</t>
  </si>
  <si>
    <t>خار</t>
  </si>
  <si>
    <t>قاب عرضی و طولی</t>
  </si>
  <si>
    <t>Round Bar</t>
  </si>
  <si>
    <t>Angle</t>
  </si>
  <si>
    <t>Flat Bar</t>
  </si>
  <si>
    <t>ایرسیل طولی</t>
  </si>
  <si>
    <t>راد</t>
  </si>
  <si>
    <t>فلنج قاب و لینک</t>
  </si>
  <si>
    <t>S.Steel 310</t>
  </si>
  <si>
    <t>لوله تیغه دمپر</t>
  </si>
  <si>
    <t>شفت تیغه دمپر</t>
  </si>
  <si>
    <t>SCH160</t>
  </si>
  <si>
    <t>بوش لینک</t>
  </si>
  <si>
    <t>گلند مادگی</t>
  </si>
  <si>
    <t>گلند نری</t>
  </si>
  <si>
    <t>ایرسیل عرضی</t>
  </si>
  <si>
    <t>داکرومات</t>
  </si>
  <si>
    <t>M12</t>
  </si>
  <si>
    <t>Fst</t>
  </si>
  <si>
    <t>St</t>
  </si>
  <si>
    <t>خار یک سر تخت</t>
  </si>
  <si>
    <t>نخ نسوز</t>
  </si>
  <si>
    <t>تقویتی تیغه</t>
  </si>
  <si>
    <t>Phospher 
Bronze</t>
  </si>
  <si>
    <t>S.Steel 304L</t>
  </si>
  <si>
    <t>فایبرگلاس</t>
  </si>
  <si>
    <t>M20</t>
  </si>
  <si>
    <t>3"</t>
  </si>
  <si>
    <t>2"</t>
  </si>
  <si>
    <t>Ø85</t>
  </si>
  <si>
    <t>M20x110</t>
  </si>
  <si>
    <t>M12x55</t>
  </si>
  <si>
    <t>گاردان</t>
  </si>
  <si>
    <t>تلسکوپی- فلنج دار</t>
  </si>
  <si>
    <r>
      <rPr>
        <sz val="8"/>
        <color theme="1"/>
        <rFont val="GreekS"/>
      </rPr>
      <t>∅</t>
    </r>
    <r>
      <rPr>
        <sz val="10.4"/>
        <color theme="1"/>
        <rFont val="B Nazanin"/>
        <charset val="178"/>
      </rPr>
      <t>90</t>
    </r>
  </si>
  <si>
    <t>Ø70</t>
  </si>
  <si>
    <t>Ø120</t>
  </si>
  <si>
    <t>U Price</t>
  </si>
  <si>
    <t>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</si>
</sst>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color theme="1"/>
      <name val="B Nazanin"/>
      <charset val="178"/>
    </font>
    <font>
      <sz val="12"/>
      <color theme="1"/>
      <name val="Times New Roman"/>
      <family val="2"/>
    </font>
    <font>
      <sz val="8"/>
      <color theme="1"/>
      <name val="GreekS"/>
    </font>
    <font>
      <sz val="10.4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5" fontId="0" fillId="0" borderId="1" xfId="3" applyNumberFormat="1" applyFont="1" applyBorder="1" applyAlignment="1">
      <alignment horizont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280827</xdr:colOff>
      <xdr:row>3</xdr:row>
      <xdr:rowOff>132132</xdr:rowOff>
    </xdr:to>
    <xdr:grpSp>
      <xdr:nvGrpSpPr>
        <xdr:cNvPr id="27" name="Group 26"/>
        <xdr:cNvGrpSpPr/>
      </xdr:nvGrpSpPr>
      <xdr:grpSpPr>
        <a:xfrm>
          <a:off x="0" y="0"/>
          <a:ext cx="6216807" cy="680772"/>
          <a:chOff x="0" y="0"/>
          <a:chExt cx="7002336" cy="681651"/>
        </a:xfrm>
      </xdr:grpSpPr>
      <xdr:sp macro="" textlink="">
        <xdr:nvSpPr>
          <xdr:cNvPr id="2" name="TextBox 1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9110003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Damper-2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461933" y="348820"/>
            <a:ext cx="1589837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Sub-Product:1184*3540 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QTY:</a:t>
            </a:r>
            <a:r>
              <a:rPr lang="fa-IR" sz="800" baseline="0"/>
              <a:t> </a:t>
            </a:r>
            <a:r>
              <a:rPr lang="en-US" sz="800" baseline="0"/>
              <a:t> 2 Set(4 pcs.)</a:t>
            </a:r>
            <a:endParaRPr lang="en-US" sz="8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036068" y="0"/>
            <a:ext cx="141112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</a:t>
            </a:r>
            <a:r>
              <a:rPr lang="fa-IR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پتروشیمی بندر عباس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</a:t>
            </a:r>
            <a:r>
              <a:rPr lang="en-US" sz="800" baseline="0"/>
              <a:t>9110003-Damper-Type:02-MTO-01</a:t>
            </a:r>
            <a:endParaRPr lang="en-US" sz="8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No.:1 of 1</a:t>
            </a:r>
            <a:endParaRPr lang="en-US" sz="8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Rev.:00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Date:98.10.14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5:P29"/>
  <sheetViews>
    <sheetView tabSelected="1" showWhiteSpace="0" topLeftCell="A6" zoomScaleNormal="100" zoomScalePageLayoutView="130" workbookViewId="0">
      <selection activeCell="O14" sqref="O14"/>
    </sheetView>
  </sheetViews>
  <sheetFormatPr defaultColWidth="9.109375" defaultRowHeight="14.4"/>
  <cols>
    <col min="1" max="1" width="3.77734375" style="6" bestFit="1" customWidth="1"/>
    <col min="2" max="2" width="12.6640625" style="6" customWidth="1"/>
    <col min="3" max="3" width="5.21875" style="6" bestFit="1" customWidth="1"/>
    <col min="4" max="4" width="7.77734375" style="6" bestFit="1" customWidth="1"/>
    <col min="5" max="5" width="8.21875" style="6" customWidth="1"/>
    <col min="6" max="6" width="7.33203125" style="6" bestFit="1" customWidth="1"/>
    <col min="7" max="7" width="6" style="6" customWidth="1"/>
    <col min="8" max="8" width="5.33203125" style="6" customWidth="1"/>
    <col min="9" max="9" width="5.77734375" style="6" customWidth="1"/>
    <col min="10" max="12" width="6.21875" style="6" customWidth="1"/>
    <col min="13" max="13" width="5.77734375" style="6" customWidth="1"/>
    <col min="14" max="14" width="6" style="6" customWidth="1"/>
    <col min="15" max="15" width="8.88671875" style="6" customWidth="1"/>
    <col min="16" max="16" width="12" style="6" bestFit="1" customWidth="1"/>
    <col min="17" max="16384" width="9.109375" style="6"/>
  </cols>
  <sheetData>
    <row r="5" spans="1:16" ht="15" customHeight="1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6" ht="30.6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  <c r="O6" s="7" t="s">
        <v>68</v>
      </c>
      <c r="P6" s="7" t="s">
        <v>69</v>
      </c>
    </row>
    <row r="7" spans="1:16">
      <c r="A7" s="11">
        <v>1</v>
      </c>
      <c r="B7" s="15" t="s">
        <v>23</v>
      </c>
      <c r="C7" s="11">
        <v>72</v>
      </c>
      <c r="D7" s="18" t="s">
        <v>55</v>
      </c>
      <c r="E7" s="11" t="s">
        <v>18</v>
      </c>
      <c r="F7" s="11">
        <v>4</v>
      </c>
      <c r="G7" s="11">
        <v>1500</v>
      </c>
      <c r="H7" s="11">
        <v>6000</v>
      </c>
      <c r="I7" s="11">
        <v>5</v>
      </c>
      <c r="J7" s="16">
        <f>I7*H7*G7*F7*8/1000000</f>
        <v>1440</v>
      </c>
      <c r="K7" s="11" t="s">
        <v>19</v>
      </c>
      <c r="L7" s="14">
        <v>1300</v>
      </c>
      <c r="M7" s="13">
        <f t="shared" ref="M7:M18" si="0">(J7-L7)/L7</f>
        <v>0.1076923076923077</v>
      </c>
      <c r="N7" s="11"/>
      <c r="O7" s="19">
        <v>420000</v>
      </c>
      <c r="P7" s="19">
        <f>O7*J7</f>
        <v>604800000</v>
      </c>
    </row>
    <row r="8" spans="1:16">
      <c r="A8" s="11">
        <v>2</v>
      </c>
      <c r="B8" s="15" t="s">
        <v>53</v>
      </c>
      <c r="C8" s="11">
        <v>108</v>
      </c>
      <c r="D8" s="18" t="s">
        <v>55</v>
      </c>
      <c r="E8" s="11" t="s">
        <v>18</v>
      </c>
      <c r="F8" s="11">
        <v>6</v>
      </c>
      <c r="G8" s="11">
        <v>1500</v>
      </c>
      <c r="H8" s="11">
        <v>1500</v>
      </c>
      <c r="I8" s="11">
        <v>1</v>
      </c>
      <c r="J8" s="16">
        <f>I8*H8*G8*F8*8/1000000</f>
        <v>108</v>
      </c>
      <c r="K8" s="11" t="s">
        <v>19</v>
      </c>
      <c r="L8" s="14">
        <v>80</v>
      </c>
      <c r="M8" s="13">
        <f t="shared" si="0"/>
        <v>0.35</v>
      </c>
      <c r="N8" s="11"/>
      <c r="O8" s="19">
        <v>420000</v>
      </c>
      <c r="P8" s="19">
        <f t="shared" ref="P8:P29" si="1">O8*J8</f>
        <v>45360000</v>
      </c>
    </row>
    <row r="9" spans="1:16">
      <c r="A9" s="11">
        <v>3</v>
      </c>
      <c r="B9" s="15" t="s">
        <v>38</v>
      </c>
      <c r="C9" s="11">
        <v>88</v>
      </c>
      <c r="D9" s="11" t="s">
        <v>30</v>
      </c>
      <c r="E9" s="11" t="s">
        <v>18</v>
      </c>
      <c r="F9" s="11">
        <v>10</v>
      </c>
      <c r="G9" s="11">
        <v>1500</v>
      </c>
      <c r="H9" s="11">
        <v>1500</v>
      </c>
      <c r="I9" s="11">
        <v>1</v>
      </c>
      <c r="J9" s="16">
        <f>I9*H9*G9*F9*7.85/1000000</f>
        <v>176.625</v>
      </c>
      <c r="K9" s="11" t="s">
        <v>19</v>
      </c>
      <c r="L9" s="14">
        <v>120</v>
      </c>
      <c r="M9" s="13">
        <f t="shared" si="0"/>
        <v>0.47187499999999999</v>
      </c>
      <c r="N9" s="11"/>
      <c r="O9" s="19">
        <v>74000</v>
      </c>
      <c r="P9" s="19">
        <f t="shared" si="1"/>
        <v>13070250</v>
      </c>
    </row>
    <row r="10" spans="1:16">
      <c r="A10" s="11">
        <v>4</v>
      </c>
      <c r="B10" s="15" t="s">
        <v>36</v>
      </c>
      <c r="C10" s="11">
        <v>80</v>
      </c>
      <c r="D10" s="18" t="s">
        <v>55</v>
      </c>
      <c r="E10" s="11" t="s">
        <v>35</v>
      </c>
      <c r="F10" s="11">
        <v>5</v>
      </c>
      <c r="G10" s="11">
        <v>15</v>
      </c>
      <c r="H10" s="11">
        <v>6000</v>
      </c>
      <c r="I10" s="11">
        <v>4</v>
      </c>
      <c r="J10" s="16">
        <f>I10*H10*G10*F10*8/1000000</f>
        <v>14.4</v>
      </c>
      <c r="K10" s="11" t="s">
        <v>19</v>
      </c>
      <c r="L10" s="11">
        <f>6.95*2</f>
        <v>13.9</v>
      </c>
      <c r="M10" s="13">
        <f t="shared" si="0"/>
        <v>3.5971223021582732E-2</v>
      </c>
      <c r="N10" s="11"/>
      <c r="O10" s="19"/>
      <c r="P10" s="19">
        <f t="shared" si="1"/>
        <v>0</v>
      </c>
    </row>
    <row r="11" spans="1:16">
      <c r="A11" s="11">
        <v>5</v>
      </c>
      <c r="B11" s="15" t="s">
        <v>37</v>
      </c>
      <c r="C11" s="11">
        <v>4</v>
      </c>
      <c r="D11" s="11" t="s">
        <v>30</v>
      </c>
      <c r="E11" s="11" t="s">
        <v>35</v>
      </c>
      <c r="F11" s="11">
        <v>8</v>
      </c>
      <c r="G11" s="11">
        <v>25</v>
      </c>
      <c r="H11" s="11">
        <v>6000</v>
      </c>
      <c r="I11" s="11">
        <v>2</v>
      </c>
      <c r="J11" s="14">
        <f>I11*H11*G11*F11*7.85/1000000</f>
        <v>18.84</v>
      </c>
      <c r="K11" s="11" t="s">
        <v>19</v>
      </c>
      <c r="L11" s="11">
        <v>18</v>
      </c>
      <c r="M11" s="13">
        <f t="shared" si="0"/>
        <v>4.6666666666666662E-2</v>
      </c>
      <c r="N11" s="11"/>
      <c r="O11" s="19"/>
      <c r="P11" s="19">
        <f t="shared" si="1"/>
        <v>0</v>
      </c>
    </row>
    <row r="12" spans="1:16">
      <c r="A12" s="11">
        <v>6</v>
      </c>
      <c r="B12" s="15" t="s">
        <v>46</v>
      </c>
      <c r="C12" s="11">
        <v>8</v>
      </c>
      <c r="D12" s="18" t="s">
        <v>55</v>
      </c>
      <c r="E12" s="11" t="s">
        <v>34</v>
      </c>
      <c r="F12" s="11">
        <v>4</v>
      </c>
      <c r="G12" s="11">
        <v>30</v>
      </c>
      <c r="H12" s="11">
        <v>6000</v>
      </c>
      <c r="I12" s="11">
        <v>2</v>
      </c>
      <c r="J12" s="11">
        <f>I12*14.32</f>
        <v>28.64</v>
      </c>
      <c r="K12" s="11" t="s">
        <v>19</v>
      </c>
      <c r="L12" s="11">
        <v>22</v>
      </c>
      <c r="M12" s="13">
        <f t="shared" si="0"/>
        <v>0.30181818181818182</v>
      </c>
      <c r="N12" s="11"/>
      <c r="O12" s="19"/>
      <c r="P12" s="19">
        <f t="shared" si="1"/>
        <v>0</v>
      </c>
    </row>
    <row r="13" spans="1:16">
      <c r="A13" s="11">
        <v>7</v>
      </c>
      <c r="B13" s="12" t="s">
        <v>32</v>
      </c>
      <c r="C13" s="11">
        <v>16</v>
      </c>
      <c r="D13" s="11" t="s">
        <v>30</v>
      </c>
      <c r="E13" s="11" t="s">
        <v>29</v>
      </c>
      <c r="F13" s="11">
        <v>200</v>
      </c>
      <c r="G13" s="11" t="s">
        <v>16</v>
      </c>
      <c r="H13" s="11">
        <v>12000</v>
      </c>
      <c r="I13" s="11">
        <v>4</v>
      </c>
      <c r="J13" s="11">
        <f>607*2</f>
        <v>1214</v>
      </c>
      <c r="K13" s="11" t="s">
        <v>19</v>
      </c>
      <c r="L13" s="11">
        <v>940</v>
      </c>
      <c r="M13" s="13">
        <f t="shared" si="0"/>
        <v>0.29148936170212764</v>
      </c>
      <c r="N13" s="11"/>
      <c r="O13" s="19"/>
      <c r="P13" s="19">
        <f t="shared" si="1"/>
        <v>0</v>
      </c>
    </row>
    <row r="14" spans="1:16">
      <c r="A14" s="11">
        <v>8</v>
      </c>
      <c r="B14" s="15" t="s">
        <v>40</v>
      </c>
      <c r="C14" s="11">
        <v>36</v>
      </c>
      <c r="D14" s="11" t="s">
        <v>39</v>
      </c>
      <c r="E14" s="11" t="s">
        <v>22</v>
      </c>
      <c r="F14" s="11" t="s">
        <v>58</v>
      </c>
      <c r="G14" s="11" t="s">
        <v>42</v>
      </c>
      <c r="H14" s="11">
        <v>6000</v>
      </c>
      <c r="I14" s="11">
        <v>10</v>
      </c>
      <c r="J14" s="11">
        <f>I14*H14*21.35/1000</f>
        <v>1281</v>
      </c>
      <c r="K14" s="11" t="s">
        <v>19</v>
      </c>
      <c r="L14" s="11">
        <f>27*2*21.3</f>
        <v>1150.2</v>
      </c>
      <c r="M14" s="13">
        <f t="shared" si="0"/>
        <v>0.11371935315597283</v>
      </c>
      <c r="N14" s="11"/>
      <c r="O14" s="19"/>
      <c r="P14" s="19">
        <f t="shared" si="1"/>
        <v>0</v>
      </c>
    </row>
    <row r="15" spans="1:16">
      <c r="A15" s="11">
        <v>9</v>
      </c>
      <c r="B15" s="15" t="s">
        <v>43</v>
      </c>
      <c r="C15" s="11">
        <v>36</v>
      </c>
      <c r="D15" s="11" t="s">
        <v>30</v>
      </c>
      <c r="E15" s="11" t="s">
        <v>22</v>
      </c>
      <c r="F15" s="11" t="s">
        <v>59</v>
      </c>
      <c r="G15" s="11" t="s">
        <v>42</v>
      </c>
      <c r="H15" s="11">
        <v>1800</v>
      </c>
      <c r="I15" s="11">
        <v>1</v>
      </c>
      <c r="J15" s="11">
        <f>H15*11.11/1000</f>
        <v>19.998000000000001</v>
      </c>
      <c r="K15" s="11" t="s">
        <v>19</v>
      </c>
      <c r="L15" s="11">
        <v>11</v>
      </c>
      <c r="M15" s="13">
        <f t="shared" si="0"/>
        <v>0.81800000000000006</v>
      </c>
      <c r="N15" s="11"/>
      <c r="O15" s="19"/>
      <c r="P15" s="19">
        <f t="shared" si="1"/>
        <v>0</v>
      </c>
    </row>
    <row r="16" spans="1:16">
      <c r="A16" s="11">
        <v>10</v>
      </c>
      <c r="B16" s="15" t="s">
        <v>41</v>
      </c>
      <c r="C16" s="11">
        <v>36</v>
      </c>
      <c r="D16" s="11" t="s">
        <v>39</v>
      </c>
      <c r="E16" s="11" t="s">
        <v>33</v>
      </c>
      <c r="F16" s="11" t="s">
        <v>66</v>
      </c>
      <c r="G16" s="11" t="s">
        <v>16</v>
      </c>
      <c r="H16" s="11">
        <v>6000</v>
      </c>
      <c r="I16" s="11">
        <v>7</v>
      </c>
      <c r="J16" s="11">
        <f>181*I16</f>
        <v>1267</v>
      </c>
      <c r="K16" s="11" t="s">
        <v>19</v>
      </c>
      <c r="L16" s="11">
        <f>18*4*540*181/6000</f>
        <v>1172.8800000000001</v>
      </c>
      <c r="M16" s="13">
        <f t="shared" si="0"/>
        <v>8.0246913580246812E-2</v>
      </c>
      <c r="N16" s="11"/>
      <c r="O16" s="19"/>
      <c r="P16" s="19">
        <f t="shared" si="1"/>
        <v>0</v>
      </c>
    </row>
    <row r="17" spans="1:16">
      <c r="A17" s="11">
        <v>11</v>
      </c>
      <c r="B17" s="15" t="s">
        <v>44</v>
      </c>
      <c r="C17" s="11">
        <v>72</v>
      </c>
      <c r="D17" s="11" t="s">
        <v>30</v>
      </c>
      <c r="E17" s="11" t="s">
        <v>33</v>
      </c>
      <c r="F17" s="11" t="s">
        <v>67</v>
      </c>
      <c r="G17" s="11" t="s">
        <v>16</v>
      </c>
      <c r="H17" s="11">
        <v>3500</v>
      </c>
      <c r="I17" s="11">
        <v>1</v>
      </c>
      <c r="J17" s="11">
        <v>310</v>
      </c>
      <c r="K17" s="11" t="s">
        <v>19</v>
      </c>
      <c r="L17" s="11">
        <v>116</v>
      </c>
      <c r="M17" s="13">
        <f t="shared" si="0"/>
        <v>1.6724137931034482</v>
      </c>
      <c r="N17" s="11"/>
      <c r="O17" s="19"/>
      <c r="P17" s="19">
        <f t="shared" si="1"/>
        <v>0</v>
      </c>
    </row>
    <row r="18" spans="1:16" ht="20.399999999999999">
      <c r="A18" s="11">
        <v>12</v>
      </c>
      <c r="B18" s="15" t="s">
        <v>45</v>
      </c>
      <c r="C18" s="11">
        <v>72</v>
      </c>
      <c r="D18" s="17" t="s">
        <v>54</v>
      </c>
      <c r="E18" s="11" t="s">
        <v>33</v>
      </c>
      <c r="F18" s="11" t="s">
        <v>60</v>
      </c>
      <c r="G18" s="11" t="s">
        <v>16</v>
      </c>
      <c r="H18" s="11">
        <v>3250</v>
      </c>
      <c r="I18" s="11">
        <v>1</v>
      </c>
      <c r="J18" s="11">
        <v>162</v>
      </c>
      <c r="K18" s="11" t="s">
        <v>19</v>
      </c>
      <c r="L18" s="11">
        <v>90</v>
      </c>
      <c r="M18" s="13">
        <f t="shared" si="0"/>
        <v>0.8</v>
      </c>
      <c r="N18" s="11"/>
      <c r="O18" s="19"/>
      <c r="P18" s="19">
        <f t="shared" si="1"/>
        <v>0</v>
      </c>
    </row>
    <row r="19" spans="1:16">
      <c r="A19" s="11">
        <v>13</v>
      </c>
      <c r="B19" s="15" t="s">
        <v>17</v>
      </c>
      <c r="C19" s="11">
        <v>32</v>
      </c>
      <c r="D19" s="15" t="s">
        <v>47</v>
      </c>
      <c r="E19" s="15" t="s">
        <v>15</v>
      </c>
      <c r="F19" s="11" t="s">
        <v>62</v>
      </c>
      <c r="G19" s="11">
        <v>8.8000000000000007</v>
      </c>
      <c r="H19" s="11" t="s">
        <v>16</v>
      </c>
      <c r="I19" s="11">
        <v>32</v>
      </c>
      <c r="J19" s="11">
        <v>32</v>
      </c>
      <c r="K19" s="11" t="s">
        <v>21</v>
      </c>
      <c r="L19" s="11" t="s">
        <v>16</v>
      </c>
      <c r="M19" s="11" t="s">
        <v>16</v>
      </c>
      <c r="N19" s="11"/>
      <c r="O19" s="19"/>
      <c r="P19" s="19">
        <f t="shared" si="1"/>
        <v>0</v>
      </c>
    </row>
    <row r="20" spans="1:16">
      <c r="A20" s="11">
        <v>14</v>
      </c>
      <c r="B20" s="15" t="s">
        <v>26</v>
      </c>
      <c r="C20" s="11">
        <v>32</v>
      </c>
      <c r="D20" s="15" t="s">
        <v>47</v>
      </c>
      <c r="E20" s="15" t="s">
        <v>26</v>
      </c>
      <c r="F20" s="11" t="s">
        <v>48</v>
      </c>
      <c r="G20" s="11">
        <v>8.8000000000000007</v>
      </c>
      <c r="H20" s="11" t="s">
        <v>16</v>
      </c>
      <c r="I20" s="11">
        <v>32</v>
      </c>
      <c r="J20" s="11">
        <v>32</v>
      </c>
      <c r="K20" s="11" t="s">
        <v>21</v>
      </c>
      <c r="L20" s="11" t="s">
        <v>16</v>
      </c>
      <c r="M20" s="11" t="s">
        <v>16</v>
      </c>
      <c r="N20" s="11"/>
      <c r="O20" s="19"/>
      <c r="P20" s="19">
        <f t="shared" si="1"/>
        <v>0</v>
      </c>
    </row>
    <row r="21" spans="1:16">
      <c r="A21" s="11">
        <v>15</v>
      </c>
      <c r="B21" s="15" t="s">
        <v>27</v>
      </c>
      <c r="C21" s="11">
        <v>32</v>
      </c>
      <c r="D21" s="15" t="s">
        <v>47</v>
      </c>
      <c r="E21" s="15" t="s">
        <v>28</v>
      </c>
      <c r="F21" s="11" t="s">
        <v>25</v>
      </c>
      <c r="G21" s="11" t="s">
        <v>49</v>
      </c>
      <c r="H21" s="11" t="s">
        <v>16</v>
      </c>
      <c r="I21" s="11">
        <v>32</v>
      </c>
      <c r="J21" s="11">
        <v>32</v>
      </c>
      <c r="K21" s="11" t="s">
        <v>21</v>
      </c>
      <c r="L21" s="11" t="s">
        <v>16</v>
      </c>
      <c r="M21" s="11" t="s">
        <v>16</v>
      </c>
      <c r="N21" s="11"/>
      <c r="O21" s="19"/>
      <c r="P21" s="19">
        <f t="shared" si="1"/>
        <v>0</v>
      </c>
    </row>
    <row r="22" spans="1:16">
      <c r="A22" s="11">
        <v>16</v>
      </c>
      <c r="B22" s="15" t="s">
        <v>27</v>
      </c>
      <c r="C22" s="11">
        <v>64</v>
      </c>
      <c r="D22" s="15" t="s">
        <v>47</v>
      </c>
      <c r="E22" s="15" t="s">
        <v>24</v>
      </c>
      <c r="F22" s="11" t="s">
        <v>25</v>
      </c>
      <c r="G22" s="11" t="s">
        <v>50</v>
      </c>
      <c r="H22" s="11" t="s">
        <v>16</v>
      </c>
      <c r="I22" s="11">
        <v>64</v>
      </c>
      <c r="J22" s="11">
        <v>64</v>
      </c>
      <c r="K22" s="11" t="s">
        <v>21</v>
      </c>
      <c r="L22" s="11" t="s">
        <v>16</v>
      </c>
      <c r="M22" s="11" t="s">
        <v>16</v>
      </c>
      <c r="N22" s="11"/>
      <c r="O22" s="19"/>
      <c r="P22" s="19">
        <f t="shared" si="1"/>
        <v>0</v>
      </c>
    </row>
    <row r="23" spans="1:16">
      <c r="A23" s="11">
        <v>17</v>
      </c>
      <c r="B23" s="15" t="s">
        <v>17</v>
      </c>
      <c r="C23" s="11">
        <v>216</v>
      </c>
      <c r="D23" s="18" t="s">
        <v>55</v>
      </c>
      <c r="E23" s="15" t="s">
        <v>15</v>
      </c>
      <c r="F23" s="11" t="s">
        <v>61</v>
      </c>
      <c r="G23" s="11">
        <v>8.8000000000000007</v>
      </c>
      <c r="H23" s="11" t="s">
        <v>16</v>
      </c>
      <c r="I23" s="11">
        <v>216</v>
      </c>
      <c r="J23" s="11">
        <v>216</v>
      </c>
      <c r="K23" s="11" t="s">
        <v>21</v>
      </c>
      <c r="L23" s="11" t="s">
        <v>16</v>
      </c>
      <c r="M23" s="11" t="s">
        <v>16</v>
      </c>
      <c r="N23" s="11"/>
      <c r="O23" s="19"/>
      <c r="P23" s="19">
        <f t="shared" si="1"/>
        <v>0</v>
      </c>
    </row>
    <row r="24" spans="1:16">
      <c r="A24" s="11">
        <v>18</v>
      </c>
      <c r="B24" s="15" t="s">
        <v>26</v>
      </c>
      <c r="C24" s="11">
        <v>216</v>
      </c>
      <c r="D24" s="18" t="s">
        <v>55</v>
      </c>
      <c r="E24" s="15" t="s">
        <v>26</v>
      </c>
      <c r="F24" s="11" t="s">
        <v>57</v>
      </c>
      <c r="G24" s="11">
        <v>8.8000000000000007</v>
      </c>
      <c r="H24" s="11" t="s">
        <v>16</v>
      </c>
      <c r="I24" s="11">
        <v>216</v>
      </c>
      <c r="J24" s="11">
        <v>216</v>
      </c>
      <c r="K24" s="11" t="s">
        <v>21</v>
      </c>
      <c r="L24" s="11" t="s">
        <v>16</v>
      </c>
      <c r="M24" s="11" t="s">
        <v>16</v>
      </c>
      <c r="N24" s="11"/>
      <c r="O24" s="19"/>
      <c r="P24" s="19">
        <f t="shared" si="1"/>
        <v>0</v>
      </c>
    </row>
    <row r="25" spans="1:16">
      <c r="A25" s="11">
        <v>19</v>
      </c>
      <c r="B25" s="15" t="s">
        <v>27</v>
      </c>
      <c r="C25" s="11">
        <v>216</v>
      </c>
      <c r="D25" s="18" t="s">
        <v>55</v>
      </c>
      <c r="E25" s="15" t="s">
        <v>28</v>
      </c>
      <c r="F25" s="11" t="s">
        <v>57</v>
      </c>
      <c r="G25" s="11" t="s">
        <v>49</v>
      </c>
      <c r="H25" s="11" t="s">
        <v>16</v>
      </c>
      <c r="I25" s="11">
        <v>216</v>
      </c>
      <c r="J25" s="11">
        <v>216</v>
      </c>
      <c r="K25" s="11" t="s">
        <v>21</v>
      </c>
      <c r="L25" s="11" t="s">
        <v>16</v>
      </c>
      <c r="M25" s="11" t="s">
        <v>16</v>
      </c>
      <c r="N25" s="11"/>
      <c r="O25" s="19"/>
      <c r="P25" s="19">
        <f t="shared" si="1"/>
        <v>0</v>
      </c>
    </row>
    <row r="26" spans="1:16">
      <c r="A26" s="11">
        <v>20</v>
      </c>
      <c r="B26" s="15" t="s">
        <v>27</v>
      </c>
      <c r="C26" s="11">
        <v>432</v>
      </c>
      <c r="D26" s="18" t="s">
        <v>55</v>
      </c>
      <c r="E26" s="15" t="s">
        <v>24</v>
      </c>
      <c r="F26" s="11" t="s">
        <v>57</v>
      </c>
      <c r="G26" s="11" t="s">
        <v>50</v>
      </c>
      <c r="H26" s="11" t="s">
        <v>16</v>
      </c>
      <c r="I26" s="11">
        <v>432</v>
      </c>
      <c r="J26" s="11">
        <v>432</v>
      </c>
      <c r="K26" s="11" t="s">
        <v>21</v>
      </c>
      <c r="L26" s="11" t="s">
        <v>16</v>
      </c>
      <c r="M26" s="11" t="s">
        <v>16</v>
      </c>
      <c r="N26" s="11"/>
      <c r="O26" s="19"/>
      <c r="P26" s="19">
        <f t="shared" si="1"/>
        <v>0</v>
      </c>
    </row>
    <row r="27" spans="1:16">
      <c r="A27" s="11">
        <v>21</v>
      </c>
      <c r="B27" s="15" t="s">
        <v>31</v>
      </c>
      <c r="C27" s="11">
        <v>36</v>
      </c>
      <c r="D27" s="11" t="s">
        <v>30</v>
      </c>
      <c r="E27" s="12" t="s">
        <v>51</v>
      </c>
      <c r="F27" s="11">
        <v>14</v>
      </c>
      <c r="G27" s="11">
        <v>9</v>
      </c>
      <c r="H27" s="11">
        <v>56</v>
      </c>
      <c r="I27" s="11">
        <v>36</v>
      </c>
      <c r="J27" s="11">
        <v>36</v>
      </c>
      <c r="K27" s="11" t="s">
        <v>21</v>
      </c>
      <c r="L27" s="11" t="s">
        <v>16</v>
      </c>
      <c r="M27" s="11" t="s">
        <v>16</v>
      </c>
      <c r="N27" s="11"/>
      <c r="O27" s="19"/>
      <c r="P27" s="19">
        <f t="shared" si="1"/>
        <v>0</v>
      </c>
    </row>
    <row r="28" spans="1:16">
      <c r="A28" s="11">
        <v>22</v>
      </c>
      <c r="B28" s="15" t="s">
        <v>52</v>
      </c>
      <c r="C28" s="11">
        <v>72</v>
      </c>
      <c r="D28" s="12" t="s">
        <v>56</v>
      </c>
      <c r="E28" s="15" t="s">
        <v>52</v>
      </c>
      <c r="F28" s="11">
        <v>10</v>
      </c>
      <c r="G28" s="11">
        <v>10</v>
      </c>
      <c r="H28" s="11">
        <v>19000</v>
      </c>
      <c r="I28" s="11">
        <v>72</v>
      </c>
      <c r="J28" s="11">
        <v>72</v>
      </c>
      <c r="K28" s="11" t="s">
        <v>20</v>
      </c>
      <c r="L28" s="11" t="s">
        <v>16</v>
      </c>
      <c r="M28" s="11" t="s">
        <v>16</v>
      </c>
      <c r="N28" s="11"/>
      <c r="O28" s="19"/>
      <c r="P28" s="19">
        <f t="shared" si="1"/>
        <v>0</v>
      </c>
    </row>
    <row r="29" spans="1:16" ht="25.2">
      <c r="A29" s="11">
        <v>23</v>
      </c>
      <c r="B29" s="15" t="s">
        <v>63</v>
      </c>
      <c r="C29" s="11">
        <v>2</v>
      </c>
      <c r="D29" s="15" t="s">
        <v>63</v>
      </c>
      <c r="E29" s="15" t="s">
        <v>64</v>
      </c>
      <c r="F29" s="11" t="s">
        <v>65</v>
      </c>
      <c r="G29" s="15"/>
      <c r="H29" s="11">
        <v>1564</v>
      </c>
      <c r="I29" s="11">
        <v>2</v>
      </c>
      <c r="J29" s="11">
        <v>2</v>
      </c>
      <c r="K29" s="11" t="s">
        <v>21</v>
      </c>
      <c r="L29" s="15"/>
      <c r="M29" s="15"/>
      <c r="N29" s="15"/>
      <c r="O29" s="19"/>
      <c r="P29" s="19">
        <f t="shared" si="1"/>
        <v>0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2020-01-06T04:47:26Z</dcterms:modified>
</cp:coreProperties>
</file>