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1"/>
  </bookViews>
  <sheets>
    <sheet name="123" sheetId="40" r:id="rId1"/>
    <sheet name="DSC English" sheetId="39" r:id="rId2"/>
    <sheet name="DSC" sheetId="41" r:id="rId3"/>
  </sheets>
  <calcPr calcId="152511"/>
</workbook>
</file>

<file path=xl/calcChain.xml><?xml version="1.0" encoding="utf-8"?>
<calcChain xmlns="http://schemas.openxmlformats.org/spreadsheetml/2006/main">
  <c r="R65" i="39" l="1"/>
  <c r="R64" i="39"/>
  <c r="R63" i="39"/>
  <c r="R61" i="39"/>
  <c r="P61" i="39"/>
  <c r="Q61" i="39" s="1"/>
  <c r="R62" i="39" l="1"/>
  <c r="R60" i="39"/>
  <c r="R59" i="39"/>
  <c r="R58" i="39"/>
  <c r="R57" i="39"/>
  <c r="R56" i="39"/>
  <c r="R55" i="39"/>
  <c r="R54" i="39"/>
  <c r="R53" i="39"/>
  <c r="R52" i="39"/>
  <c r="R51" i="39"/>
  <c r="R50" i="39"/>
  <c r="R49" i="39"/>
  <c r="R48" i="39"/>
  <c r="R47" i="39"/>
  <c r="R46" i="39"/>
  <c r="R45" i="39"/>
  <c r="R44" i="39"/>
  <c r="R43" i="39"/>
  <c r="P44" i="39"/>
  <c r="Q44" i="39" s="1"/>
  <c r="P45" i="39"/>
  <c r="Q45" i="39"/>
  <c r="P46" i="39"/>
  <c r="Q46" i="39" s="1"/>
  <c r="P47" i="39"/>
  <c r="Q47" i="39"/>
  <c r="P48" i="39"/>
  <c r="Q48" i="39" s="1"/>
  <c r="P49" i="39"/>
  <c r="Q49" i="39"/>
  <c r="P50" i="39"/>
  <c r="Q50" i="39" s="1"/>
  <c r="P51" i="39"/>
  <c r="Q51" i="39"/>
  <c r="P52" i="39"/>
  <c r="Q52" i="39" s="1"/>
  <c r="P53" i="39"/>
  <c r="Q53" i="39"/>
  <c r="P54" i="39"/>
  <c r="Q54" i="39" s="1"/>
  <c r="P55" i="39"/>
  <c r="Q55" i="39"/>
  <c r="P56" i="39"/>
  <c r="Q56" i="39" s="1"/>
  <c r="P57" i="39"/>
  <c r="Q57" i="39"/>
  <c r="P58" i="39"/>
  <c r="Q58" i="39" s="1"/>
  <c r="P59" i="39"/>
  <c r="Q59" i="39"/>
  <c r="P60" i="39"/>
  <c r="Q60" i="39" s="1"/>
  <c r="P62" i="39"/>
  <c r="Q62" i="39"/>
  <c r="P63" i="39"/>
  <c r="Q63" i="39" s="1"/>
  <c r="P64" i="39"/>
  <c r="Q64" i="39"/>
  <c r="P65" i="39"/>
  <c r="Q65" i="39" s="1"/>
  <c r="Q43" i="39"/>
  <c r="P43" i="39"/>
  <c r="G43" i="39"/>
  <c r="K64" i="39" s="1"/>
  <c r="K43" i="39" l="1"/>
  <c r="K60" i="39"/>
  <c r="P29" i="41"/>
  <c r="Q29" i="41" s="1"/>
  <c r="P28" i="41"/>
  <c r="Q28" i="41" s="1"/>
  <c r="Q27" i="41"/>
  <c r="P27" i="41"/>
  <c r="Q26" i="41"/>
  <c r="P26" i="41"/>
  <c r="Q25" i="41"/>
  <c r="P25" i="41"/>
  <c r="Q24" i="41"/>
  <c r="P24" i="41"/>
  <c r="P23" i="41"/>
  <c r="Q23" i="41" s="1"/>
  <c r="P22" i="41"/>
  <c r="Q22" i="41" s="1"/>
  <c r="P21" i="41"/>
  <c r="Q21" i="41" s="1"/>
  <c r="P20" i="41"/>
  <c r="Q20" i="41" s="1"/>
  <c r="P19" i="41"/>
  <c r="Q19" i="41" s="1"/>
  <c r="P18" i="41"/>
  <c r="Q18" i="41" s="1"/>
  <c r="P17" i="41"/>
  <c r="Q17" i="41" s="1"/>
  <c r="Q16" i="41"/>
  <c r="P16" i="41"/>
  <c r="Q15" i="41"/>
  <c r="P15" i="41"/>
  <c r="Q14" i="41"/>
  <c r="P14" i="41"/>
  <c r="K14" i="41"/>
  <c r="P13" i="41"/>
  <c r="Q13" i="41" s="1"/>
  <c r="P12" i="41"/>
  <c r="Q12" i="41" s="1"/>
  <c r="P11" i="41"/>
  <c r="Q11" i="41" s="1"/>
  <c r="Q10" i="41"/>
  <c r="P10" i="41"/>
  <c r="Q9" i="41"/>
  <c r="P9" i="41"/>
  <c r="Q8" i="41"/>
  <c r="P8" i="41"/>
  <c r="K8" i="41"/>
  <c r="G8" i="41"/>
  <c r="K28" i="41" s="1"/>
  <c r="P9" i="39"/>
  <c r="Q9" i="39" s="1"/>
  <c r="R9" i="39" s="1"/>
  <c r="P10" i="39"/>
  <c r="Q10" i="39" s="1"/>
  <c r="R10" i="39" s="1"/>
  <c r="P11" i="39"/>
  <c r="Q11" i="39" s="1"/>
  <c r="R11" i="39" s="1"/>
  <c r="P12" i="39"/>
  <c r="Q12" i="39" s="1"/>
  <c r="R12" i="39" s="1"/>
  <c r="P13" i="39"/>
  <c r="Q13" i="39" s="1"/>
  <c r="R13" i="39" s="1"/>
  <c r="P14" i="39"/>
  <c r="Q14" i="39" s="1"/>
  <c r="R14" i="39" s="1"/>
  <c r="P15" i="39"/>
  <c r="Q15" i="39" s="1"/>
  <c r="R15" i="39" s="1"/>
  <c r="P16" i="39"/>
  <c r="Q16" i="39" s="1"/>
  <c r="R16" i="39" s="1"/>
  <c r="P17" i="39"/>
  <c r="Q17" i="39" s="1"/>
  <c r="R17" i="39" s="1"/>
  <c r="P18" i="39"/>
  <c r="Q18" i="39" s="1"/>
  <c r="R18" i="39" s="1"/>
  <c r="P19" i="39"/>
  <c r="Q19" i="39" s="1"/>
  <c r="R19" i="39" s="1"/>
  <c r="P20" i="39"/>
  <c r="Q20" i="39" s="1"/>
  <c r="R20" i="39" s="1"/>
  <c r="P21" i="39"/>
  <c r="Q21" i="39" s="1"/>
  <c r="R21" i="39" s="1"/>
  <c r="P22" i="39"/>
  <c r="Q22" i="39" s="1"/>
  <c r="R22" i="39" s="1"/>
  <c r="P23" i="39"/>
  <c r="Q23" i="39" s="1"/>
  <c r="R23" i="39" s="1"/>
  <c r="P24" i="39"/>
  <c r="Q24" i="39" s="1"/>
  <c r="R24" i="39" s="1"/>
  <c r="P25" i="39"/>
  <c r="Q25" i="39" s="1"/>
  <c r="R25" i="39" s="1"/>
  <c r="P26" i="39"/>
  <c r="Q26" i="39" s="1"/>
  <c r="R26" i="39" s="1"/>
  <c r="P27" i="39"/>
  <c r="Q27" i="39" s="1"/>
  <c r="R27" i="39" s="1"/>
  <c r="P28" i="39"/>
  <c r="Q28" i="39" s="1"/>
  <c r="R28" i="39" s="1"/>
  <c r="P29" i="39"/>
  <c r="Q29" i="39" s="1"/>
  <c r="R29" i="39" s="1"/>
  <c r="P8" i="39"/>
  <c r="Q8" i="39" s="1"/>
  <c r="R8" i="39" s="1"/>
  <c r="G8" i="39"/>
  <c r="K8" i="39" s="1"/>
  <c r="O8" i="40"/>
  <c r="P8" i="40"/>
  <c r="O9" i="40"/>
  <c r="P9" i="40"/>
  <c r="O10" i="40"/>
  <c r="P10" i="40"/>
  <c r="O11" i="40"/>
  <c r="P11" i="40"/>
  <c r="O12" i="40"/>
  <c r="P12" i="40"/>
  <c r="O13" i="40"/>
  <c r="P13" i="40"/>
  <c r="O14" i="40"/>
  <c r="P14" i="40"/>
  <c r="O15" i="40"/>
  <c r="P15" i="40"/>
  <c r="O40" i="40"/>
  <c r="P40" i="40"/>
  <c r="O41" i="40"/>
  <c r="P41" i="40"/>
  <c r="O44" i="40"/>
  <c r="P44" i="40"/>
  <c r="K11" i="41" l="1"/>
  <c r="K24" i="41"/>
  <c r="K17" i="41"/>
  <c r="K28" i="39"/>
  <c r="K14" i="39" l="1"/>
  <c r="K11" i="39"/>
  <c r="K24" i="39"/>
  <c r="K17" i="39"/>
</calcChain>
</file>

<file path=xl/sharedStrings.xml><?xml version="1.0" encoding="utf-8"?>
<sst xmlns="http://schemas.openxmlformats.org/spreadsheetml/2006/main" count="1002" uniqueCount="230">
  <si>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</si>
  <si>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</si>
  <si>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</si>
  <si>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</si>
  <si>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</si>
  <si>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</si>
  <si>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</si>
  <si>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</si>
  <si>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</si>
  <si>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</si>
  <si>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</si>
  <si>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</si>
  <si>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</si>
  <si>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</si>
  <si>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</si>
  <si>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</si>
  <si>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</si>
  <si>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</si>
  <si>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</si>
  <si>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</si>
  <si>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</si>
  <si>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</si>
  <si>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</si>
  <si>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</si>
  <si>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</si>
  <si>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</si>
  <si>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</si>
  <si>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</si>
  <si>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</si>
  <si>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</si>
  <si>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</si>
  <si>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</si>
  <si>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</si>
  <si>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</si>
  <si>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</si>
  <si>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M6x15</t>
  </si>
  <si>
    <t>رولپلاگ</t>
  </si>
  <si>
    <t>-</t>
  </si>
  <si>
    <t>18</t>
  </si>
  <si>
    <t>19</t>
  </si>
  <si>
    <t>20</t>
  </si>
  <si>
    <t>21</t>
  </si>
  <si>
    <t>M10</t>
  </si>
  <si>
    <t>2x30x30</t>
  </si>
  <si>
    <t>2x50x50</t>
  </si>
  <si>
    <t>M8x80</t>
  </si>
  <si>
    <t>8x80</t>
  </si>
  <si>
    <t>22</t>
  </si>
  <si>
    <t>23</t>
  </si>
  <si>
    <t>24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</si>
  <si>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</si>
  <si>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</si>
  <si>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</si>
  <si>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</si>
  <si>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</si>
  <si>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</si>
  <si>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</si>
  <si>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</si>
  <si>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</si>
  <si>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</si>
  <si>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</si>
  <si>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</si>
  <si>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</si>
  <si>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</si>
  <si>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</si>
  <si>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M8x30</t>
  </si>
  <si>
    <t>مهره بدنه فن حلزونی</t>
  </si>
  <si>
    <t>مهره پایه فن حلزونی</t>
  </si>
  <si>
    <t>میخ پرچ</t>
  </si>
  <si>
    <t>M3x8</t>
  </si>
  <si>
    <t>بوش روی سر پره فن</t>
  </si>
  <si>
    <r>
      <rPr>
        <sz val="10"/>
        <rFont val="Calibri"/>
        <family val="2"/>
      </rPr>
      <t>Ø</t>
    </r>
    <r>
      <rPr>
        <sz val="11.5"/>
        <rFont val="B Nazanin"/>
        <charset val="178"/>
      </rPr>
      <t>60,L=50</t>
    </r>
  </si>
  <si>
    <t>پره فن حلزونی</t>
  </si>
  <si>
    <t>پره آلومنیومی</t>
  </si>
  <si>
    <t>پیچ نگه دارنده الکترو موتور</t>
  </si>
  <si>
    <t>M10x30</t>
  </si>
  <si>
    <t>مهره نگه دارنده موتور</t>
  </si>
  <si>
    <t>پیچ آلن سر الکتروموتور</t>
  </si>
  <si>
    <t>M8x60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</si>
  <si>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</si>
  <si>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</si>
  <si>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</si>
  <si>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</si>
  <si>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</si>
  <si>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</si>
  <si>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</si>
  <si>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</si>
  <si>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</si>
  <si>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بسته پیچ و اتصالات</t>
  </si>
  <si>
    <t xml:space="preserve">پیچ رولپلاگ </t>
  </si>
  <si>
    <t>M1.4x10</t>
  </si>
  <si>
    <t>M1.4</t>
  </si>
  <si>
    <t>ناودانی نگهدارنده نازل مکش</t>
  </si>
  <si>
    <t>لوله نازل مکش</t>
  </si>
  <si>
    <t>سری نازل مکش</t>
  </si>
  <si>
    <t>لوله PVC هرزگرد</t>
  </si>
  <si>
    <t>لوله فلزی هرزگرد</t>
  </si>
  <si>
    <t>قاب نازل مکش</t>
  </si>
  <si>
    <t>حلقه نازل مکش</t>
  </si>
  <si>
    <t>دستگیره نازل مکش</t>
  </si>
  <si>
    <t>پیچ اتصال نازل مکش</t>
  </si>
  <si>
    <t>مهره اتصال نازل مکش</t>
  </si>
  <si>
    <t>01</t>
  </si>
  <si>
    <t>02</t>
  </si>
  <si>
    <t>06</t>
  </si>
  <si>
    <t>Casing</t>
  </si>
  <si>
    <t>03</t>
  </si>
  <si>
    <t>Fan</t>
  </si>
  <si>
    <t>04</t>
  </si>
  <si>
    <t>05</t>
  </si>
  <si>
    <t xml:space="preserve">لوله خرطومی </t>
  </si>
  <si>
    <t>بست کمربندی لوله خرطومی</t>
  </si>
  <si>
    <t>صفحه اتصال پایه نگهدارنده لوله خرطومی</t>
  </si>
  <si>
    <t>لوله پایه نگهدارنده لوله خرطومی</t>
  </si>
  <si>
    <t>صفحه زیر پایه نگهدارنده لوله خرطومی</t>
  </si>
  <si>
    <t>Nozzle Pack</t>
  </si>
  <si>
    <t>نازل مکش</t>
  </si>
  <si>
    <t>2x150x300</t>
  </si>
  <si>
    <t>Ø110,L=450</t>
  </si>
  <si>
    <t>2x150x150</t>
  </si>
  <si>
    <t>2x20x200</t>
  </si>
  <si>
    <t>2x25x350</t>
  </si>
  <si>
    <t>Ø110,L=150</t>
  </si>
  <si>
    <t>Ø110,L=3000</t>
  </si>
  <si>
    <t>Ø110,</t>
  </si>
  <si>
    <t>3x30x100</t>
  </si>
  <si>
    <t>Ø30,L=1500</t>
  </si>
  <si>
    <t>5x200x200</t>
  </si>
  <si>
    <t>هرزگرد</t>
  </si>
  <si>
    <t>پایه نگهدارنده لوله خرطومی</t>
  </si>
  <si>
    <t>نوع محصول</t>
  </si>
  <si>
    <t>ST</t>
  </si>
  <si>
    <t>Bottom Frame</t>
  </si>
  <si>
    <t>2x497x1792</t>
  </si>
  <si>
    <t>Bottom Frame Ring</t>
  </si>
  <si>
    <t>2x142x1092</t>
  </si>
  <si>
    <t>Bottom Frame Corner Plate</t>
  </si>
  <si>
    <t>Top Frame</t>
  </si>
  <si>
    <t>Top Frame Ring</t>
  </si>
  <si>
    <t>2x70x1092</t>
  </si>
  <si>
    <t>Top Frame Corner Plate</t>
  </si>
  <si>
    <t>Separator</t>
  </si>
  <si>
    <t xml:space="preserve">Separator </t>
  </si>
  <si>
    <t>2x205x630</t>
  </si>
  <si>
    <t>Separator Up Cover</t>
  </si>
  <si>
    <t>2x200x390</t>
  </si>
  <si>
    <t>Separator Back Cover</t>
  </si>
  <si>
    <t>2x205x390</t>
  </si>
  <si>
    <t>Separator Box</t>
  </si>
  <si>
    <t>2x224x1594</t>
  </si>
  <si>
    <t>Separator Box Ring</t>
  </si>
  <si>
    <t>2x100x323</t>
  </si>
  <si>
    <t>Separator Box Door</t>
  </si>
  <si>
    <t>2x432x432</t>
  </si>
  <si>
    <t>Separator Box Connection Plate</t>
  </si>
  <si>
    <t>Separator Box Corner Plate</t>
  </si>
  <si>
    <t>2x25x25</t>
  </si>
  <si>
    <t>Separator Box Bolt</t>
  </si>
  <si>
    <t>07</t>
  </si>
  <si>
    <t>Separator Box Nut</t>
  </si>
  <si>
    <t xml:space="preserve">M6 </t>
  </si>
  <si>
    <t xml:space="preserve">Packet </t>
  </si>
  <si>
    <t>One Way Paket</t>
  </si>
  <si>
    <r>
      <rPr>
        <sz val="8"/>
        <rFont val="Calibri"/>
        <family val="2"/>
      </rPr>
      <t>Ø</t>
    </r>
    <r>
      <rPr>
        <sz val="9.1999999999999993"/>
        <rFont val="B Nazanin"/>
        <charset val="178"/>
      </rPr>
      <t>350</t>
    </r>
  </si>
  <si>
    <t>Two Ways Packet</t>
  </si>
  <si>
    <t>Packet Clamp</t>
  </si>
  <si>
    <t>Packet Clamp Belt</t>
  </si>
  <si>
    <t>2x15x1020</t>
  </si>
  <si>
    <t>Connections</t>
  </si>
  <si>
    <t>Casing Bolt</t>
  </si>
  <si>
    <t>Casing RawPlug</t>
  </si>
  <si>
    <t>مقدار خالص</t>
  </si>
  <si>
    <t>واحد</t>
  </si>
  <si>
    <t>بست کیسه داست کالکتور</t>
  </si>
  <si>
    <t>Ø350</t>
  </si>
  <si>
    <t>کیسه دو سر باز</t>
  </si>
  <si>
    <t>کیسه یک سر باز</t>
  </si>
  <si>
    <t>پیچ رولپلاگ</t>
  </si>
  <si>
    <t>بسته اتصالات</t>
  </si>
  <si>
    <t>صفحه مربعی</t>
  </si>
  <si>
    <t>2x70x1100</t>
  </si>
  <si>
    <t>استوانه قاب پایین</t>
  </si>
  <si>
    <t>2x500x1800</t>
  </si>
  <si>
    <t>قاب پایین</t>
  </si>
  <si>
    <t>قاب پایینی داست کالکتور</t>
  </si>
  <si>
    <t xml:space="preserve">مهره  </t>
  </si>
  <si>
    <t>12</t>
  </si>
  <si>
    <t>پیچ</t>
  </si>
  <si>
    <t>صفحه مثلثی</t>
  </si>
  <si>
    <t>2x80x323</t>
  </si>
  <si>
    <t>استوانه جعبه</t>
  </si>
  <si>
    <t>2x450x450</t>
  </si>
  <si>
    <t>درب جعبه</t>
  </si>
  <si>
    <t>2x200x400</t>
  </si>
  <si>
    <t>صفحه پشتی جداکننده</t>
  </si>
  <si>
    <t>صفحه تقویتی جدا کننده</t>
  </si>
  <si>
    <t>2x200x630</t>
  </si>
  <si>
    <t>جدا کننده</t>
  </si>
  <si>
    <t>2x220x1600</t>
  </si>
  <si>
    <t>جعبه داست کالکتور</t>
  </si>
  <si>
    <t>استوانه قاب بالایی</t>
  </si>
  <si>
    <t>قاب بالایی</t>
  </si>
  <si>
    <t>قاب بالایی داست کالکتور</t>
  </si>
  <si>
    <r>
      <t>Ø</t>
    </r>
    <r>
      <rPr>
        <sz val="9.1999999999999993"/>
        <rFont val="Arial"/>
        <family val="2"/>
        <scheme val="minor"/>
      </rPr>
      <t>350</t>
    </r>
  </si>
  <si>
    <t>Kg</t>
  </si>
  <si>
    <t>Pcs</t>
  </si>
  <si>
    <r>
      <t>Ø</t>
    </r>
    <r>
      <rPr>
        <sz val="11.5"/>
        <rFont val="Arial"/>
        <family val="2"/>
        <scheme val="minor"/>
      </rPr>
      <t>60,L=50</t>
    </r>
  </si>
  <si>
    <t>Diffuser</t>
  </si>
  <si>
    <t xml:space="preserve">Suction Nozzle </t>
  </si>
  <si>
    <t>Idle Pipe</t>
  </si>
  <si>
    <t>Flexible Pipe Stand</t>
  </si>
  <si>
    <t>Fan Blade</t>
  </si>
  <si>
    <t>Fan Funnel</t>
  </si>
  <si>
    <t>Bush Blade</t>
  </si>
  <si>
    <t>Electromotor</t>
  </si>
  <si>
    <t>Bush Blade Bolt</t>
  </si>
  <si>
    <t>Fan Top Plate</t>
  </si>
  <si>
    <t>Fan Frame</t>
  </si>
  <si>
    <t>Fan Back Plate</t>
  </si>
  <si>
    <t>2x90x130</t>
  </si>
  <si>
    <t>Diffuser main Plate</t>
  </si>
  <si>
    <t>Diffuser Side Plate</t>
  </si>
  <si>
    <t>Diffuser Ring</t>
  </si>
  <si>
    <t>Fan Fixing Pipe</t>
  </si>
  <si>
    <t>Fan Bolt</t>
  </si>
  <si>
    <t>Fan Rawplug</t>
  </si>
  <si>
    <t>Funnel Rivet</t>
  </si>
  <si>
    <t>Electromotor Bolt</t>
  </si>
  <si>
    <t>Electromotor Nut</t>
  </si>
  <si>
    <t>نقشه شود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</si>
</sst>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Arial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</font>
    <font>
      <sz val="11.5"/>
      <name val="B Nazanin"/>
      <charset val="178"/>
    </font>
    <font>
      <sz val="8"/>
      <color theme="1"/>
      <name val="B Nazanin"/>
      <charset val="178"/>
    </font>
    <font>
      <sz val="11"/>
      <color theme="1"/>
      <name val="B Nazanin"/>
      <charset val="178"/>
    </font>
    <font>
      <sz val="8"/>
      <name val="Calibri"/>
      <family val="2"/>
    </font>
    <font>
      <sz val="9.1999999999999993"/>
      <name val="B Nazanin"/>
      <charset val="178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  <font>
      <sz val="8"/>
      <name val="Arial"/>
      <family val="2"/>
      <scheme val="minor"/>
    </font>
    <font>
      <sz val="9.1999999999999993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1.5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quotePrefix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11" xfId="0" quotePrefix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0" borderId="9" xfId="0" quotePrefix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7" xfId="0" quotePrefix="1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49" fontId="8" fillId="0" borderId="11" xfId="0" quotePrefix="1" applyNumberFormat="1" applyFont="1" applyFill="1" applyBorder="1" applyAlignment="1">
      <alignment horizontal="center" vertical="center"/>
    </xf>
    <xf numFmtId="0" fontId="0" fillId="0" borderId="11" xfId="0" applyBorder="1"/>
    <xf numFmtId="49" fontId="4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Border="1"/>
    <xf numFmtId="49" fontId="3" fillId="0" borderId="1" xfId="0" applyNumberFormat="1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textRotation="90"/>
    </xf>
    <xf numFmtId="0" fontId="12" fillId="0" borderId="2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quotePrefix="1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/>
    <xf numFmtId="0" fontId="12" fillId="0" borderId="21" xfId="0" applyFont="1" applyBorder="1"/>
    <xf numFmtId="0" fontId="1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23" xfId="0" applyFont="1" applyFill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10" xfId="0" quotePrefix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quotePrefix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9" fontId="17" fillId="0" borderId="10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0" xfId="0" quotePrefix="1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7" xfId="0" quotePrefix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49" fontId="17" fillId="0" borderId="6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2" xfId="0" applyFont="1" applyBorder="1"/>
    <xf numFmtId="0" fontId="5" fillId="0" borderId="21" xfId="0" applyFont="1" applyBorder="1"/>
    <xf numFmtId="0" fontId="18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quotePrefix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10" xfId="0" applyFont="1" applyBorder="1"/>
    <xf numFmtId="0" fontId="0" fillId="0" borderId="1" xfId="0" applyFont="1" applyBorder="1"/>
    <xf numFmtId="49" fontId="17" fillId="0" borderId="9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9" xfId="0" quotePrefix="1" applyFont="1" applyFill="1" applyBorder="1" applyAlignment="1">
      <alignment horizontal="center" vertical="center"/>
    </xf>
    <xf numFmtId="0" fontId="0" fillId="0" borderId="9" xfId="0" applyFont="1" applyBorder="1"/>
    <xf numFmtId="0" fontId="20" fillId="0" borderId="10" xfId="0" quotePrefix="1" applyFont="1" applyFill="1" applyBorder="1" applyAlignment="1">
      <alignment horizontal="center" vertical="center"/>
    </xf>
    <xf numFmtId="49" fontId="20" fillId="0" borderId="11" xfId="0" quotePrefix="1" applyNumberFormat="1" applyFont="1" applyFill="1" applyBorder="1" applyAlignment="1">
      <alignment horizontal="center" vertical="center"/>
    </xf>
    <xf numFmtId="49" fontId="17" fillId="0" borderId="11" xfId="0" applyNumberFormat="1" applyFont="1" applyFill="1" applyBorder="1" applyAlignment="1">
      <alignment horizontal="center" vertical="center"/>
    </xf>
    <xf numFmtId="0" fontId="20" fillId="0" borderId="11" xfId="0" quotePrefix="1" applyFont="1" applyFill="1" applyBorder="1" applyAlignment="1">
      <alignment horizontal="center" vertical="center"/>
    </xf>
    <xf numFmtId="0" fontId="0" fillId="0" borderId="11" xfId="0" applyFont="1" applyBorder="1"/>
    <xf numFmtId="0" fontId="20" fillId="0" borderId="7" xfId="0" applyFont="1" applyFill="1" applyBorder="1" applyAlignment="1">
      <alignment horizontal="center" vertical="center"/>
    </xf>
    <xf numFmtId="0" fontId="20" fillId="0" borderId="7" xfId="0" quotePrefix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2" fontId="20" fillId="0" borderId="11" xfId="0" quotePrefix="1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1" fontId="20" fillId="0" borderId="7" xfId="0" applyNumberFormat="1" applyFont="1" applyFill="1" applyBorder="1" applyAlignment="1">
      <alignment horizontal="center" vertical="center"/>
    </xf>
    <xf numFmtId="1" fontId="21" fillId="0" borderId="7" xfId="0" applyNumberFormat="1" applyFont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7" fillId="0" borderId="8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8" xfId="0" quotePrefix="1" applyFont="1" applyFill="1" applyBorder="1" applyAlignment="1">
      <alignment horizontal="center" vertical="center"/>
    </xf>
    <xf numFmtId="1" fontId="20" fillId="0" borderId="8" xfId="0" applyNumberFormat="1" applyFont="1" applyFill="1" applyBorder="1" applyAlignment="1">
      <alignment horizontal="center" vertical="center"/>
    </xf>
    <xf numFmtId="1" fontId="21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0" fillId="0" borderId="8" xfId="0" applyFont="1" applyBorder="1"/>
    <xf numFmtId="0" fontId="5" fillId="0" borderId="11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1" fontId="17" fillId="0" borderId="7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49" fontId="3" fillId="0" borderId="1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6" xfId="0" quotePrefix="1" applyNumberFormat="1" applyFont="1" applyFill="1" applyBorder="1" applyAlignment="1">
      <alignment horizontal="center" vertical="center" wrapText="1"/>
    </xf>
    <xf numFmtId="49" fontId="3" fillId="0" borderId="8" xfId="0" quotePrefix="1" applyNumberFormat="1" applyFont="1" applyFill="1" applyBorder="1" applyAlignment="1">
      <alignment horizontal="center" vertical="center" wrapText="1"/>
    </xf>
    <xf numFmtId="49" fontId="3" fillId="0" borderId="26" xfId="0" quotePrefix="1" applyNumberFormat="1" applyFont="1" applyFill="1" applyBorder="1" applyAlignment="1">
      <alignment horizontal="center" vertical="center" wrapText="1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7" xfId="0" quotePrefix="1" applyNumberFormat="1" applyFont="1" applyFill="1" applyBorder="1" applyAlignment="1">
      <alignment horizontal="center" vertical="center" wrapText="1"/>
    </xf>
    <xf numFmtId="49" fontId="3" fillId="0" borderId="10" xfId="0" quotePrefix="1" applyNumberFormat="1" applyFont="1" applyFill="1" applyBorder="1" applyAlignment="1">
      <alignment horizontal="center" vertical="center" wrapText="1"/>
    </xf>
    <xf numFmtId="49" fontId="3" fillId="0" borderId="9" xfId="0" quotePrefix="1" applyNumberFormat="1" applyFont="1" applyFill="1" applyBorder="1" applyAlignment="1">
      <alignment horizontal="center" vertical="center" wrapText="1"/>
    </xf>
    <xf numFmtId="49" fontId="8" fillId="0" borderId="9" xfId="0" quotePrefix="1" applyNumberFormat="1" applyFont="1" applyFill="1" applyBorder="1" applyAlignment="1">
      <alignment horizontal="center" vertical="center"/>
    </xf>
    <xf numFmtId="49" fontId="8" fillId="0" borderId="10" xfId="0" quotePrefix="1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6" xfId="0" quotePrefix="1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7" xfId="0" quotePrefix="1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center"/>
    </xf>
    <xf numFmtId="49" fontId="4" fillId="0" borderId="6" xfId="0" quotePrefix="1" applyNumberFormat="1" applyFont="1" applyBorder="1" applyAlignment="1">
      <alignment horizontal="center" vertical="center" wrapText="1"/>
    </xf>
    <xf numFmtId="49" fontId="4" fillId="0" borderId="8" xfId="0" quotePrefix="1" applyNumberFormat="1" applyFont="1" applyBorder="1" applyAlignment="1">
      <alignment horizontal="center" vertical="center" wrapText="1"/>
    </xf>
    <xf numFmtId="49" fontId="4" fillId="0" borderId="7" xfId="0" quotePrefix="1" applyNumberFormat="1" applyFont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17" fillId="0" borderId="6" xfId="0" quotePrefix="1" applyNumberFormat="1" applyFont="1" applyFill="1" applyBorder="1" applyAlignment="1">
      <alignment horizontal="center" vertical="center" wrapText="1"/>
    </xf>
    <xf numFmtId="49" fontId="17" fillId="0" borderId="8" xfId="0" quotePrefix="1" applyNumberFormat="1" applyFont="1" applyFill="1" applyBorder="1" applyAlignment="1">
      <alignment horizontal="center" vertical="center" wrapText="1"/>
    </xf>
    <xf numFmtId="49" fontId="17" fillId="0" borderId="26" xfId="0" quotePrefix="1" applyNumberFormat="1" applyFont="1" applyFill="1" applyBorder="1" applyAlignment="1">
      <alignment horizontal="center" vertical="center" wrapText="1"/>
    </xf>
    <xf numFmtId="49" fontId="17" fillId="0" borderId="27" xfId="0" quotePrefix="1" applyNumberFormat="1" applyFont="1" applyFill="1" applyBorder="1" applyAlignment="1">
      <alignment horizontal="center" vertical="center" wrapText="1"/>
    </xf>
    <xf numFmtId="49" fontId="20" fillId="0" borderId="27" xfId="0" quotePrefix="1" applyNumberFormat="1" applyFont="1" applyFill="1" applyBorder="1" applyAlignment="1">
      <alignment horizontal="center" vertical="center"/>
    </xf>
    <xf numFmtId="49" fontId="20" fillId="0" borderId="8" xfId="0" quotePrefix="1" applyNumberFormat="1" applyFont="1" applyFill="1" applyBorder="1" applyAlignment="1">
      <alignment horizontal="center" vertical="center"/>
    </xf>
    <xf numFmtId="49" fontId="20" fillId="0" borderId="26" xfId="0" quotePrefix="1" applyNumberFormat="1" applyFont="1" applyFill="1" applyBorder="1" applyAlignment="1">
      <alignment horizontal="center" vertical="center"/>
    </xf>
    <xf numFmtId="1" fontId="17" fillId="0" borderId="27" xfId="0" quotePrefix="1" applyNumberFormat="1" applyFont="1" applyFill="1" applyBorder="1" applyAlignment="1">
      <alignment horizontal="center" vertical="center" wrapText="1"/>
    </xf>
    <xf numFmtId="1" fontId="17" fillId="0" borderId="8" xfId="0" quotePrefix="1" applyNumberFormat="1" applyFont="1" applyFill="1" applyBorder="1" applyAlignment="1">
      <alignment horizontal="center" vertical="center" wrapText="1"/>
    </xf>
    <xf numFmtId="1" fontId="17" fillId="0" borderId="26" xfId="0" quotePrefix="1" applyNumberFormat="1" applyFont="1" applyFill="1" applyBorder="1" applyAlignment="1">
      <alignment horizontal="center" vertical="center" wrapText="1"/>
    </xf>
    <xf numFmtId="1" fontId="17" fillId="0" borderId="7" xfId="0" quotePrefix="1" applyNumberFormat="1" applyFont="1" applyFill="1" applyBorder="1" applyAlignment="1">
      <alignment horizontal="center" vertical="center" wrapText="1"/>
    </xf>
    <xf numFmtId="49" fontId="17" fillId="0" borderId="7" xfId="0" quotePrefix="1" applyNumberFormat="1" applyFont="1" applyFill="1" applyBorder="1" applyAlignment="1">
      <alignment horizontal="center" vertical="center" wrapText="1"/>
    </xf>
    <xf numFmtId="0" fontId="17" fillId="0" borderId="27" xfId="0" quotePrefix="1" applyFont="1" applyFill="1" applyBorder="1" applyAlignment="1">
      <alignment horizontal="center" vertical="center" wrapText="1"/>
    </xf>
    <xf numFmtId="0" fontId="17" fillId="0" borderId="8" xfId="0" quotePrefix="1" applyFont="1" applyFill="1" applyBorder="1" applyAlignment="1">
      <alignment horizontal="center" vertical="center" wrapText="1"/>
    </xf>
    <xf numFmtId="0" fontId="17" fillId="0" borderId="26" xfId="0" quotePrefix="1" applyFont="1" applyFill="1" applyBorder="1" applyAlignment="1">
      <alignment horizontal="center" vertical="center" wrapText="1"/>
    </xf>
    <xf numFmtId="0" fontId="18" fillId="0" borderId="27" xfId="0" quotePrefix="1" applyFont="1" applyFill="1" applyBorder="1" applyAlignment="1">
      <alignment horizontal="center" vertical="center" wrapText="1"/>
    </xf>
    <xf numFmtId="0" fontId="18" fillId="0" borderId="8" xfId="0" quotePrefix="1" applyFont="1" applyFill="1" applyBorder="1" applyAlignment="1">
      <alignment horizontal="center" vertical="center" wrapText="1"/>
    </xf>
    <xf numFmtId="0" fontId="18" fillId="0" borderId="26" xfId="0" quotePrefix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49" fontId="17" fillId="0" borderId="18" xfId="0" quotePrefix="1" applyNumberFormat="1" applyFont="1" applyFill="1" applyBorder="1" applyAlignment="1">
      <alignment horizontal="center" vertical="center" wrapText="1"/>
    </xf>
    <xf numFmtId="49" fontId="17" fillId="0" borderId="29" xfId="0" quotePrefix="1" applyNumberFormat="1" applyFont="1" applyFill="1" applyBorder="1" applyAlignment="1">
      <alignment horizontal="center" vertical="center" wrapText="1"/>
    </xf>
    <xf numFmtId="49" fontId="17" fillId="0" borderId="30" xfId="0" quotePrefix="1" applyNumberFormat="1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6" fillId="0" borderId="6" xfId="0" quotePrefix="1" applyNumberFormat="1" applyFont="1" applyBorder="1" applyAlignment="1">
      <alignment horizontal="center" vertical="center"/>
    </xf>
    <xf numFmtId="49" fontId="16" fillId="0" borderId="8" xfId="0" quotePrefix="1" applyNumberFormat="1" applyFont="1" applyBorder="1" applyAlignment="1">
      <alignment horizontal="center" vertical="center"/>
    </xf>
    <xf numFmtId="49" fontId="16" fillId="0" borderId="7" xfId="0" quotePrefix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20" fillId="0" borderId="7" xfId="0" applyNumberFormat="1" applyFont="1" applyFill="1" applyBorder="1" applyAlignment="1">
      <alignment horizontal="center" vertical="center"/>
    </xf>
    <xf numFmtId="49" fontId="17" fillId="0" borderId="6" xfId="0" applyNumberFormat="1" applyFont="1" applyFill="1" applyBorder="1" applyAlignment="1">
      <alignment horizontal="center" vertical="center" wrapText="1"/>
    </xf>
    <xf numFmtId="49" fontId="17" fillId="0" borderId="8" xfId="0" applyNumberFormat="1" applyFont="1" applyFill="1" applyBorder="1" applyAlignment="1">
      <alignment horizontal="center" vertical="center" wrapText="1"/>
    </xf>
    <xf numFmtId="49" fontId="17" fillId="0" borderId="7" xfId="0" applyNumberFormat="1" applyFont="1" applyFill="1" applyBorder="1" applyAlignment="1">
      <alignment horizontal="center" vertical="center" wrapText="1"/>
    </xf>
    <xf numFmtId="49" fontId="17" fillId="0" borderId="6" xfId="0" applyNumberFormat="1" applyFont="1" applyFill="1" applyBorder="1" applyAlignment="1">
      <alignment horizontal="center" vertical="center"/>
    </xf>
    <xf numFmtId="49" fontId="17" fillId="0" borderId="8" xfId="0" applyNumberFormat="1" applyFont="1" applyFill="1" applyBorder="1" applyAlignment="1">
      <alignment horizontal="center" vertical="center"/>
    </xf>
    <xf numFmtId="49" fontId="17" fillId="0" borderId="7" xfId="0" applyNumberFormat="1" applyFont="1" applyFill="1" applyBorder="1" applyAlignment="1">
      <alignment horizontal="center" vertical="center"/>
    </xf>
    <xf numFmtId="1" fontId="17" fillId="0" borderId="6" xfId="0" quotePrefix="1" applyNumberFormat="1" applyFont="1" applyFill="1" applyBorder="1" applyAlignment="1">
      <alignment horizontal="center" vertical="center" wrapText="1"/>
    </xf>
    <xf numFmtId="49" fontId="16" fillId="0" borderId="6" xfId="0" quotePrefix="1" applyNumberFormat="1" applyFont="1" applyBorder="1" applyAlignment="1">
      <alignment horizontal="center" vertical="center" wrapText="1"/>
    </xf>
    <xf numFmtId="49" fontId="16" fillId="0" borderId="8" xfId="0" quotePrefix="1" applyNumberFormat="1" applyFont="1" applyBorder="1" applyAlignment="1">
      <alignment horizontal="center" vertical="center" wrapText="1"/>
    </xf>
    <xf numFmtId="49" fontId="16" fillId="0" borderId="7" xfId="0" quotePrefix="1" applyNumberFormat="1" applyFont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 wrapText="1"/>
    </xf>
    <xf numFmtId="49" fontId="21" fillId="0" borderId="8" xfId="0" applyNumberFormat="1" applyFont="1" applyBorder="1" applyAlignment="1">
      <alignment horizontal="center" vertical="center" wrapText="1"/>
    </xf>
    <xf numFmtId="49" fontId="21" fillId="0" borderId="7" xfId="0" applyNumberFormat="1" applyFont="1" applyBorder="1" applyAlignment="1">
      <alignment horizontal="center" vertical="center" wrapText="1"/>
    </xf>
    <xf numFmtId="49" fontId="21" fillId="0" borderId="6" xfId="0" applyNumberFormat="1" applyFont="1" applyBorder="1" applyAlignment="1">
      <alignment horizontal="center" vertical="center"/>
    </xf>
    <xf numFmtId="49" fontId="21" fillId="0" borderId="8" xfId="0" applyNumberFormat="1" applyFont="1" applyBorder="1" applyAlignment="1">
      <alignment horizontal="center" vertical="center"/>
    </xf>
    <xf numFmtId="49" fontId="21" fillId="0" borderId="7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0" fontId="3" fillId="0" borderId="27" xfId="0" quotePrefix="1" applyFont="1" applyFill="1" applyBorder="1" applyAlignment="1">
      <alignment horizontal="center" vertical="center" wrapText="1"/>
    </xf>
    <xf numFmtId="0" fontId="3" fillId="0" borderId="8" xfId="0" quotePrefix="1" applyFont="1" applyFill="1" applyBorder="1" applyAlignment="1">
      <alignment horizontal="center" vertical="center" wrapText="1"/>
    </xf>
    <xf numFmtId="0" fontId="3" fillId="0" borderId="26" xfId="0" quotePrefix="1" applyFont="1" applyFill="1" applyBorder="1" applyAlignment="1">
      <alignment horizontal="center" vertical="center" wrapText="1"/>
    </xf>
    <xf numFmtId="49" fontId="3" fillId="0" borderId="27" xfId="0" quotePrefix="1" applyNumberFormat="1" applyFont="1" applyFill="1" applyBorder="1" applyAlignment="1">
      <alignment horizontal="center" vertical="center" wrapText="1"/>
    </xf>
    <xf numFmtId="0" fontId="7" fillId="0" borderId="27" xfId="0" quotePrefix="1" applyFont="1" applyFill="1" applyBorder="1" applyAlignment="1">
      <alignment horizontal="center" vertical="center" wrapText="1"/>
    </xf>
    <xf numFmtId="0" fontId="7" fillId="0" borderId="26" xfId="0" quotePrefix="1" applyFont="1" applyFill="1" applyBorder="1" applyAlignment="1">
      <alignment horizontal="center" vertical="center" wrapText="1"/>
    </xf>
    <xf numFmtId="0" fontId="7" fillId="0" borderId="8" xfId="0" quotePrefix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6" xfId="0" quotePrefix="1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vertical="center" wrapText="1"/>
    </xf>
    <xf numFmtId="49" fontId="3" fillId="0" borderId="18" xfId="0" quotePrefix="1" applyNumberFormat="1" applyFont="1" applyFill="1" applyBorder="1" applyAlignment="1">
      <alignment horizontal="center" vertical="center" wrapText="1"/>
    </xf>
    <xf numFmtId="49" fontId="3" fillId="0" borderId="29" xfId="0" quotePrefix="1" applyNumberFormat="1" applyFont="1" applyFill="1" applyBorder="1" applyAlignment="1">
      <alignment horizontal="center" vertical="center" wrapText="1"/>
    </xf>
    <xf numFmtId="49" fontId="3" fillId="0" borderId="30" xfId="0" quotePrefix="1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349074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83299"/>
          <a:ext cx="753092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0" y="8281"/>
    <xdr:ext cx="1345510" cy="347871"/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absoluteAnchor>
  <xdr:absoluteAnchor>
    <xdr:pos x="0" y="364439"/>
    <xdr:ext cx="1345511" cy="347472"/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Dust Collector</a:t>
          </a:r>
          <a:endParaRPr lang="en-US" sz="1000"/>
        </a:p>
      </xdr:txBody>
    </xdr:sp>
    <xdr:clientData/>
  </xdr:absoluteAnchor>
  <xdr:absoluteAnchor>
    <xdr:pos x="1353789" y="364426"/>
    <xdr:ext cx="1785730" cy="347472"/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47789" y="8279"/>
    <xdr:ext cx="1729011" cy="347472"/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absoluteAnchor>
  <xdr:absoluteAnchor>
    <xdr:pos x="1353789" y="8279"/>
    <xdr:ext cx="1785732" cy="347472"/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50453" y="8279"/>
    <xdr:ext cx="3012397" cy="347472"/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absoluteAnchor>
  <xdr:absoluteAnchor>
    <xdr:pos x="3151098" y="358212"/>
    <xdr:ext cx="1394377" cy="347472"/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absoluteAnchor>
  <xdr:absoluteAnchor>
    <xdr:pos x="4553764" y="358227"/>
    <xdr:ext cx="1503376" cy="347472"/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59134" y="353251"/>
    <xdr:ext cx="1503376" cy="347472"/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20000" y="38100"/>
    <xdr:ext cx="711200" cy="640080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19049</xdr:colOff>
      <xdr:row>47</xdr:row>
      <xdr:rowOff>130449</xdr:rowOff>
    </xdr:from>
    <xdr:to>
      <xdr:col>13</xdr:col>
      <xdr:colOff>358599</xdr:colOff>
      <xdr:row>52</xdr:row>
      <xdr:rowOff>38100</xdr:rowOff>
    </xdr:to>
    <xdr:grpSp>
      <xdr:nvGrpSpPr>
        <xdr:cNvPr id="21" name="Group 20"/>
        <xdr:cNvGrpSpPr/>
      </xdr:nvGrpSpPr>
      <xdr:grpSpPr>
        <a:xfrm>
          <a:off x="19049" y="9817374"/>
          <a:ext cx="7530925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19050" y="6296027"/>
    <xdr:ext cx="1345510" cy="357396"/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absoluteAnchor>
  <xdr:absoluteAnchor>
    <xdr:pos x="19050" y="6661710"/>
    <xdr:ext cx="1345511" cy="337947"/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372839" y="6661697"/>
    <xdr:ext cx="1785730" cy="337947"/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absoluteAnchor>
  <xdr:absoluteAnchor>
    <xdr:pos x="3166839" y="6296025"/>
    <xdr:ext cx="1729011" cy="356997"/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absoluteAnchor>
  <xdr:absoluteAnchor>
    <xdr:pos x="1372839" y="6296025"/>
    <xdr:ext cx="1785732" cy="356997"/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69503" y="6296025"/>
    <xdr:ext cx="3012397" cy="356997"/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absoluteAnchor>
  <xdr:absoluteAnchor>
    <xdr:pos x="3170148" y="6655483"/>
    <xdr:ext cx="1394377" cy="337947"/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absoluteAnchor>
  <xdr:absoluteAnchor>
    <xdr:pos x="4572814" y="6655498"/>
    <xdr:ext cx="1503376" cy="337947"/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78184" y="6650522"/>
    <xdr:ext cx="1503376" cy="337947"/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39050" y="6325846"/>
    <xdr:ext cx="711200" cy="640080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47624</xdr:colOff>
      <xdr:row>91</xdr:row>
      <xdr:rowOff>16149</xdr:rowOff>
    </xdr:from>
    <xdr:to>
      <xdr:col>13</xdr:col>
      <xdr:colOff>387174</xdr:colOff>
      <xdr:row>94</xdr:row>
      <xdr:rowOff>161925</xdr:rowOff>
    </xdr:to>
    <xdr:grpSp>
      <xdr:nvGrpSpPr>
        <xdr:cNvPr id="40" name="Group 39"/>
        <xdr:cNvGrpSpPr/>
      </xdr:nvGrpSpPr>
      <xdr:grpSpPr>
        <a:xfrm>
          <a:off x="47624" y="17961249"/>
          <a:ext cx="7530925" cy="71727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absoluteAnchor>
    <xdr:pos x="28575" y="12573002"/>
    <xdr:ext cx="1345510" cy="357396"/>
    <xdr:sp macro="" textlink="">
      <xdr:nvSpPr>
        <xdr:cNvPr id="49" name="TextBox 48"/>
        <xdr:cNvSpPr txBox="1"/>
      </xdr:nvSpPr>
      <xdr:spPr>
        <a:xfrm>
          <a:off x="28575" y="125730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absoluteAnchor>
  <xdr:absoluteAnchor>
    <xdr:pos x="28575" y="12938685"/>
    <xdr:ext cx="1345511" cy="337947"/>
    <xdr:sp macro="" textlink="">
      <xdr:nvSpPr>
        <xdr:cNvPr id="50" name="TextBox 49"/>
        <xdr:cNvSpPr txBox="1"/>
      </xdr:nvSpPr>
      <xdr:spPr>
        <a:xfrm>
          <a:off x="28575" y="129386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382364" y="12938672"/>
    <xdr:ext cx="1785730" cy="337947"/>
    <xdr:sp macro="" textlink="">
      <xdr:nvSpPr>
        <xdr:cNvPr id="51" name="TextBox 50"/>
        <xdr:cNvSpPr txBox="1"/>
      </xdr:nvSpPr>
      <xdr:spPr>
        <a:xfrm>
          <a:off x="1382364" y="129386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absoluteAnchor>
  <xdr:absoluteAnchor>
    <xdr:pos x="3176364" y="12573000"/>
    <xdr:ext cx="1729011" cy="356997"/>
    <xdr:sp macro="" textlink="">
      <xdr:nvSpPr>
        <xdr:cNvPr id="52" name="TextBox 51"/>
        <xdr:cNvSpPr txBox="1"/>
      </xdr:nvSpPr>
      <xdr:spPr>
        <a:xfrm>
          <a:off x="3176364" y="125730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absoluteAnchor>
  <xdr:absoluteAnchor>
    <xdr:pos x="1382364" y="12573000"/>
    <xdr:ext cx="1785732" cy="356997"/>
    <xdr:sp macro="" textlink="">
      <xdr:nvSpPr>
        <xdr:cNvPr id="53" name="TextBox 52"/>
        <xdr:cNvSpPr txBox="1"/>
      </xdr:nvSpPr>
      <xdr:spPr>
        <a:xfrm>
          <a:off x="1382364" y="125730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79028" y="12573000"/>
    <xdr:ext cx="3012397" cy="356997"/>
    <xdr:sp macro="" textlink="">
      <xdr:nvSpPr>
        <xdr:cNvPr id="54" name="TextBox 53"/>
        <xdr:cNvSpPr txBox="1"/>
      </xdr:nvSpPr>
      <xdr:spPr>
        <a:xfrm>
          <a:off x="4579028" y="125730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absoluteAnchor>
  <xdr:absoluteAnchor>
    <xdr:pos x="3179673" y="12932458"/>
    <xdr:ext cx="1394377" cy="337947"/>
    <xdr:sp macro="" textlink="">
      <xdr:nvSpPr>
        <xdr:cNvPr id="55" name="TextBox 54"/>
        <xdr:cNvSpPr txBox="1"/>
      </xdr:nvSpPr>
      <xdr:spPr>
        <a:xfrm>
          <a:off x="3179673" y="129324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absoluteAnchor>
  <xdr:absoluteAnchor>
    <xdr:pos x="4582339" y="12932473"/>
    <xdr:ext cx="1503376" cy="337947"/>
    <xdr:sp macro="" textlink="">
      <xdr:nvSpPr>
        <xdr:cNvPr id="56" name="TextBox 55"/>
        <xdr:cNvSpPr txBox="1"/>
      </xdr:nvSpPr>
      <xdr:spPr>
        <a:xfrm>
          <a:off x="4582339" y="129324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087709" y="12927497"/>
    <xdr:ext cx="1503376" cy="337947"/>
    <xdr:sp macro="" textlink="">
      <xdr:nvSpPr>
        <xdr:cNvPr id="57" name="TextBox 56"/>
        <xdr:cNvSpPr txBox="1">
          <a:spLocks/>
        </xdr:cNvSpPr>
      </xdr:nvSpPr>
      <xdr:spPr>
        <a:xfrm>
          <a:off x="6087709" y="129274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48575" y="12602821"/>
    <xdr:ext cx="711200" cy="640080"/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602821"/>
          <a:ext cx="711200" cy="640080"/>
        </a:xfrm>
        <a:prstGeom prst="rect">
          <a:avLst/>
        </a:prstGeom>
      </xdr:spPr>
    </xdr:pic>
    <xdr:clientData/>
  </xdr:absoluteAnchor>
  <xdr:absoluteAnchor>
    <xdr:pos x="47625" y="18735677"/>
    <xdr:ext cx="1345510" cy="357396"/>
    <xdr:sp macro="" textlink="">
      <xdr:nvSpPr>
        <xdr:cNvPr id="59" name="TextBox 58"/>
        <xdr:cNvSpPr txBox="1"/>
      </xdr:nvSpPr>
      <xdr:spPr>
        <a:xfrm>
          <a:off x="47625" y="187356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absoluteAnchor>
  <xdr:absoluteAnchor>
    <xdr:pos x="47625" y="19101360"/>
    <xdr:ext cx="1345511" cy="337947"/>
    <xdr:sp macro="" textlink="">
      <xdr:nvSpPr>
        <xdr:cNvPr id="60" name="TextBox 59"/>
        <xdr:cNvSpPr txBox="1"/>
      </xdr:nvSpPr>
      <xdr:spPr>
        <a:xfrm>
          <a:off x="47625" y="191013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absoluteAnchor>
  <xdr:absoluteAnchor>
    <xdr:pos x="1401414" y="19101347"/>
    <xdr:ext cx="1785730" cy="337947"/>
    <xdr:sp macro="" textlink="">
      <xdr:nvSpPr>
        <xdr:cNvPr id="61" name="TextBox 60"/>
        <xdr:cNvSpPr txBox="1"/>
      </xdr:nvSpPr>
      <xdr:spPr>
        <a:xfrm>
          <a:off x="1401414" y="191013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</a:t>
          </a:r>
          <a:r>
            <a:rPr lang="en-US" sz="1100" baseline="0"/>
            <a:t> Pack</a:t>
          </a:r>
          <a:endParaRPr lang="en-US" sz="1100"/>
        </a:p>
      </xdr:txBody>
    </xdr:sp>
    <xdr:clientData/>
  </xdr:absoluteAnchor>
  <xdr:absoluteAnchor>
    <xdr:pos x="3195414" y="18735675"/>
    <xdr:ext cx="1729011" cy="356997"/>
    <xdr:sp macro="" textlink="">
      <xdr:nvSpPr>
        <xdr:cNvPr id="62" name="TextBox 61"/>
        <xdr:cNvSpPr txBox="1"/>
      </xdr:nvSpPr>
      <xdr:spPr>
        <a:xfrm>
          <a:off x="3195414" y="187356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absoluteAnchor>
  <xdr:absoluteAnchor>
    <xdr:pos x="1401414" y="18735675"/>
    <xdr:ext cx="1785732" cy="356997"/>
    <xdr:sp macro="" textlink="">
      <xdr:nvSpPr>
        <xdr:cNvPr id="63" name="TextBox 62"/>
        <xdr:cNvSpPr txBox="1"/>
      </xdr:nvSpPr>
      <xdr:spPr>
        <a:xfrm>
          <a:off x="1401414" y="187356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absoluteAnchor>
  <xdr:absoluteAnchor>
    <xdr:pos x="4598078" y="18735675"/>
    <xdr:ext cx="3012397" cy="356997"/>
    <xdr:sp macro="" textlink="">
      <xdr:nvSpPr>
        <xdr:cNvPr id="64" name="TextBox 63"/>
        <xdr:cNvSpPr txBox="1"/>
      </xdr:nvSpPr>
      <xdr:spPr>
        <a:xfrm>
          <a:off x="4598078" y="187356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absoluteAnchor>
  <xdr:absoluteAnchor>
    <xdr:pos x="3198723" y="19095133"/>
    <xdr:ext cx="1394377" cy="337947"/>
    <xdr:sp macro="" textlink="">
      <xdr:nvSpPr>
        <xdr:cNvPr id="65" name="TextBox 64"/>
        <xdr:cNvSpPr txBox="1"/>
      </xdr:nvSpPr>
      <xdr:spPr>
        <a:xfrm>
          <a:off x="3198723" y="190951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absoluteAnchor>
  <xdr:absoluteAnchor>
    <xdr:pos x="4601389" y="19095148"/>
    <xdr:ext cx="1503376" cy="337947"/>
    <xdr:sp macro="" textlink="">
      <xdr:nvSpPr>
        <xdr:cNvPr id="66" name="TextBox 65"/>
        <xdr:cNvSpPr txBox="1"/>
      </xdr:nvSpPr>
      <xdr:spPr>
        <a:xfrm>
          <a:off x="4601389" y="190951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absoluteAnchor>
  <xdr:absoluteAnchor>
    <xdr:pos x="6106759" y="19090172"/>
    <xdr:ext cx="1503376" cy="337947"/>
    <xdr:sp macro="" textlink="">
      <xdr:nvSpPr>
        <xdr:cNvPr id="67" name="TextBox 66"/>
        <xdr:cNvSpPr txBox="1">
          <a:spLocks/>
        </xdr:cNvSpPr>
      </xdr:nvSpPr>
      <xdr:spPr>
        <a:xfrm>
          <a:off x="6106759" y="190901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absoluteAnchor>
  <xdr:absoluteAnchor>
    <xdr:pos x="7667625" y="18765496"/>
    <xdr:ext cx="711200" cy="640080"/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18765496"/>
          <a:ext cx="711200" cy="640080"/>
        </a:xfrm>
        <a:prstGeom prst="rect">
          <a:avLst/>
        </a:prstGeom>
      </xdr:spPr>
    </xdr:pic>
    <xdr:clientData/>
  </xdr:absoluteAnchor>
  <xdr:twoCellAnchor>
    <xdr:from>
      <xdr:col>0</xdr:col>
      <xdr:colOff>57150</xdr:colOff>
      <xdr:row>118</xdr:row>
      <xdr:rowOff>0</xdr:rowOff>
    </xdr:from>
    <xdr:to>
      <xdr:col>13</xdr:col>
      <xdr:colOff>396700</xdr:colOff>
      <xdr:row>121</xdr:row>
      <xdr:rowOff>145776</xdr:rowOff>
    </xdr:to>
    <xdr:grpSp>
      <xdr:nvGrpSpPr>
        <xdr:cNvPr id="69" name="Group 68"/>
        <xdr:cNvGrpSpPr/>
      </xdr:nvGrpSpPr>
      <xdr:grpSpPr>
        <a:xfrm>
          <a:off x="57150" y="24060150"/>
          <a:ext cx="7530925" cy="717276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8281</xdr:rowOff>
    </xdr:from>
    <xdr:to>
      <xdr:col>3</xdr:col>
      <xdr:colOff>231085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231086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DCS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1</xdr:row>
      <xdr:rowOff>173926</xdr:rowOff>
    </xdr:from>
    <xdr:to>
      <xdr:col>8</xdr:col>
      <xdr:colOff>43894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8</xdr:col>
      <xdr:colOff>52164</xdr:colOff>
      <xdr:row>0</xdr:row>
      <xdr:rowOff>8279</xdr:rowOff>
    </xdr:from>
    <xdr:to>
      <xdr:col>11</xdr:col>
      <xdr:colOff>152400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0</xdr:row>
      <xdr:rowOff>8279</xdr:rowOff>
    </xdr:from>
    <xdr:to>
      <xdr:col>8</xdr:col>
      <xdr:colOff>43896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178478</xdr:colOff>
      <xdr:row>0</xdr:row>
      <xdr:rowOff>8279</xdr:rowOff>
    </xdr:from>
    <xdr:to>
      <xdr:col>14</xdr:col>
      <xdr:colOff>285750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55473</xdr:colOff>
      <xdr:row>1</xdr:row>
      <xdr:rowOff>167712</xdr:rowOff>
    </xdr:from>
    <xdr:to>
      <xdr:col>10</xdr:col>
      <xdr:colOff>173500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3</a:t>
          </a:r>
          <a:endParaRPr lang="en-US" sz="1050"/>
        </a:p>
      </xdr:txBody>
    </xdr:sp>
    <xdr:clientData/>
  </xdr:twoCellAnchor>
  <xdr:twoCellAnchor editAs="absolute">
    <xdr:from>
      <xdr:col>10</xdr:col>
      <xdr:colOff>181789</xdr:colOff>
      <xdr:row>1</xdr:row>
      <xdr:rowOff>167727</xdr:rowOff>
    </xdr:from>
    <xdr:to>
      <xdr:col>12</xdr:col>
      <xdr:colOff>1027940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1029934</xdr:colOff>
      <xdr:row>1</xdr:row>
      <xdr:rowOff>162751</xdr:rowOff>
    </xdr:from>
    <xdr:to>
      <xdr:col>14</xdr:col>
      <xdr:colOff>285410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342900</xdr:colOff>
      <xdr:row>0</xdr:row>
      <xdr:rowOff>38100</xdr:rowOff>
    </xdr:from>
    <xdr:to>
      <xdr:col>16</xdr:col>
      <xdr:colOff>282575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29</xdr:row>
      <xdr:rowOff>139974</xdr:rowOff>
    </xdr:from>
    <xdr:to>
      <xdr:col>14</xdr:col>
      <xdr:colOff>310974</xdr:colOff>
      <xdr:row>33</xdr:row>
      <xdr:rowOff>123825</xdr:rowOff>
    </xdr:to>
    <xdr:grpSp>
      <xdr:nvGrpSpPr>
        <xdr:cNvPr id="21" name="Group 20"/>
        <xdr:cNvGrpSpPr/>
      </xdr:nvGrpSpPr>
      <xdr:grpSpPr>
        <a:xfrm>
          <a:off x="66674" y="5407299"/>
          <a:ext cx="8131000" cy="7077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35</xdr:row>
      <xdr:rowOff>38102</xdr:rowOff>
    </xdr:from>
    <xdr:to>
      <xdr:col>3</xdr:col>
      <xdr:colOff>269185</xdr:colOff>
      <xdr:row>37</xdr:row>
      <xdr:rowOff>43073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37</xdr:row>
      <xdr:rowOff>51360</xdr:rowOff>
    </xdr:from>
    <xdr:to>
      <xdr:col>3</xdr:col>
      <xdr:colOff>269186</xdr:colOff>
      <xdr:row>39</xdr:row>
      <xdr:rowOff>46407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DSC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37</xdr:row>
      <xdr:rowOff>51347</xdr:rowOff>
    </xdr:from>
    <xdr:to>
      <xdr:col>8</xdr:col>
      <xdr:colOff>81994</xdr:colOff>
      <xdr:row>39</xdr:row>
      <xdr:rowOff>46394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8</xdr:col>
      <xdr:colOff>90264</xdr:colOff>
      <xdr:row>35</xdr:row>
      <xdr:rowOff>38100</xdr:rowOff>
    </xdr:from>
    <xdr:to>
      <xdr:col>11</xdr:col>
      <xdr:colOff>190500</xdr:colOff>
      <xdr:row>37</xdr:row>
      <xdr:rowOff>42672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35</xdr:row>
      <xdr:rowOff>38100</xdr:rowOff>
    </xdr:from>
    <xdr:to>
      <xdr:col>8</xdr:col>
      <xdr:colOff>81996</xdr:colOff>
      <xdr:row>37</xdr:row>
      <xdr:rowOff>42672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216578</xdr:colOff>
      <xdr:row>35</xdr:row>
      <xdr:rowOff>38100</xdr:rowOff>
    </xdr:from>
    <xdr:to>
      <xdr:col>14</xdr:col>
      <xdr:colOff>323850</xdr:colOff>
      <xdr:row>37</xdr:row>
      <xdr:rowOff>42672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93573</xdr:colOff>
      <xdr:row>37</xdr:row>
      <xdr:rowOff>45133</xdr:rowOff>
    </xdr:from>
    <xdr:to>
      <xdr:col>10</xdr:col>
      <xdr:colOff>211600</xdr:colOff>
      <xdr:row>39</xdr:row>
      <xdr:rowOff>40180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3</a:t>
          </a:r>
          <a:endParaRPr lang="en-US" sz="1050"/>
        </a:p>
      </xdr:txBody>
    </xdr:sp>
    <xdr:clientData/>
  </xdr:twoCellAnchor>
  <xdr:twoCellAnchor editAs="absolute">
    <xdr:from>
      <xdr:col>10</xdr:col>
      <xdr:colOff>219889</xdr:colOff>
      <xdr:row>37</xdr:row>
      <xdr:rowOff>45148</xdr:rowOff>
    </xdr:from>
    <xdr:to>
      <xdr:col>12</xdr:col>
      <xdr:colOff>1066040</xdr:colOff>
      <xdr:row>39</xdr:row>
      <xdr:rowOff>40195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1068034</xdr:colOff>
      <xdr:row>37</xdr:row>
      <xdr:rowOff>40172</xdr:rowOff>
    </xdr:from>
    <xdr:to>
      <xdr:col>14</xdr:col>
      <xdr:colOff>323510</xdr:colOff>
      <xdr:row>39</xdr:row>
      <xdr:rowOff>35219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381000</xdr:colOff>
      <xdr:row>35</xdr:row>
      <xdr:rowOff>67921</xdr:rowOff>
    </xdr:from>
    <xdr:to>
      <xdr:col>16</xdr:col>
      <xdr:colOff>320675</xdr:colOff>
      <xdr:row>39</xdr:row>
      <xdr:rowOff>12676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639252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47624</xdr:colOff>
      <xdr:row>65</xdr:row>
      <xdr:rowOff>16149</xdr:rowOff>
    </xdr:from>
    <xdr:to>
      <xdr:col>13</xdr:col>
      <xdr:colOff>387174</xdr:colOff>
      <xdr:row>68</xdr:row>
      <xdr:rowOff>161925</xdr:rowOff>
    </xdr:to>
    <xdr:grpSp>
      <xdr:nvGrpSpPr>
        <xdr:cNvPr id="40" name="Group 39"/>
        <xdr:cNvGrpSpPr/>
      </xdr:nvGrpSpPr>
      <xdr:grpSpPr>
        <a:xfrm>
          <a:off x="47624" y="11608074"/>
          <a:ext cx="7407100" cy="68870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69</xdr:row>
      <xdr:rowOff>57152</xdr:rowOff>
    </xdr:from>
    <xdr:to>
      <xdr:col>3</xdr:col>
      <xdr:colOff>269185</xdr:colOff>
      <xdr:row>71</xdr:row>
      <xdr:rowOff>33548</xdr:rowOff>
    </xdr:to>
    <xdr:sp macro="" textlink="">
      <xdr:nvSpPr>
        <xdr:cNvPr id="49" name="TextBox 48"/>
        <xdr:cNvSpPr txBox="1"/>
      </xdr:nvSpPr>
      <xdr:spPr>
        <a:xfrm>
          <a:off x="38100" y="126873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71</xdr:row>
      <xdr:rowOff>41835</xdr:rowOff>
    </xdr:from>
    <xdr:to>
      <xdr:col>3</xdr:col>
      <xdr:colOff>269186</xdr:colOff>
      <xdr:row>72</xdr:row>
      <xdr:rowOff>179757</xdr:rowOff>
    </xdr:to>
    <xdr:sp macro="" textlink="">
      <xdr:nvSpPr>
        <xdr:cNvPr id="50" name="TextBox 49"/>
        <xdr:cNvSpPr txBox="1"/>
      </xdr:nvSpPr>
      <xdr:spPr>
        <a:xfrm>
          <a:off x="38100" y="130529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DSC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71</xdr:row>
      <xdr:rowOff>41822</xdr:rowOff>
    </xdr:from>
    <xdr:to>
      <xdr:col>8</xdr:col>
      <xdr:colOff>81994</xdr:colOff>
      <xdr:row>72</xdr:row>
      <xdr:rowOff>179744</xdr:rowOff>
    </xdr:to>
    <xdr:sp macro="" textlink="">
      <xdr:nvSpPr>
        <xdr:cNvPr id="51" name="TextBox 50"/>
        <xdr:cNvSpPr txBox="1"/>
      </xdr:nvSpPr>
      <xdr:spPr>
        <a:xfrm>
          <a:off x="1391889" y="130529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 Pack</a:t>
          </a:r>
        </a:p>
      </xdr:txBody>
    </xdr:sp>
    <xdr:clientData/>
  </xdr:twoCellAnchor>
  <xdr:twoCellAnchor editAs="absolute">
    <xdr:from>
      <xdr:col>8</xdr:col>
      <xdr:colOff>90264</xdr:colOff>
      <xdr:row>69</xdr:row>
      <xdr:rowOff>57150</xdr:rowOff>
    </xdr:from>
    <xdr:to>
      <xdr:col>11</xdr:col>
      <xdr:colOff>190500</xdr:colOff>
      <xdr:row>71</xdr:row>
      <xdr:rowOff>33147</xdr:rowOff>
    </xdr:to>
    <xdr:sp macro="" textlink="">
      <xdr:nvSpPr>
        <xdr:cNvPr id="52" name="TextBox 51"/>
        <xdr:cNvSpPr txBox="1"/>
      </xdr:nvSpPr>
      <xdr:spPr>
        <a:xfrm>
          <a:off x="3185889" y="126873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277464</xdr:colOff>
      <xdr:row>69</xdr:row>
      <xdr:rowOff>57150</xdr:rowOff>
    </xdr:from>
    <xdr:to>
      <xdr:col>8</xdr:col>
      <xdr:colOff>81996</xdr:colOff>
      <xdr:row>71</xdr:row>
      <xdr:rowOff>33147</xdr:rowOff>
    </xdr:to>
    <xdr:sp macro="" textlink="">
      <xdr:nvSpPr>
        <xdr:cNvPr id="53" name="TextBox 52"/>
        <xdr:cNvSpPr txBox="1"/>
      </xdr:nvSpPr>
      <xdr:spPr>
        <a:xfrm>
          <a:off x="1391889" y="126873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216578</xdr:colOff>
      <xdr:row>69</xdr:row>
      <xdr:rowOff>57150</xdr:rowOff>
    </xdr:from>
    <xdr:to>
      <xdr:col>14</xdr:col>
      <xdr:colOff>323850</xdr:colOff>
      <xdr:row>71</xdr:row>
      <xdr:rowOff>33147</xdr:rowOff>
    </xdr:to>
    <xdr:sp macro="" textlink="">
      <xdr:nvSpPr>
        <xdr:cNvPr id="54" name="TextBox 53"/>
        <xdr:cNvSpPr txBox="1"/>
      </xdr:nvSpPr>
      <xdr:spPr>
        <a:xfrm>
          <a:off x="4588553" y="126873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93573</xdr:colOff>
      <xdr:row>71</xdr:row>
      <xdr:rowOff>35608</xdr:rowOff>
    </xdr:from>
    <xdr:to>
      <xdr:col>10</xdr:col>
      <xdr:colOff>211600</xdr:colOff>
      <xdr:row>73</xdr:row>
      <xdr:rowOff>2080</xdr:rowOff>
    </xdr:to>
    <xdr:sp macro="" textlink="">
      <xdr:nvSpPr>
        <xdr:cNvPr id="55" name="TextBox 54"/>
        <xdr:cNvSpPr txBox="1"/>
      </xdr:nvSpPr>
      <xdr:spPr>
        <a:xfrm>
          <a:off x="3189198" y="130467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3</a:t>
          </a:r>
          <a:endParaRPr lang="en-US" sz="1050"/>
        </a:p>
      </xdr:txBody>
    </xdr:sp>
    <xdr:clientData/>
  </xdr:twoCellAnchor>
  <xdr:twoCellAnchor editAs="absolute">
    <xdr:from>
      <xdr:col>10</xdr:col>
      <xdr:colOff>219889</xdr:colOff>
      <xdr:row>71</xdr:row>
      <xdr:rowOff>35623</xdr:rowOff>
    </xdr:from>
    <xdr:to>
      <xdr:col>12</xdr:col>
      <xdr:colOff>1066040</xdr:colOff>
      <xdr:row>73</xdr:row>
      <xdr:rowOff>2095</xdr:rowOff>
    </xdr:to>
    <xdr:sp macro="" textlink="">
      <xdr:nvSpPr>
        <xdr:cNvPr id="56" name="TextBox 55"/>
        <xdr:cNvSpPr txBox="1"/>
      </xdr:nvSpPr>
      <xdr:spPr>
        <a:xfrm>
          <a:off x="4591864" y="130467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1068034</xdr:colOff>
      <xdr:row>71</xdr:row>
      <xdr:rowOff>30647</xdr:rowOff>
    </xdr:from>
    <xdr:to>
      <xdr:col>14</xdr:col>
      <xdr:colOff>323510</xdr:colOff>
      <xdr:row>72</xdr:row>
      <xdr:rowOff>178094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97234" y="130417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381000</xdr:colOff>
      <xdr:row>69</xdr:row>
      <xdr:rowOff>86971</xdr:rowOff>
    </xdr:from>
    <xdr:to>
      <xdr:col>16</xdr:col>
      <xdr:colOff>320675</xdr:colOff>
      <xdr:row>72</xdr:row>
      <xdr:rowOff>155551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1271712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93</xdr:row>
      <xdr:rowOff>0</xdr:rowOff>
    </xdr:from>
    <xdr:to>
      <xdr:col>13</xdr:col>
      <xdr:colOff>396700</xdr:colOff>
      <xdr:row>96</xdr:row>
      <xdr:rowOff>145776</xdr:rowOff>
    </xdr:to>
    <xdr:grpSp>
      <xdr:nvGrpSpPr>
        <xdr:cNvPr id="71" name="Group 70"/>
        <xdr:cNvGrpSpPr/>
      </xdr:nvGrpSpPr>
      <xdr:grpSpPr>
        <a:xfrm>
          <a:off x="57150" y="17325975"/>
          <a:ext cx="7407100" cy="688701"/>
          <a:chOff x="19049" y="4911999"/>
          <a:chExt cx="7026100" cy="830330"/>
        </a:xfrm>
      </xdr:grpSpPr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3" name="Rounded Rectangle 7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4" name="Rounded Rectangle 7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Flowchart: Connector 7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Flowchart: Connector 7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8281</xdr:rowOff>
    </xdr:from>
    <xdr:to>
      <xdr:col>3</xdr:col>
      <xdr:colOff>231085</xdr:colOff>
      <xdr:row>1</xdr:row>
      <xdr:rowOff>165652</xdr:rowOff>
    </xdr:to>
    <xdr:sp macro="" textlink="">
      <xdr:nvSpPr>
        <xdr:cNvPr id="2" name="TextBox 1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231086</xdr:colOff>
      <xdr:row>3</xdr:row>
      <xdr:rowOff>140411</xdr:rowOff>
    </xdr:to>
    <xdr:sp macro="" textlink="">
      <xdr:nvSpPr>
        <xdr:cNvPr id="3" name="TextBox 2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</a:t>
          </a:r>
          <a:r>
            <a:rPr lang="en-US" sz="1050" baseline="0"/>
            <a:t> DCS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1</xdr:row>
      <xdr:rowOff>173926</xdr:rowOff>
    </xdr:from>
    <xdr:to>
      <xdr:col>8</xdr:col>
      <xdr:colOff>43894</xdr:colOff>
      <xdr:row>3</xdr:row>
      <xdr:rowOff>140398</xdr:rowOff>
    </xdr:to>
    <xdr:sp macro="" textlink="">
      <xdr:nvSpPr>
        <xdr:cNvPr id="4" name="TextBox 3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8</xdr:col>
      <xdr:colOff>52164</xdr:colOff>
      <xdr:row>0</xdr:row>
      <xdr:rowOff>8279</xdr:rowOff>
    </xdr:from>
    <xdr:to>
      <xdr:col>11</xdr:col>
      <xdr:colOff>85725</xdr:colOff>
      <xdr:row>1</xdr:row>
      <xdr:rowOff>165251</xdr:rowOff>
    </xdr:to>
    <xdr:sp macro="" textlink="">
      <xdr:nvSpPr>
        <xdr:cNvPr id="5" name="TextBox 4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--</a:t>
          </a:r>
          <a:endParaRPr lang="en-US" sz="1100"/>
        </a:p>
      </xdr:txBody>
    </xdr:sp>
    <xdr:clientData/>
  </xdr:twoCellAnchor>
  <xdr:twoCellAnchor editAs="absolute">
    <xdr:from>
      <xdr:col>3</xdr:col>
      <xdr:colOff>239364</xdr:colOff>
      <xdr:row>0</xdr:row>
      <xdr:rowOff>8279</xdr:rowOff>
    </xdr:from>
    <xdr:to>
      <xdr:col>8</xdr:col>
      <xdr:colOff>43896</xdr:colOff>
      <xdr:row>1</xdr:row>
      <xdr:rowOff>165251</xdr:rowOff>
    </xdr:to>
    <xdr:sp macro="" textlink="">
      <xdr:nvSpPr>
        <xdr:cNvPr id="6" name="TextBox 5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178478</xdr:colOff>
      <xdr:row>0</xdr:row>
      <xdr:rowOff>8279</xdr:rowOff>
    </xdr:from>
    <xdr:to>
      <xdr:col>14</xdr:col>
      <xdr:colOff>304800</xdr:colOff>
      <xdr:row>1</xdr:row>
      <xdr:rowOff>165251</xdr:rowOff>
    </xdr:to>
    <xdr:sp macro="" textlink="">
      <xdr:nvSpPr>
        <xdr:cNvPr id="7" name="TextBox 6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55473</xdr:colOff>
      <xdr:row>1</xdr:row>
      <xdr:rowOff>167712</xdr:rowOff>
    </xdr:from>
    <xdr:to>
      <xdr:col>10</xdr:col>
      <xdr:colOff>173500</xdr:colOff>
      <xdr:row>3</xdr:row>
      <xdr:rowOff>134184</xdr:rowOff>
    </xdr:to>
    <xdr:sp macro="" textlink="">
      <xdr:nvSpPr>
        <xdr:cNvPr id="8" name="TextBox 7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twoCellAnchor>
  <xdr:twoCellAnchor editAs="absolute">
    <xdr:from>
      <xdr:col>10</xdr:col>
      <xdr:colOff>181789</xdr:colOff>
      <xdr:row>1</xdr:row>
      <xdr:rowOff>167727</xdr:rowOff>
    </xdr:from>
    <xdr:to>
      <xdr:col>12</xdr:col>
      <xdr:colOff>961265</xdr:colOff>
      <xdr:row>3</xdr:row>
      <xdr:rowOff>134199</xdr:rowOff>
    </xdr:to>
    <xdr:sp macro="" textlink="">
      <xdr:nvSpPr>
        <xdr:cNvPr id="9" name="TextBox 8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963259</xdr:colOff>
      <xdr:row>1</xdr:row>
      <xdr:rowOff>162751</xdr:rowOff>
    </xdr:from>
    <xdr:to>
      <xdr:col>14</xdr:col>
      <xdr:colOff>304460</xdr:colOff>
      <xdr:row>3</xdr:row>
      <xdr:rowOff>129223</xdr:rowOff>
    </xdr:to>
    <xdr:sp macro="" textlink="">
      <xdr:nvSpPr>
        <xdr:cNvPr id="10" name="TextBox 9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361950</xdr:colOff>
      <xdr:row>0</xdr:row>
      <xdr:rowOff>38100</xdr:rowOff>
    </xdr:from>
    <xdr:to>
      <xdr:col>16</xdr:col>
      <xdr:colOff>301625</xdr:colOff>
      <xdr:row>3</xdr:row>
      <xdr:rowOff>106680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20</xdr:col>
      <xdr:colOff>533399</xdr:colOff>
      <xdr:row>24</xdr:row>
      <xdr:rowOff>25674</xdr:rowOff>
    </xdr:from>
    <xdr:to>
      <xdr:col>32</xdr:col>
      <xdr:colOff>177624</xdr:colOff>
      <xdr:row>28</xdr:row>
      <xdr:rowOff>123825</xdr:rowOff>
    </xdr:to>
    <xdr:grpSp>
      <xdr:nvGrpSpPr>
        <xdr:cNvPr id="12" name="Group 11"/>
        <xdr:cNvGrpSpPr/>
      </xdr:nvGrpSpPr>
      <xdr:grpSpPr>
        <a:xfrm>
          <a:off x="10144124" y="5150124"/>
          <a:ext cx="7530925" cy="8887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29</xdr:row>
      <xdr:rowOff>161927</xdr:rowOff>
    </xdr:from>
    <xdr:to>
      <xdr:col>3</xdr:col>
      <xdr:colOff>250135</xdr:colOff>
      <xdr:row>31</xdr:row>
      <xdr:rowOff>138323</xdr:rowOff>
    </xdr:to>
    <xdr:sp macro="" textlink="">
      <xdr:nvSpPr>
        <xdr:cNvPr id="21" name="TextBox 20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19050</xdr:colOff>
      <xdr:row>31</xdr:row>
      <xdr:rowOff>146610</xdr:rowOff>
    </xdr:from>
    <xdr:to>
      <xdr:col>3</xdr:col>
      <xdr:colOff>250136</xdr:colOff>
      <xdr:row>33</xdr:row>
      <xdr:rowOff>103557</xdr:rowOff>
    </xdr:to>
    <xdr:sp macro="" textlink="">
      <xdr:nvSpPr>
        <xdr:cNvPr id="22" name="TextBox 21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DSC</a:t>
          </a:r>
          <a:endParaRPr lang="en-US" sz="1100"/>
        </a:p>
      </xdr:txBody>
    </xdr:sp>
    <xdr:clientData/>
  </xdr:twoCellAnchor>
  <xdr:twoCellAnchor editAs="absolute">
    <xdr:from>
      <xdr:col>3</xdr:col>
      <xdr:colOff>258414</xdr:colOff>
      <xdr:row>31</xdr:row>
      <xdr:rowOff>146597</xdr:rowOff>
    </xdr:from>
    <xdr:to>
      <xdr:col>8</xdr:col>
      <xdr:colOff>62944</xdr:colOff>
      <xdr:row>33</xdr:row>
      <xdr:rowOff>103544</xdr:rowOff>
    </xdr:to>
    <xdr:sp macro="" textlink="">
      <xdr:nvSpPr>
        <xdr:cNvPr id="23" name="TextBox 22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8</xdr:col>
      <xdr:colOff>71214</xdr:colOff>
      <xdr:row>29</xdr:row>
      <xdr:rowOff>161925</xdr:rowOff>
    </xdr:from>
    <xdr:to>
      <xdr:col>11</xdr:col>
      <xdr:colOff>104775</xdr:colOff>
      <xdr:row>31</xdr:row>
      <xdr:rowOff>137922</xdr:rowOff>
    </xdr:to>
    <xdr:sp macro="" textlink="">
      <xdr:nvSpPr>
        <xdr:cNvPr id="24" name="TextBox 23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258414</xdr:colOff>
      <xdr:row>29</xdr:row>
      <xdr:rowOff>161925</xdr:rowOff>
    </xdr:from>
    <xdr:to>
      <xdr:col>8</xdr:col>
      <xdr:colOff>62946</xdr:colOff>
      <xdr:row>31</xdr:row>
      <xdr:rowOff>137922</xdr:rowOff>
    </xdr:to>
    <xdr:sp macro="" textlink="">
      <xdr:nvSpPr>
        <xdr:cNvPr id="25" name="TextBox 24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197528</xdr:colOff>
      <xdr:row>29</xdr:row>
      <xdr:rowOff>161925</xdr:rowOff>
    </xdr:from>
    <xdr:to>
      <xdr:col>14</xdr:col>
      <xdr:colOff>323850</xdr:colOff>
      <xdr:row>31</xdr:row>
      <xdr:rowOff>137922</xdr:rowOff>
    </xdr:to>
    <xdr:sp macro="" textlink="">
      <xdr:nvSpPr>
        <xdr:cNvPr id="26" name="TextBox 25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74523</xdr:colOff>
      <xdr:row>31</xdr:row>
      <xdr:rowOff>140383</xdr:rowOff>
    </xdr:from>
    <xdr:to>
      <xdr:col>10</xdr:col>
      <xdr:colOff>192550</xdr:colOff>
      <xdr:row>33</xdr:row>
      <xdr:rowOff>97330</xdr:rowOff>
    </xdr:to>
    <xdr:sp macro="" textlink="">
      <xdr:nvSpPr>
        <xdr:cNvPr id="27" name="TextBox 26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twoCellAnchor>
  <xdr:twoCellAnchor editAs="absolute">
    <xdr:from>
      <xdr:col>10</xdr:col>
      <xdr:colOff>200839</xdr:colOff>
      <xdr:row>31</xdr:row>
      <xdr:rowOff>140398</xdr:rowOff>
    </xdr:from>
    <xdr:to>
      <xdr:col>12</xdr:col>
      <xdr:colOff>980315</xdr:colOff>
      <xdr:row>33</xdr:row>
      <xdr:rowOff>97345</xdr:rowOff>
    </xdr:to>
    <xdr:sp macro="" textlink="">
      <xdr:nvSpPr>
        <xdr:cNvPr id="28" name="TextBox 27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982309</xdr:colOff>
      <xdr:row>31</xdr:row>
      <xdr:rowOff>135422</xdr:rowOff>
    </xdr:from>
    <xdr:to>
      <xdr:col>14</xdr:col>
      <xdr:colOff>323510</xdr:colOff>
      <xdr:row>33</xdr:row>
      <xdr:rowOff>92369</xdr:rowOff>
    </xdr:to>
    <xdr:sp macro="" textlink="">
      <xdr:nvSpPr>
        <xdr:cNvPr id="29" name="TextBox 28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381000</xdr:colOff>
      <xdr:row>30</xdr:row>
      <xdr:rowOff>1246</xdr:rowOff>
    </xdr:from>
    <xdr:to>
      <xdr:col>16</xdr:col>
      <xdr:colOff>320675</xdr:colOff>
      <xdr:row>33</xdr:row>
      <xdr:rowOff>69826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47624</xdr:colOff>
      <xdr:row>59</xdr:row>
      <xdr:rowOff>16149</xdr:rowOff>
    </xdr:from>
    <xdr:to>
      <xdr:col>13</xdr:col>
      <xdr:colOff>387174</xdr:colOff>
      <xdr:row>62</xdr:row>
      <xdr:rowOff>161925</xdr:rowOff>
    </xdr:to>
    <xdr:grpSp>
      <xdr:nvGrpSpPr>
        <xdr:cNvPr id="31" name="Group 30"/>
        <xdr:cNvGrpSpPr/>
      </xdr:nvGrpSpPr>
      <xdr:grpSpPr>
        <a:xfrm>
          <a:off x="47624" y="11741424"/>
          <a:ext cx="7026100" cy="717276"/>
          <a:chOff x="19049" y="4911999"/>
          <a:chExt cx="7026100" cy="830330"/>
        </a:xfrm>
      </xdr:grpSpPr>
      <xdr:sp macro="" textlink="">
        <xdr:nvSpPr>
          <xdr:cNvPr id="32" name="Rounded Rectangle 3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3" name="Rounded Rectangle 3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34" name="Rounded Rectangle 3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35" name="Flowchart: Connector 3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Flowchart: Connector 3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Flowchart: Connector 3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Flowchart: Connector 3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Flowchart: Connector 3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85727</xdr:rowOff>
    </xdr:from>
    <xdr:to>
      <xdr:col>3</xdr:col>
      <xdr:colOff>259660</xdr:colOff>
      <xdr:row>65</xdr:row>
      <xdr:rowOff>62123</xdr:rowOff>
    </xdr:to>
    <xdr:sp macro="" textlink="">
      <xdr:nvSpPr>
        <xdr:cNvPr id="40" name="TextBox 39"/>
        <xdr:cNvSpPr txBox="1"/>
      </xdr:nvSpPr>
      <xdr:spPr>
        <a:xfrm>
          <a:off x="28575" y="125730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28575</xdr:colOff>
      <xdr:row>65</xdr:row>
      <xdr:rowOff>70410</xdr:rowOff>
    </xdr:from>
    <xdr:to>
      <xdr:col>3</xdr:col>
      <xdr:colOff>259661</xdr:colOff>
      <xdr:row>67</xdr:row>
      <xdr:rowOff>27357</xdr:rowOff>
    </xdr:to>
    <xdr:sp macro="" textlink="">
      <xdr:nvSpPr>
        <xdr:cNvPr id="41" name="TextBox 40"/>
        <xdr:cNvSpPr txBox="1"/>
      </xdr:nvSpPr>
      <xdr:spPr>
        <a:xfrm>
          <a:off x="28575" y="129386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DSC</a:t>
          </a:r>
          <a:endParaRPr lang="en-US" sz="1100"/>
        </a:p>
      </xdr:txBody>
    </xdr:sp>
    <xdr:clientData/>
  </xdr:twoCellAnchor>
  <xdr:twoCellAnchor editAs="absolute">
    <xdr:from>
      <xdr:col>3</xdr:col>
      <xdr:colOff>267939</xdr:colOff>
      <xdr:row>65</xdr:row>
      <xdr:rowOff>70397</xdr:rowOff>
    </xdr:from>
    <xdr:to>
      <xdr:col>8</xdr:col>
      <xdr:colOff>72469</xdr:colOff>
      <xdr:row>67</xdr:row>
      <xdr:rowOff>27344</xdr:rowOff>
    </xdr:to>
    <xdr:sp macro="" textlink="">
      <xdr:nvSpPr>
        <xdr:cNvPr id="42" name="TextBox 41"/>
        <xdr:cNvSpPr txBox="1"/>
      </xdr:nvSpPr>
      <xdr:spPr>
        <a:xfrm>
          <a:off x="1382364" y="129386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8</xdr:col>
      <xdr:colOff>80739</xdr:colOff>
      <xdr:row>63</xdr:row>
      <xdr:rowOff>85725</xdr:rowOff>
    </xdr:from>
    <xdr:to>
      <xdr:col>11</xdr:col>
      <xdr:colOff>114300</xdr:colOff>
      <xdr:row>65</xdr:row>
      <xdr:rowOff>61722</xdr:rowOff>
    </xdr:to>
    <xdr:sp macro="" textlink="">
      <xdr:nvSpPr>
        <xdr:cNvPr id="43" name="TextBox 42"/>
        <xdr:cNvSpPr txBox="1"/>
      </xdr:nvSpPr>
      <xdr:spPr>
        <a:xfrm>
          <a:off x="3176364" y="125730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267939</xdr:colOff>
      <xdr:row>63</xdr:row>
      <xdr:rowOff>85725</xdr:rowOff>
    </xdr:from>
    <xdr:to>
      <xdr:col>8</xdr:col>
      <xdr:colOff>72471</xdr:colOff>
      <xdr:row>65</xdr:row>
      <xdr:rowOff>61722</xdr:rowOff>
    </xdr:to>
    <xdr:sp macro="" textlink="">
      <xdr:nvSpPr>
        <xdr:cNvPr id="44" name="TextBox 43"/>
        <xdr:cNvSpPr txBox="1"/>
      </xdr:nvSpPr>
      <xdr:spPr>
        <a:xfrm>
          <a:off x="1382364" y="125730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63</xdr:row>
      <xdr:rowOff>85725</xdr:rowOff>
    </xdr:from>
    <xdr:to>
      <xdr:col>14</xdr:col>
      <xdr:colOff>333375</xdr:colOff>
      <xdr:row>65</xdr:row>
      <xdr:rowOff>61722</xdr:rowOff>
    </xdr:to>
    <xdr:sp macro="" textlink="">
      <xdr:nvSpPr>
        <xdr:cNvPr id="45" name="TextBox 44"/>
        <xdr:cNvSpPr txBox="1"/>
      </xdr:nvSpPr>
      <xdr:spPr>
        <a:xfrm>
          <a:off x="4579028" y="125730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84048</xdr:colOff>
      <xdr:row>65</xdr:row>
      <xdr:rowOff>64183</xdr:rowOff>
    </xdr:from>
    <xdr:to>
      <xdr:col>10</xdr:col>
      <xdr:colOff>202075</xdr:colOff>
      <xdr:row>67</xdr:row>
      <xdr:rowOff>21130</xdr:rowOff>
    </xdr:to>
    <xdr:sp macro="" textlink="">
      <xdr:nvSpPr>
        <xdr:cNvPr id="46" name="TextBox 45"/>
        <xdr:cNvSpPr txBox="1"/>
      </xdr:nvSpPr>
      <xdr:spPr>
        <a:xfrm>
          <a:off x="3179673" y="129324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twoCellAnchor>
  <xdr:twoCellAnchor editAs="absolute">
    <xdr:from>
      <xdr:col>10</xdr:col>
      <xdr:colOff>210364</xdr:colOff>
      <xdr:row>65</xdr:row>
      <xdr:rowOff>64198</xdr:rowOff>
    </xdr:from>
    <xdr:to>
      <xdr:col>12</xdr:col>
      <xdr:colOff>989840</xdr:colOff>
      <xdr:row>67</xdr:row>
      <xdr:rowOff>21145</xdr:rowOff>
    </xdr:to>
    <xdr:sp macro="" textlink="">
      <xdr:nvSpPr>
        <xdr:cNvPr id="47" name="TextBox 46"/>
        <xdr:cNvSpPr txBox="1"/>
      </xdr:nvSpPr>
      <xdr:spPr>
        <a:xfrm>
          <a:off x="4582339" y="129324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991834</xdr:colOff>
      <xdr:row>65</xdr:row>
      <xdr:rowOff>59222</xdr:rowOff>
    </xdr:from>
    <xdr:to>
      <xdr:col>14</xdr:col>
      <xdr:colOff>333035</xdr:colOff>
      <xdr:row>67</xdr:row>
      <xdr:rowOff>16169</xdr:rowOff>
    </xdr:to>
    <xdr:sp macro="" textlink="">
      <xdr:nvSpPr>
        <xdr:cNvPr id="48" name="TextBox 47"/>
        <xdr:cNvSpPr txBox="1">
          <a:spLocks/>
        </xdr:cNvSpPr>
      </xdr:nvSpPr>
      <xdr:spPr>
        <a:xfrm>
          <a:off x="6087709" y="129274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14</xdr:col>
      <xdr:colOff>390525</xdr:colOff>
      <xdr:row>63</xdr:row>
      <xdr:rowOff>115546</xdr:rowOff>
    </xdr:from>
    <xdr:to>
      <xdr:col>16</xdr:col>
      <xdr:colOff>330200</xdr:colOff>
      <xdr:row>66</xdr:row>
      <xdr:rowOff>184126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6028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83</xdr:row>
      <xdr:rowOff>428627</xdr:rowOff>
    </xdr:from>
    <xdr:to>
      <xdr:col>3</xdr:col>
      <xdr:colOff>278710</xdr:colOff>
      <xdr:row>83</xdr:row>
      <xdr:rowOff>786023</xdr:rowOff>
    </xdr:to>
    <xdr:sp macro="" textlink="">
      <xdr:nvSpPr>
        <xdr:cNvPr id="50" name="TextBox 49"/>
        <xdr:cNvSpPr txBox="1"/>
      </xdr:nvSpPr>
      <xdr:spPr>
        <a:xfrm>
          <a:off x="47625" y="187356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--</a:t>
          </a:r>
        </a:p>
      </xdr:txBody>
    </xdr:sp>
    <xdr:clientData/>
  </xdr:twoCellAnchor>
  <xdr:twoCellAnchor editAs="absolute">
    <xdr:from>
      <xdr:col>0</xdr:col>
      <xdr:colOff>47625</xdr:colOff>
      <xdr:row>83</xdr:row>
      <xdr:rowOff>794310</xdr:rowOff>
    </xdr:from>
    <xdr:to>
      <xdr:col>3</xdr:col>
      <xdr:colOff>278711</xdr:colOff>
      <xdr:row>83</xdr:row>
      <xdr:rowOff>1132257</xdr:rowOff>
    </xdr:to>
    <xdr:sp macro="" textlink="">
      <xdr:nvSpPr>
        <xdr:cNvPr id="51" name="TextBox 50"/>
        <xdr:cNvSpPr txBox="1"/>
      </xdr:nvSpPr>
      <xdr:spPr>
        <a:xfrm>
          <a:off x="47625" y="191013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/>
            <a:t>Product: DSC</a:t>
          </a:r>
          <a:endParaRPr lang="en-US" sz="1100"/>
        </a:p>
      </xdr:txBody>
    </xdr:sp>
    <xdr:clientData/>
  </xdr:twoCellAnchor>
  <xdr:twoCellAnchor editAs="absolute">
    <xdr:from>
      <xdr:col>3</xdr:col>
      <xdr:colOff>286989</xdr:colOff>
      <xdr:row>83</xdr:row>
      <xdr:rowOff>794297</xdr:rowOff>
    </xdr:from>
    <xdr:to>
      <xdr:col>8</xdr:col>
      <xdr:colOff>91519</xdr:colOff>
      <xdr:row>83</xdr:row>
      <xdr:rowOff>1132244</xdr:rowOff>
    </xdr:to>
    <xdr:sp macro="" textlink="">
      <xdr:nvSpPr>
        <xdr:cNvPr id="52" name="TextBox 51"/>
        <xdr:cNvSpPr txBox="1"/>
      </xdr:nvSpPr>
      <xdr:spPr>
        <a:xfrm>
          <a:off x="1401414" y="191013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</a:t>
          </a:r>
          <a:r>
            <a:rPr lang="en-US" sz="1100" baseline="0"/>
            <a:t> Pack</a:t>
          </a:r>
          <a:endParaRPr lang="en-US" sz="1100"/>
        </a:p>
      </xdr:txBody>
    </xdr:sp>
    <xdr:clientData/>
  </xdr:twoCellAnchor>
  <xdr:twoCellAnchor editAs="absolute">
    <xdr:from>
      <xdr:col>8</xdr:col>
      <xdr:colOff>99789</xdr:colOff>
      <xdr:row>83</xdr:row>
      <xdr:rowOff>428625</xdr:rowOff>
    </xdr:from>
    <xdr:to>
      <xdr:col>11</xdr:col>
      <xdr:colOff>133350</xdr:colOff>
      <xdr:row>83</xdr:row>
      <xdr:rowOff>785622</xdr:rowOff>
    </xdr:to>
    <xdr:sp macro="" textlink="">
      <xdr:nvSpPr>
        <xdr:cNvPr id="53" name="TextBox 52"/>
        <xdr:cNvSpPr txBox="1"/>
      </xdr:nvSpPr>
      <xdr:spPr>
        <a:xfrm>
          <a:off x="3195414" y="187356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--</a:t>
          </a:r>
          <a:endParaRPr lang="en-US" sz="1100"/>
        </a:p>
      </xdr:txBody>
    </xdr:sp>
    <xdr:clientData/>
  </xdr:twoCellAnchor>
  <xdr:twoCellAnchor editAs="absolute">
    <xdr:from>
      <xdr:col>3</xdr:col>
      <xdr:colOff>286989</xdr:colOff>
      <xdr:row>83</xdr:row>
      <xdr:rowOff>428625</xdr:rowOff>
    </xdr:from>
    <xdr:to>
      <xdr:col>8</xdr:col>
      <xdr:colOff>91521</xdr:colOff>
      <xdr:row>83</xdr:row>
      <xdr:rowOff>785622</xdr:rowOff>
    </xdr:to>
    <xdr:sp macro="" textlink="">
      <xdr:nvSpPr>
        <xdr:cNvPr id="54" name="TextBox 53"/>
        <xdr:cNvSpPr txBox="1"/>
      </xdr:nvSpPr>
      <xdr:spPr>
        <a:xfrm>
          <a:off x="1401414" y="187356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--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226103</xdr:colOff>
      <xdr:row>83</xdr:row>
      <xdr:rowOff>428625</xdr:rowOff>
    </xdr:from>
    <xdr:to>
      <xdr:col>14</xdr:col>
      <xdr:colOff>352425</xdr:colOff>
      <xdr:row>83</xdr:row>
      <xdr:rowOff>785622</xdr:rowOff>
    </xdr:to>
    <xdr:sp macro="" textlink="">
      <xdr:nvSpPr>
        <xdr:cNvPr id="55" name="TextBox 54"/>
        <xdr:cNvSpPr txBox="1"/>
      </xdr:nvSpPr>
      <xdr:spPr>
        <a:xfrm>
          <a:off x="4598078" y="187356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BOM- 01 06 00</a:t>
          </a:r>
          <a:endParaRPr lang="en-US" sz="1100"/>
        </a:p>
      </xdr:txBody>
    </xdr:sp>
    <xdr:clientData/>
  </xdr:twoCellAnchor>
  <xdr:twoCellAnchor editAs="absolute">
    <xdr:from>
      <xdr:col>8</xdr:col>
      <xdr:colOff>103098</xdr:colOff>
      <xdr:row>83</xdr:row>
      <xdr:rowOff>788083</xdr:rowOff>
    </xdr:from>
    <xdr:to>
      <xdr:col>10</xdr:col>
      <xdr:colOff>221125</xdr:colOff>
      <xdr:row>83</xdr:row>
      <xdr:rowOff>1126030</xdr:rowOff>
    </xdr:to>
    <xdr:sp macro="" textlink="">
      <xdr:nvSpPr>
        <xdr:cNvPr id="56" name="TextBox 55"/>
        <xdr:cNvSpPr txBox="1"/>
      </xdr:nvSpPr>
      <xdr:spPr>
        <a:xfrm>
          <a:off x="3198723" y="190951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twoCellAnchor>
  <xdr:twoCellAnchor editAs="absolute">
    <xdr:from>
      <xdr:col>10</xdr:col>
      <xdr:colOff>229414</xdr:colOff>
      <xdr:row>83</xdr:row>
      <xdr:rowOff>788098</xdr:rowOff>
    </xdr:from>
    <xdr:to>
      <xdr:col>12</xdr:col>
      <xdr:colOff>1008890</xdr:colOff>
      <xdr:row>83</xdr:row>
      <xdr:rowOff>1126045</xdr:rowOff>
    </xdr:to>
    <xdr:sp macro="" textlink="">
      <xdr:nvSpPr>
        <xdr:cNvPr id="57" name="TextBox 56"/>
        <xdr:cNvSpPr txBox="1"/>
      </xdr:nvSpPr>
      <xdr:spPr>
        <a:xfrm>
          <a:off x="4601389" y="190951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12</xdr:col>
      <xdr:colOff>1010884</xdr:colOff>
      <xdr:row>83</xdr:row>
      <xdr:rowOff>783122</xdr:rowOff>
    </xdr:from>
    <xdr:to>
      <xdr:col>14</xdr:col>
      <xdr:colOff>352085</xdr:colOff>
      <xdr:row>83</xdr:row>
      <xdr:rowOff>1121069</xdr:rowOff>
    </xdr:to>
    <xdr:sp macro="" textlink="">
      <xdr:nvSpPr>
        <xdr:cNvPr id="58" name="TextBox 57"/>
        <xdr:cNvSpPr txBox="1">
          <a:spLocks/>
        </xdr:cNvSpPr>
      </xdr:nvSpPr>
      <xdr:spPr>
        <a:xfrm>
          <a:off x="6106759" y="190901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--</a:t>
          </a:r>
        </a:p>
      </xdr:txBody>
    </xdr:sp>
    <xdr:clientData/>
  </xdr:twoCellAnchor>
  <xdr:twoCellAnchor editAs="absolute">
    <xdr:from>
      <xdr:col>15</xdr:col>
      <xdr:colOff>9525</xdr:colOff>
      <xdr:row>83</xdr:row>
      <xdr:rowOff>458446</xdr:rowOff>
    </xdr:from>
    <xdr:to>
      <xdr:col>16</xdr:col>
      <xdr:colOff>349250</xdr:colOff>
      <xdr:row>83</xdr:row>
      <xdr:rowOff>1098526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187654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86</xdr:row>
      <xdr:rowOff>0</xdr:rowOff>
    </xdr:from>
    <xdr:to>
      <xdr:col>13</xdr:col>
      <xdr:colOff>396700</xdr:colOff>
      <xdr:row>89</xdr:row>
      <xdr:rowOff>145776</xdr:rowOff>
    </xdr:to>
    <xdr:grpSp>
      <xdr:nvGrpSpPr>
        <xdr:cNvPr id="60" name="Group 59"/>
        <xdr:cNvGrpSpPr/>
      </xdr:nvGrpSpPr>
      <xdr:grpSpPr>
        <a:xfrm>
          <a:off x="57150" y="21069300"/>
          <a:ext cx="7026100" cy="717276"/>
          <a:chOff x="19049" y="4911999"/>
          <a:chExt cx="7026100" cy="830330"/>
        </a:xfrm>
      </xdr:grpSpPr>
      <xdr:sp macro="" textlink="">
        <xdr:nvSpPr>
          <xdr:cNvPr id="61" name="Rounded Rectangle 6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62" name="Rounded Rectangle 6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63" name="Rounded Rectangle 6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4" name="Flowchart: Connector 6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" name="Flowchart: Connector 6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Flowchart: Connector 6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Flowchart: Connector 6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Flowchart: Connector 6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7"/>
  <sheetViews>
    <sheetView view="pageLayout" topLeftCell="A7" zoomScaleNormal="100" workbookViewId="0">
      <selection activeCell="Q120" sqref="Q120"/>
    </sheetView>
  </sheetViews>
  <sheetFormatPr defaultRowHeight="14.25" x14ac:dyDescent="0.2"/>
  <cols>
    <col min="1" max="1" width="5" customWidth="1"/>
    <col min="2" max="2" width="5.125" customWidth="1"/>
    <col min="3" max="3" width="6.125" customWidth="1"/>
    <col min="4" max="4" width="9.125" bestFit="1" customWidth="1"/>
    <col min="5" max="5" width="5.875" customWidth="1"/>
    <col min="6" max="6" width="5.375" customWidth="1"/>
    <col min="7" max="7" width="7.375" customWidth="1"/>
    <col min="8" max="8" width="9.125" bestFit="1" customWidth="1"/>
    <col min="9" max="9" width="7.25" bestFit="1" customWidth="1"/>
    <col min="10" max="10" width="6" bestFit="1" customWidth="1"/>
    <col min="11" max="11" width="5.875" customWidth="1"/>
    <col min="12" max="12" width="17.375" bestFit="1" customWidth="1"/>
    <col min="13" max="13" width="10.375" customWidth="1"/>
    <col min="14" max="14" width="5.75" customWidth="1"/>
    <col min="15" max="15" width="5.625" customWidth="1"/>
    <col min="16" max="16" width="5.125" customWidth="1"/>
    <col min="17" max="18" width="8" customWidth="1"/>
  </cols>
  <sheetData>
    <row r="4" spans="1:17" ht="12" customHeight="1" x14ac:dyDescent="0.2"/>
    <row r="5" spans="1:17" ht="5.25" customHeight="1" x14ac:dyDescent="0.2"/>
    <row r="6" spans="1:17" ht="19.5" x14ac:dyDescent="0.2">
      <c r="A6" s="196" t="s">
        <v>0</v>
      </c>
      <c r="B6" s="197"/>
      <c r="C6" s="7"/>
      <c r="D6" s="8"/>
      <c r="E6" s="8" t="s">
        <v>14</v>
      </c>
      <c r="F6" s="9"/>
      <c r="G6" s="8"/>
      <c r="H6" s="8" t="s">
        <v>13</v>
      </c>
      <c r="I6" s="8"/>
      <c r="J6" s="9"/>
      <c r="K6" s="7"/>
      <c r="L6" s="8"/>
      <c r="M6" s="5" t="s">
        <v>1</v>
      </c>
      <c r="N6" s="8"/>
      <c r="O6" s="8"/>
      <c r="P6" s="8"/>
      <c r="Q6" s="13" t="s">
        <v>15</v>
      </c>
    </row>
    <row r="7" spans="1:17" ht="49.15" customHeight="1" x14ac:dyDescent="0.2">
      <c r="A7" s="14" t="s">
        <v>2</v>
      </c>
      <c r="B7" s="3" t="s">
        <v>3</v>
      </c>
      <c r="C7" s="10" t="s">
        <v>4</v>
      </c>
      <c r="D7" s="11" t="s">
        <v>5</v>
      </c>
      <c r="E7" s="10" t="s">
        <v>6</v>
      </c>
      <c r="F7" s="10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2" t="s">
        <v>3</v>
      </c>
      <c r="Q7" s="2" t="s">
        <v>16</v>
      </c>
    </row>
    <row r="8" spans="1:17" ht="14.25" customHeight="1" x14ac:dyDescent="0.2">
      <c r="A8" s="195" t="s">
        <v>104</v>
      </c>
      <c r="B8" s="199" t="s">
        <v>19</v>
      </c>
      <c r="C8" s="195" t="s">
        <v>102</v>
      </c>
      <c r="D8" s="198" t="s">
        <v>105</v>
      </c>
      <c r="E8" s="205">
        <v>1</v>
      </c>
      <c r="F8" s="199" t="s">
        <v>19</v>
      </c>
      <c r="G8" s="195" t="s">
        <v>102</v>
      </c>
      <c r="H8" s="195" t="s">
        <v>202</v>
      </c>
      <c r="I8" s="195">
        <v>1</v>
      </c>
      <c r="J8" s="195">
        <v>2</v>
      </c>
      <c r="K8" s="57" t="s">
        <v>19</v>
      </c>
      <c r="L8" s="97" t="s">
        <v>201</v>
      </c>
      <c r="M8" s="110" t="s">
        <v>182</v>
      </c>
      <c r="N8" s="59">
        <v>1</v>
      </c>
      <c r="O8" s="59">
        <f>N8*E8</f>
        <v>1</v>
      </c>
      <c r="P8" s="59">
        <f>O8*F8</f>
        <v>1</v>
      </c>
      <c r="Q8" s="111"/>
    </row>
    <row r="9" spans="1:17" ht="14.25" customHeight="1" x14ac:dyDescent="0.2">
      <c r="A9" s="195"/>
      <c r="B9" s="199"/>
      <c r="C9" s="195"/>
      <c r="D9" s="198"/>
      <c r="E9" s="205"/>
      <c r="F9" s="199"/>
      <c r="G9" s="195"/>
      <c r="H9" s="195"/>
      <c r="I9" s="195"/>
      <c r="J9" s="195"/>
      <c r="K9" s="57" t="s">
        <v>20</v>
      </c>
      <c r="L9" s="97" t="s">
        <v>200</v>
      </c>
      <c r="M9" s="110" t="s">
        <v>180</v>
      </c>
      <c r="N9" s="59">
        <v>2</v>
      </c>
      <c r="O9" s="59">
        <f>N9*E8</f>
        <v>2</v>
      </c>
      <c r="P9" s="59">
        <f>O9*F8</f>
        <v>2</v>
      </c>
      <c r="Q9" s="111"/>
    </row>
    <row r="10" spans="1:17" ht="14.25" customHeight="1" x14ac:dyDescent="0.2">
      <c r="A10" s="195"/>
      <c r="B10" s="199"/>
      <c r="C10" s="195"/>
      <c r="D10" s="198"/>
      <c r="E10" s="205"/>
      <c r="F10" s="199"/>
      <c r="G10" s="195"/>
      <c r="H10" s="195"/>
      <c r="I10" s="195"/>
      <c r="J10" s="195"/>
      <c r="K10" s="57" t="s">
        <v>21</v>
      </c>
      <c r="L10" s="97" t="s">
        <v>199</v>
      </c>
      <c r="M10" s="110" t="s">
        <v>198</v>
      </c>
      <c r="N10" s="59">
        <v>1</v>
      </c>
      <c r="O10" s="59">
        <f>N10*E8</f>
        <v>1</v>
      </c>
      <c r="P10" s="59">
        <f>O10*F8</f>
        <v>1</v>
      </c>
      <c r="Q10" s="111"/>
    </row>
    <row r="11" spans="1:17" ht="14.25" customHeight="1" x14ac:dyDescent="0.2">
      <c r="A11" s="195"/>
      <c r="B11" s="199"/>
      <c r="C11" s="195"/>
      <c r="D11" s="198"/>
      <c r="E11" s="205"/>
      <c r="F11" s="199"/>
      <c r="G11" s="195"/>
      <c r="H11" s="195"/>
      <c r="I11" s="195"/>
      <c r="J11" s="195"/>
      <c r="K11" s="57" t="s">
        <v>22</v>
      </c>
      <c r="L11" s="97" t="s">
        <v>197</v>
      </c>
      <c r="M11" s="110" t="s">
        <v>196</v>
      </c>
      <c r="N11" s="59">
        <v>1</v>
      </c>
      <c r="O11" s="59">
        <f>N11*E8</f>
        <v>1</v>
      </c>
      <c r="P11" s="59">
        <f>O11*F8</f>
        <v>1</v>
      </c>
      <c r="Q11" s="111"/>
    </row>
    <row r="12" spans="1:17" ht="14.25" customHeight="1" x14ac:dyDescent="0.2">
      <c r="A12" s="195"/>
      <c r="B12" s="199"/>
      <c r="C12" s="195"/>
      <c r="D12" s="198"/>
      <c r="E12" s="205"/>
      <c r="F12" s="199"/>
      <c r="G12" s="195"/>
      <c r="H12" s="195"/>
      <c r="I12" s="195"/>
      <c r="J12" s="195"/>
      <c r="K12" s="57" t="s">
        <v>23</v>
      </c>
      <c r="L12" s="97" t="s">
        <v>195</v>
      </c>
      <c r="M12" s="110" t="s">
        <v>193</v>
      </c>
      <c r="N12" s="59">
        <v>2</v>
      </c>
      <c r="O12" s="59">
        <f>N12*E8</f>
        <v>2</v>
      </c>
      <c r="P12" s="59">
        <f>O12*F8</f>
        <v>2</v>
      </c>
      <c r="Q12" s="111"/>
    </row>
    <row r="13" spans="1:17" ht="14.25" customHeight="1" x14ac:dyDescent="0.2">
      <c r="A13" s="195"/>
      <c r="B13" s="199"/>
      <c r="C13" s="195"/>
      <c r="D13" s="198"/>
      <c r="E13" s="205"/>
      <c r="F13" s="199"/>
      <c r="G13" s="195"/>
      <c r="H13" s="195"/>
      <c r="I13" s="195"/>
      <c r="J13" s="195"/>
      <c r="K13" s="57" t="s">
        <v>24</v>
      </c>
      <c r="L13" s="97" t="s">
        <v>194</v>
      </c>
      <c r="M13" s="6" t="s">
        <v>193</v>
      </c>
      <c r="N13" s="59">
        <v>1</v>
      </c>
      <c r="O13" s="59">
        <f>N13*E8</f>
        <v>1</v>
      </c>
      <c r="P13" s="59">
        <f>O13*F8</f>
        <v>1</v>
      </c>
      <c r="Q13" s="111"/>
    </row>
    <row r="14" spans="1:17" ht="14.25" customHeight="1" x14ac:dyDescent="0.2">
      <c r="A14" s="195"/>
      <c r="B14" s="199"/>
      <c r="C14" s="195"/>
      <c r="D14" s="198"/>
      <c r="E14" s="205"/>
      <c r="F14" s="199"/>
      <c r="G14" s="195"/>
      <c r="H14" s="195"/>
      <c r="I14" s="195"/>
      <c r="J14" s="195"/>
      <c r="K14" s="57" t="s">
        <v>25</v>
      </c>
      <c r="L14" s="97" t="s">
        <v>192</v>
      </c>
      <c r="M14" s="110" t="s">
        <v>191</v>
      </c>
      <c r="N14" s="59">
        <v>1</v>
      </c>
      <c r="O14" s="59">
        <f>N14*E8</f>
        <v>1</v>
      </c>
      <c r="P14" s="59">
        <f>O14*F8</f>
        <v>1</v>
      </c>
      <c r="Q14" s="111"/>
    </row>
    <row r="15" spans="1:17" ht="14.25" customHeight="1" x14ac:dyDescent="0.2">
      <c r="A15" s="195"/>
      <c r="B15" s="199"/>
      <c r="C15" s="195"/>
      <c r="D15" s="198"/>
      <c r="E15" s="205"/>
      <c r="F15" s="199"/>
      <c r="G15" s="195"/>
      <c r="H15" s="195"/>
      <c r="I15" s="195"/>
      <c r="J15" s="195"/>
      <c r="K15" s="57" t="s">
        <v>26</v>
      </c>
      <c r="L15" s="97" t="s">
        <v>190</v>
      </c>
      <c r="M15" s="110" t="s">
        <v>189</v>
      </c>
      <c r="N15" s="59">
        <v>1</v>
      </c>
      <c r="O15" s="59">
        <f>N15*E8</f>
        <v>1</v>
      </c>
      <c r="P15" s="59">
        <f>O15*F8</f>
        <v>1</v>
      </c>
      <c r="Q15" s="111"/>
    </row>
    <row r="16" spans="1:17" ht="14.25" customHeight="1" x14ac:dyDescent="0.2">
      <c r="A16" s="195"/>
      <c r="B16" s="199"/>
      <c r="C16" s="195"/>
      <c r="D16" s="198"/>
      <c r="E16" s="205"/>
      <c r="F16" s="199"/>
      <c r="G16" s="195"/>
      <c r="H16" s="195"/>
      <c r="I16" s="195"/>
      <c r="J16" s="195"/>
      <c r="K16" s="57" t="s">
        <v>27</v>
      </c>
      <c r="L16" s="97" t="s">
        <v>179</v>
      </c>
      <c r="M16" s="110" t="s">
        <v>43</v>
      </c>
      <c r="N16" s="59">
        <v>4</v>
      </c>
      <c r="O16" s="59">
        <v>4</v>
      </c>
      <c r="P16" s="59">
        <v>4</v>
      </c>
      <c r="Q16" s="112"/>
    </row>
    <row r="17" spans="1:17" ht="14.25" customHeight="1" x14ac:dyDescent="0.2">
      <c r="A17" s="195"/>
      <c r="B17" s="199"/>
      <c r="C17" s="195"/>
      <c r="D17" s="198"/>
      <c r="E17" s="205"/>
      <c r="F17" s="199"/>
      <c r="G17" s="195"/>
      <c r="H17" s="195"/>
      <c r="I17" s="195"/>
      <c r="J17" s="195"/>
      <c r="K17" s="57" t="s">
        <v>28</v>
      </c>
      <c r="L17" s="97" t="s">
        <v>188</v>
      </c>
      <c r="M17" s="110" t="s">
        <v>44</v>
      </c>
      <c r="N17" s="59">
        <v>4</v>
      </c>
      <c r="O17" s="59">
        <v>4</v>
      </c>
      <c r="P17" s="59">
        <v>4</v>
      </c>
      <c r="Q17" s="111"/>
    </row>
    <row r="18" spans="1:17" ht="14.25" customHeight="1" x14ac:dyDescent="0.2">
      <c r="A18" s="195"/>
      <c r="B18" s="199"/>
      <c r="C18" s="195"/>
      <c r="D18" s="198"/>
      <c r="E18" s="205"/>
      <c r="F18" s="199"/>
      <c r="G18" s="195"/>
      <c r="H18" s="195"/>
      <c r="I18" s="195"/>
      <c r="J18" s="195"/>
      <c r="K18" s="57" t="s">
        <v>29</v>
      </c>
      <c r="L18" s="97" t="s">
        <v>187</v>
      </c>
      <c r="M18" s="60" t="s">
        <v>35</v>
      </c>
      <c r="N18" s="59">
        <v>16</v>
      </c>
      <c r="O18" s="59">
        <v>16</v>
      </c>
      <c r="P18" s="59">
        <v>16</v>
      </c>
      <c r="Q18" s="111"/>
    </row>
    <row r="19" spans="1:17" ht="14.25" customHeight="1" x14ac:dyDescent="0.2">
      <c r="A19" s="195"/>
      <c r="B19" s="199"/>
      <c r="C19" s="195"/>
      <c r="D19" s="198"/>
      <c r="E19" s="205"/>
      <c r="F19" s="199"/>
      <c r="G19" s="195"/>
      <c r="H19" s="195"/>
      <c r="I19" s="195"/>
      <c r="J19" s="195"/>
      <c r="K19" s="57" t="s">
        <v>186</v>
      </c>
      <c r="L19" s="97" t="s">
        <v>185</v>
      </c>
      <c r="M19" s="60" t="s">
        <v>18</v>
      </c>
      <c r="N19" s="59">
        <v>16</v>
      </c>
      <c r="O19" s="59">
        <v>16</v>
      </c>
      <c r="P19" s="59">
        <v>16</v>
      </c>
      <c r="Q19" s="111"/>
    </row>
    <row r="20" spans="1:17" x14ac:dyDescent="0.2">
      <c r="I20" s="95"/>
      <c r="J20" s="95"/>
    </row>
    <row r="37" spans="1:17" ht="5.25" customHeight="1" x14ac:dyDescent="0.2"/>
    <row r="38" spans="1:17" ht="19.5" x14ac:dyDescent="0.2">
      <c r="A38" s="196" t="s">
        <v>0</v>
      </c>
      <c r="B38" s="197"/>
      <c r="C38" s="7"/>
      <c r="D38" s="8"/>
      <c r="E38" s="8" t="s">
        <v>14</v>
      </c>
      <c r="F38" s="9"/>
      <c r="G38" s="8"/>
      <c r="H38" s="8" t="s">
        <v>13</v>
      </c>
      <c r="I38" s="8"/>
      <c r="J38" s="9"/>
      <c r="K38" s="7"/>
      <c r="L38" s="8"/>
      <c r="M38" s="5" t="s">
        <v>1</v>
      </c>
      <c r="N38" s="8"/>
      <c r="O38" s="8"/>
      <c r="P38" s="8"/>
      <c r="Q38" s="13" t="s">
        <v>15</v>
      </c>
    </row>
    <row r="39" spans="1:17" ht="45" x14ac:dyDescent="0.2">
      <c r="A39" s="14" t="s">
        <v>2</v>
      </c>
      <c r="B39" s="3" t="s">
        <v>3</v>
      </c>
      <c r="C39" s="10" t="s">
        <v>4</v>
      </c>
      <c r="D39" s="11" t="s">
        <v>5</v>
      </c>
      <c r="E39" s="10" t="s">
        <v>6</v>
      </c>
      <c r="F39" s="10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2" t="s">
        <v>3</v>
      </c>
      <c r="Q39" s="2" t="s">
        <v>16</v>
      </c>
    </row>
    <row r="40" spans="1:17" ht="15" customHeight="1" x14ac:dyDescent="0.2">
      <c r="A40" s="195" t="s">
        <v>104</v>
      </c>
      <c r="B40" s="195" t="s">
        <v>19</v>
      </c>
      <c r="C40" s="195" t="s">
        <v>102</v>
      </c>
      <c r="D40" s="198" t="s">
        <v>105</v>
      </c>
      <c r="E40" s="205">
        <v>1</v>
      </c>
      <c r="F40" s="199" t="s">
        <v>19</v>
      </c>
      <c r="G40" s="200" t="s">
        <v>103</v>
      </c>
      <c r="H40" s="200" t="s">
        <v>184</v>
      </c>
      <c r="I40" s="200">
        <v>1</v>
      </c>
      <c r="J40" s="200" t="s">
        <v>19</v>
      </c>
      <c r="K40" s="57" t="s">
        <v>30</v>
      </c>
      <c r="L40" s="97" t="s">
        <v>183</v>
      </c>
      <c r="M40" s="110" t="s">
        <v>182</v>
      </c>
      <c r="N40" s="59">
        <v>1</v>
      </c>
      <c r="O40" s="59">
        <f>N40*E40</f>
        <v>1</v>
      </c>
      <c r="P40" s="59">
        <f>O40*F40</f>
        <v>1</v>
      </c>
      <c r="Q40" s="4"/>
    </row>
    <row r="41" spans="1:17" x14ac:dyDescent="0.2">
      <c r="A41" s="195"/>
      <c r="B41" s="195"/>
      <c r="C41" s="195"/>
      <c r="D41" s="198"/>
      <c r="E41" s="205"/>
      <c r="F41" s="199"/>
      <c r="G41" s="201"/>
      <c r="H41" s="201"/>
      <c r="I41" s="201"/>
      <c r="J41" s="201"/>
      <c r="K41" s="57" t="s">
        <v>31</v>
      </c>
      <c r="L41" s="97" t="s">
        <v>181</v>
      </c>
      <c r="M41" s="110" t="s">
        <v>180</v>
      </c>
      <c r="N41" s="59">
        <v>2</v>
      </c>
      <c r="O41" s="59">
        <f>N41*E40</f>
        <v>2</v>
      </c>
      <c r="P41" s="59">
        <f>O41*F40</f>
        <v>2</v>
      </c>
      <c r="Q41" s="4"/>
    </row>
    <row r="42" spans="1:17" ht="15" thickBot="1" x14ac:dyDescent="0.25">
      <c r="A42" s="195"/>
      <c r="B42" s="195"/>
      <c r="C42" s="195"/>
      <c r="D42" s="198"/>
      <c r="E42" s="205"/>
      <c r="F42" s="199"/>
      <c r="G42" s="202"/>
      <c r="H42" s="202"/>
      <c r="I42" s="202"/>
      <c r="J42" s="202"/>
      <c r="K42" s="58" t="s">
        <v>32</v>
      </c>
      <c r="L42" s="104" t="s">
        <v>179</v>
      </c>
      <c r="M42" s="109" t="s">
        <v>43</v>
      </c>
      <c r="N42" s="102">
        <v>4</v>
      </c>
      <c r="O42" s="102">
        <v>4</v>
      </c>
      <c r="P42" s="102">
        <v>4</v>
      </c>
      <c r="Q42" s="101"/>
    </row>
    <row r="43" spans="1:17" x14ac:dyDescent="0.2">
      <c r="A43" s="195"/>
      <c r="B43" s="195"/>
      <c r="C43" s="195"/>
      <c r="D43" s="198"/>
      <c r="E43" s="205"/>
      <c r="F43" s="199"/>
      <c r="G43" s="203" t="s">
        <v>106</v>
      </c>
      <c r="H43" s="203" t="s">
        <v>178</v>
      </c>
      <c r="I43" s="203">
        <v>1</v>
      </c>
      <c r="J43" s="203" t="s">
        <v>19</v>
      </c>
      <c r="K43" s="16" t="s">
        <v>33</v>
      </c>
      <c r="L43" s="108" t="s">
        <v>177</v>
      </c>
      <c r="M43" s="107" t="s">
        <v>45</v>
      </c>
      <c r="N43" s="106">
        <v>12</v>
      </c>
      <c r="O43" s="106">
        <v>12</v>
      </c>
      <c r="P43" s="106">
        <v>12</v>
      </c>
      <c r="Q43" s="105"/>
    </row>
    <row r="44" spans="1:17" ht="15" thickBot="1" x14ac:dyDescent="0.25">
      <c r="A44" s="195"/>
      <c r="B44" s="195"/>
      <c r="C44" s="195"/>
      <c r="D44" s="198"/>
      <c r="E44" s="205"/>
      <c r="F44" s="199"/>
      <c r="G44" s="204"/>
      <c r="H44" s="204"/>
      <c r="I44" s="204"/>
      <c r="J44" s="204"/>
      <c r="K44" s="58" t="s">
        <v>34</v>
      </c>
      <c r="L44" s="104" t="s">
        <v>36</v>
      </c>
      <c r="M44" s="103" t="s">
        <v>46</v>
      </c>
      <c r="N44" s="102">
        <v>12</v>
      </c>
      <c r="O44" s="102">
        <f>N44*E40</f>
        <v>12</v>
      </c>
      <c r="P44" s="102">
        <f>O44*F40</f>
        <v>12</v>
      </c>
      <c r="Q44" s="101"/>
    </row>
    <row r="45" spans="1:17" x14ac:dyDescent="0.2">
      <c r="A45" s="195"/>
      <c r="B45" s="195"/>
      <c r="C45" s="195"/>
      <c r="D45" s="198"/>
      <c r="E45" s="205"/>
      <c r="F45" s="199"/>
      <c r="G45" s="62"/>
      <c r="H45" s="62"/>
      <c r="I45" s="62"/>
      <c r="J45" s="62"/>
      <c r="K45" s="63" t="s">
        <v>38</v>
      </c>
      <c r="L45" s="100" t="s">
        <v>176</v>
      </c>
      <c r="M45" s="17" t="s">
        <v>174</v>
      </c>
      <c r="N45" s="99">
        <v>2</v>
      </c>
      <c r="O45" s="99">
        <v>2</v>
      </c>
      <c r="P45" s="99">
        <v>2</v>
      </c>
      <c r="Q45" s="98"/>
    </row>
    <row r="46" spans="1:17" x14ac:dyDescent="0.2">
      <c r="A46" s="195"/>
      <c r="B46" s="195"/>
      <c r="C46" s="195"/>
      <c r="D46" s="198"/>
      <c r="E46" s="205"/>
      <c r="F46" s="199"/>
      <c r="G46" s="57"/>
      <c r="H46" s="57"/>
      <c r="I46" s="57"/>
      <c r="J46" s="57"/>
      <c r="K46" s="57" t="s">
        <v>39</v>
      </c>
      <c r="L46" s="97" t="s">
        <v>175</v>
      </c>
      <c r="M46" s="60" t="s">
        <v>174</v>
      </c>
      <c r="N46" s="96">
        <v>2</v>
      </c>
      <c r="O46" s="59">
        <v>2</v>
      </c>
      <c r="P46" s="59">
        <v>2</v>
      </c>
      <c r="Q46" s="4"/>
    </row>
    <row r="47" spans="1:17" x14ac:dyDescent="0.2">
      <c r="A47" s="195"/>
      <c r="B47" s="195"/>
      <c r="C47" s="195"/>
      <c r="D47" s="198"/>
      <c r="E47" s="205"/>
      <c r="F47" s="199"/>
      <c r="G47" s="57"/>
      <c r="H47" s="57"/>
      <c r="I47" s="57"/>
      <c r="J47" s="57"/>
      <c r="K47" s="57" t="s">
        <v>40</v>
      </c>
      <c r="L47" s="97" t="s">
        <v>173</v>
      </c>
      <c r="M47" s="60" t="s">
        <v>37</v>
      </c>
      <c r="N47" s="96">
        <v>6</v>
      </c>
      <c r="O47" s="59">
        <v>6</v>
      </c>
      <c r="P47" s="59">
        <v>6</v>
      </c>
      <c r="Q47" s="4"/>
    </row>
    <row r="48" spans="1:17" x14ac:dyDescent="0.2">
      <c r="I48" s="95"/>
      <c r="J48" s="95"/>
    </row>
    <row r="67" spans="1:17" ht="5.25" customHeight="1" x14ac:dyDescent="0.2"/>
    <row r="68" spans="1:17" ht="19.5" x14ac:dyDescent="0.2">
      <c r="A68" s="196" t="s">
        <v>0</v>
      </c>
      <c r="B68" s="197"/>
      <c r="C68" s="7"/>
      <c r="D68" s="8"/>
      <c r="E68" s="8" t="s">
        <v>14</v>
      </c>
      <c r="F68" s="9"/>
      <c r="G68" s="8"/>
      <c r="H68" s="8" t="s">
        <v>13</v>
      </c>
      <c r="I68" s="8"/>
      <c r="J68" s="9"/>
      <c r="K68" s="7"/>
      <c r="L68" s="8"/>
      <c r="M68" s="5" t="s">
        <v>1</v>
      </c>
      <c r="N68" s="8"/>
      <c r="O68" s="8"/>
      <c r="P68" s="8"/>
      <c r="Q68" s="13" t="s">
        <v>15</v>
      </c>
    </row>
    <row r="69" spans="1:17" ht="45" x14ac:dyDescent="0.2">
      <c r="A69" s="14" t="s">
        <v>2</v>
      </c>
      <c r="B69" s="3" t="s">
        <v>3</v>
      </c>
      <c r="C69" s="10" t="s">
        <v>4</v>
      </c>
      <c r="D69" s="11" t="s">
        <v>5</v>
      </c>
      <c r="E69" s="10" t="s">
        <v>6</v>
      </c>
      <c r="F69" s="10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2" t="s">
        <v>3</v>
      </c>
      <c r="Q69" s="2" t="s">
        <v>16</v>
      </c>
    </row>
    <row r="70" spans="1:17" ht="12.95" customHeight="1" x14ac:dyDescent="0.2">
      <c r="A70" s="200" t="s">
        <v>104</v>
      </c>
      <c r="B70" s="200" t="s">
        <v>19</v>
      </c>
      <c r="C70" s="211" t="s">
        <v>103</v>
      </c>
      <c r="D70" s="214" t="s">
        <v>107</v>
      </c>
      <c r="E70" s="217" t="s">
        <v>20</v>
      </c>
      <c r="F70" s="220" t="s">
        <v>20</v>
      </c>
      <c r="G70" s="195" t="s">
        <v>102</v>
      </c>
      <c r="H70" s="195" t="s">
        <v>50</v>
      </c>
      <c r="I70" s="195" t="s">
        <v>19</v>
      </c>
      <c r="J70" s="195" t="s">
        <v>20</v>
      </c>
      <c r="K70" s="57" t="s">
        <v>19</v>
      </c>
      <c r="L70" s="18" t="s">
        <v>51</v>
      </c>
      <c r="M70" s="21" t="s">
        <v>52</v>
      </c>
      <c r="N70" s="18">
        <v>1</v>
      </c>
      <c r="O70" s="18">
        <v>1</v>
      </c>
      <c r="P70" s="19">
        <v>4</v>
      </c>
      <c r="Q70" s="4"/>
    </row>
    <row r="71" spans="1:17" ht="12.95" customHeight="1" x14ac:dyDescent="0.2">
      <c r="A71" s="201"/>
      <c r="B71" s="201"/>
      <c r="C71" s="212"/>
      <c r="D71" s="215"/>
      <c r="E71" s="218"/>
      <c r="F71" s="221"/>
      <c r="G71" s="195"/>
      <c r="H71" s="195"/>
      <c r="I71" s="195"/>
      <c r="J71" s="195"/>
      <c r="K71" s="57" t="s">
        <v>20</v>
      </c>
      <c r="L71" s="18" t="s">
        <v>53</v>
      </c>
      <c r="M71" s="21" t="s">
        <v>54</v>
      </c>
      <c r="N71" s="18">
        <v>1</v>
      </c>
      <c r="O71" s="18">
        <v>1</v>
      </c>
      <c r="P71" s="19">
        <v>4</v>
      </c>
      <c r="Q71" s="4"/>
    </row>
    <row r="72" spans="1:17" ht="12.95" customHeight="1" x14ac:dyDescent="0.2">
      <c r="A72" s="201"/>
      <c r="B72" s="201"/>
      <c r="C72" s="212"/>
      <c r="D72" s="215"/>
      <c r="E72" s="218"/>
      <c r="F72" s="221"/>
      <c r="G72" s="195"/>
      <c r="H72" s="195"/>
      <c r="I72" s="195"/>
      <c r="J72" s="195"/>
      <c r="K72" s="57" t="s">
        <v>21</v>
      </c>
      <c r="L72" s="18" t="s">
        <v>55</v>
      </c>
      <c r="M72" s="21" t="s">
        <v>56</v>
      </c>
      <c r="N72" s="18">
        <v>2</v>
      </c>
      <c r="O72" s="18">
        <v>2</v>
      </c>
      <c r="P72" s="19">
        <v>8</v>
      </c>
      <c r="Q72" s="4"/>
    </row>
    <row r="73" spans="1:17" ht="12.95" customHeight="1" x14ac:dyDescent="0.2">
      <c r="A73" s="201"/>
      <c r="B73" s="201"/>
      <c r="C73" s="212"/>
      <c r="D73" s="215"/>
      <c r="E73" s="218"/>
      <c r="F73" s="221"/>
      <c r="G73" s="195"/>
      <c r="H73" s="195"/>
      <c r="I73" s="195"/>
      <c r="J73" s="195"/>
      <c r="K73" s="57" t="s">
        <v>22</v>
      </c>
      <c r="L73" s="18" t="s">
        <v>57</v>
      </c>
      <c r="M73" s="21" t="s">
        <v>58</v>
      </c>
      <c r="N73" s="18">
        <v>3</v>
      </c>
      <c r="O73" s="18">
        <v>3</v>
      </c>
      <c r="P73" s="19">
        <v>12</v>
      </c>
      <c r="Q73" s="4"/>
    </row>
    <row r="74" spans="1:17" ht="12.95" customHeight="1" x14ac:dyDescent="0.2">
      <c r="A74" s="201"/>
      <c r="B74" s="201"/>
      <c r="C74" s="212"/>
      <c r="D74" s="215"/>
      <c r="E74" s="218"/>
      <c r="F74" s="221"/>
      <c r="G74" s="195"/>
      <c r="H74" s="195"/>
      <c r="I74" s="195"/>
      <c r="J74" s="195"/>
      <c r="K74" s="57" t="s">
        <v>23</v>
      </c>
      <c r="L74" s="18" t="s">
        <v>59</v>
      </c>
      <c r="M74" s="21" t="s">
        <v>60</v>
      </c>
      <c r="N74" s="18">
        <v>1</v>
      </c>
      <c r="O74" s="18">
        <v>1</v>
      </c>
      <c r="P74" s="19">
        <v>4</v>
      </c>
      <c r="Q74" s="4"/>
    </row>
    <row r="75" spans="1:17" ht="12.95" customHeight="1" x14ac:dyDescent="0.2">
      <c r="A75" s="201"/>
      <c r="B75" s="201"/>
      <c r="C75" s="212"/>
      <c r="D75" s="215"/>
      <c r="E75" s="218"/>
      <c r="F75" s="221"/>
      <c r="G75" s="195"/>
      <c r="H75" s="195"/>
      <c r="I75" s="195"/>
      <c r="J75" s="195"/>
      <c r="K75" s="57" t="s">
        <v>24</v>
      </c>
      <c r="L75" s="18" t="s">
        <v>61</v>
      </c>
      <c r="M75" s="21" t="s">
        <v>62</v>
      </c>
      <c r="N75" s="18">
        <v>1</v>
      </c>
      <c r="O75" s="18">
        <v>1</v>
      </c>
      <c r="P75" s="19">
        <v>4</v>
      </c>
      <c r="Q75" s="4"/>
    </row>
    <row r="76" spans="1:17" ht="12.95" customHeight="1" x14ac:dyDescent="0.2">
      <c r="A76" s="201"/>
      <c r="B76" s="201"/>
      <c r="C76" s="212"/>
      <c r="D76" s="215"/>
      <c r="E76" s="218"/>
      <c r="F76" s="221"/>
      <c r="G76" s="195"/>
      <c r="H76" s="195"/>
      <c r="I76" s="195"/>
      <c r="J76" s="195"/>
      <c r="K76" s="57" t="s">
        <v>25</v>
      </c>
      <c r="L76" s="18" t="s">
        <v>63</v>
      </c>
      <c r="M76" s="21" t="s">
        <v>35</v>
      </c>
      <c r="N76" s="18">
        <v>15</v>
      </c>
      <c r="O76" s="18">
        <v>15</v>
      </c>
      <c r="P76" s="19">
        <v>60</v>
      </c>
      <c r="Q76" s="4"/>
    </row>
    <row r="77" spans="1:17" ht="12.95" customHeight="1" x14ac:dyDescent="0.2">
      <c r="A77" s="201"/>
      <c r="B77" s="201"/>
      <c r="C77" s="212"/>
      <c r="D77" s="215"/>
      <c r="E77" s="218"/>
      <c r="F77" s="221"/>
      <c r="G77" s="195"/>
      <c r="H77" s="195"/>
      <c r="I77" s="195"/>
      <c r="J77" s="195"/>
      <c r="K77" s="57" t="s">
        <v>26</v>
      </c>
      <c r="L77" s="18" t="s">
        <v>64</v>
      </c>
      <c r="M77" s="21" t="s">
        <v>65</v>
      </c>
      <c r="N77" s="18">
        <v>6</v>
      </c>
      <c r="O77" s="18">
        <v>6</v>
      </c>
      <c r="P77" s="19">
        <v>24</v>
      </c>
      <c r="Q77" s="4"/>
    </row>
    <row r="78" spans="1:17" ht="12.95" customHeight="1" x14ac:dyDescent="0.2">
      <c r="A78" s="201"/>
      <c r="B78" s="201"/>
      <c r="C78" s="212"/>
      <c r="D78" s="215"/>
      <c r="E78" s="218"/>
      <c r="F78" s="221"/>
      <c r="G78" s="195"/>
      <c r="H78" s="195"/>
      <c r="I78" s="195"/>
      <c r="J78" s="195"/>
      <c r="K78" s="57" t="s">
        <v>27</v>
      </c>
      <c r="L78" s="18" t="s">
        <v>66</v>
      </c>
      <c r="M78" s="21" t="s">
        <v>18</v>
      </c>
      <c r="N78" s="18">
        <v>15</v>
      </c>
      <c r="O78" s="18">
        <v>15</v>
      </c>
      <c r="P78" s="19">
        <v>60</v>
      </c>
      <c r="Q78" s="4"/>
    </row>
    <row r="79" spans="1:17" ht="12.95" customHeight="1" x14ac:dyDescent="0.2">
      <c r="A79" s="201"/>
      <c r="B79" s="201"/>
      <c r="C79" s="212"/>
      <c r="D79" s="215"/>
      <c r="E79" s="218"/>
      <c r="F79" s="221"/>
      <c r="G79" s="195"/>
      <c r="H79" s="195"/>
      <c r="I79" s="195"/>
      <c r="J79" s="195"/>
      <c r="K79" s="57" t="s">
        <v>28</v>
      </c>
      <c r="L79" s="18" t="s">
        <v>67</v>
      </c>
      <c r="M79" s="21" t="s">
        <v>17</v>
      </c>
      <c r="N79" s="18">
        <v>6</v>
      </c>
      <c r="O79" s="18">
        <v>6</v>
      </c>
      <c r="P79" s="19">
        <v>24</v>
      </c>
      <c r="Q79" s="4"/>
    </row>
    <row r="80" spans="1:17" ht="12.95" customHeight="1" x14ac:dyDescent="0.2">
      <c r="A80" s="201"/>
      <c r="B80" s="201"/>
      <c r="C80" s="212"/>
      <c r="D80" s="215"/>
      <c r="E80" s="218"/>
      <c r="F80" s="221"/>
      <c r="G80" s="195"/>
      <c r="H80" s="195"/>
      <c r="I80" s="195"/>
      <c r="J80" s="195"/>
      <c r="K80" s="57" t="s">
        <v>29</v>
      </c>
      <c r="L80" s="18" t="s">
        <v>68</v>
      </c>
      <c r="M80" s="21" t="s">
        <v>69</v>
      </c>
      <c r="N80" s="18">
        <v>15</v>
      </c>
      <c r="O80" s="18">
        <v>15</v>
      </c>
      <c r="P80" s="19">
        <v>60</v>
      </c>
      <c r="Q80" s="4"/>
    </row>
    <row r="81" spans="1:17" ht="12.95" customHeight="1" x14ac:dyDescent="0.2">
      <c r="A81" s="201"/>
      <c r="B81" s="201"/>
      <c r="C81" s="212"/>
      <c r="D81" s="215"/>
      <c r="E81" s="218"/>
      <c r="F81" s="221"/>
      <c r="G81" s="195"/>
      <c r="H81" s="195"/>
      <c r="I81" s="195"/>
      <c r="J81" s="195"/>
      <c r="K81" s="57" t="s">
        <v>31</v>
      </c>
      <c r="L81" s="18" t="s">
        <v>70</v>
      </c>
      <c r="M81" s="21" t="s">
        <v>71</v>
      </c>
      <c r="N81" s="18">
        <v>1</v>
      </c>
      <c r="O81" s="18">
        <v>1</v>
      </c>
      <c r="P81" s="18">
        <v>4</v>
      </c>
      <c r="Q81" s="4"/>
    </row>
    <row r="82" spans="1:17" ht="12.95" customHeight="1" x14ac:dyDescent="0.2">
      <c r="A82" s="201"/>
      <c r="B82" s="201"/>
      <c r="C82" s="212"/>
      <c r="D82" s="215"/>
      <c r="E82" s="218"/>
      <c r="F82" s="221"/>
      <c r="G82" s="195"/>
      <c r="H82" s="195"/>
      <c r="I82" s="195"/>
      <c r="J82" s="195"/>
      <c r="K82" s="57" t="s">
        <v>32</v>
      </c>
      <c r="L82" s="18" t="s">
        <v>72</v>
      </c>
      <c r="M82" s="21" t="s">
        <v>73</v>
      </c>
      <c r="N82" s="18">
        <v>1</v>
      </c>
      <c r="O82" s="18">
        <v>1</v>
      </c>
      <c r="P82" s="18">
        <v>4</v>
      </c>
      <c r="Q82" s="4"/>
    </row>
    <row r="83" spans="1:17" ht="12.95" customHeight="1" x14ac:dyDescent="0.2">
      <c r="A83" s="201"/>
      <c r="B83" s="201"/>
      <c r="C83" s="212"/>
      <c r="D83" s="215"/>
      <c r="E83" s="218"/>
      <c r="F83" s="221"/>
      <c r="G83" s="195"/>
      <c r="H83" s="195"/>
      <c r="I83" s="195"/>
      <c r="J83" s="195"/>
      <c r="K83" s="57" t="s">
        <v>33</v>
      </c>
      <c r="L83" s="18" t="s">
        <v>74</v>
      </c>
      <c r="M83" s="21" t="s">
        <v>75</v>
      </c>
      <c r="N83" s="18">
        <v>4</v>
      </c>
      <c r="O83" s="18">
        <v>4</v>
      </c>
      <c r="P83" s="18">
        <v>16</v>
      </c>
      <c r="Q83" s="4"/>
    </row>
    <row r="84" spans="1:17" ht="12.95" customHeight="1" x14ac:dyDescent="0.2">
      <c r="A84" s="201"/>
      <c r="B84" s="201"/>
      <c r="C84" s="212"/>
      <c r="D84" s="215"/>
      <c r="E84" s="218"/>
      <c r="F84" s="221"/>
      <c r="G84" s="195"/>
      <c r="H84" s="195"/>
      <c r="I84" s="195"/>
      <c r="J84" s="195"/>
      <c r="K84" s="57" t="s">
        <v>34</v>
      </c>
      <c r="L84" s="18" t="s">
        <v>76</v>
      </c>
      <c r="M84" s="21" t="s">
        <v>42</v>
      </c>
      <c r="N84" s="18">
        <v>4</v>
      </c>
      <c r="O84" s="18">
        <v>4</v>
      </c>
      <c r="P84" s="18">
        <v>16</v>
      </c>
      <c r="Q84" s="4"/>
    </row>
    <row r="85" spans="1:17" ht="12.95" customHeight="1" x14ac:dyDescent="0.2">
      <c r="A85" s="201"/>
      <c r="B85" s="201"/>
      <c r="C85" s="212"/>
      <c r="D85" s="215"/>
      <c r="E85" s="218"/>
      <c r="F85" s="221"/>
      <c r="G85" s="195"/>
      <c r="H85" s="195"/>
      <c r="I85" s="195"/>
      <c r="J85" s="195"/>
      <c r="K85" s="57" t="s">
        <v>38</v>
      </c>
      <c r="L85" s="18" t="s">
        <v>77</v>
      </c>
      <c r="M85" s="21" t="s">
        <v>78</v>
      </c>
      <c r="N85" s="18">
        <v>1</v>
      </c>
      <c r="O85" s="18">
        <v>1</v>
      </c>
      <c r="P85" s="18">
        <v>4</v>
      </c>
      <c r="Q85" s="4"/>
    </row>
    <row r="86" spans="1:17" ht="12.95" customHeight="1" thickBot="1" x14ac:dyDescent="0.25">
      <c r="A86" s="201"/>
      <c r="B86" s="201"/>
      <c r="C86" s="212"/>
      <c r="D86" s="215"/>
      <c r="E86" s="218"/>
      <c r="F86" s="221"/>
      <c r="G86" s="207"/>
      <c r="H86" s="207"/>
      <c r="I86" s="207"/>
      <c r="J86" s="207"/>
      <c r="K86" s="58" t="s">
        <v>39</v>
      </c>
      <c r="L86" s="23" t="s">
        <v>79</v>
      </c>
      <c r="M86" s="26" t="s">
        <v>80</v>
      </c>
      <c r="N86" s="23">
        <v>1</v>
      </c>
      <c r="O86" s="23">
        <v>1</v>
      </c>
      <c r="P86" s="23">
        <v>4</v>
      </c>
      <c r="Q86" s="45"/>
    </row>
    <row r="87" spans="1:17" ht="12.95" customHeight="1" x14ac:dyDescent="0.2">
      <c r="A87" s="201"/>
      <c r="B87" s="201"/>
      <c r="C87" s="212"/>
      <c r="D87" s="215"/>
      <c r="E87" s="218"/>
      <c r="F87" s="221"/>
      <c r="G87" s="208" t="s">
        <v>103</v>
      </c>
      <c r="H87" s="209" t="s">
        <v>81</v>
      </c>
      <c r="I87" s="208">
        <v>1</v>
      </c>
      <c r="J87" s="208" t="s">
        <v>20</v>
      </c>
      <c r="K87" s="16" t="s">
        <v>40</v>
      </c>
      <c r="L87" s="32" t="s">
        <v>82</v>
      </c>
      <c r="M87" s="35" t="s">
        <v>83</v>
      </c>
      <c r="N87" s="32">
        <v>1</v>
      </c>
      <c r="O87" s="32">
        <v>1</v>
      </c>
      <c r="P87" s="36">
        <v>4</v>
      </c>
      <c r="Q87" s="46"/>
    </row>
    <row r="88" spans="1:17" ht="12.95" customHeight="1" thickBot="1" x14ac:dyDescent="0.25">
      <c r="A88" s="201"/>
      <c r="B88" s="201"/>
      <c r="C88" s="212"/>
      <c r="D88" s="215"/>
      <c r="E88" s="218"/>
      <c r="F88" s="221"/>
      <c r="G88" s="207"/>
      <c r="H88" s="210"/>
      <c r="I88" s="207"/>
      <c r="J88" s="207"/>
      <c r="K88" s="58" t="s">
        <v>41</v>
      </c>
      <c r="L88" s="23" t="s">
        <v>84</v>
      </c>
      <c r="M88" s="24" t="s">
        <v>85</v>
      </c>
      <c r="N88" s="23">
        <v>1</v>
      </c>
      <c r="O88" s="23">
        <v>1</v>
      </c>
      <c r="P88" s="25">
        <v>4</v>
      </c>
      <c r="Q88" s="45"/>
    </row>
    <row r="89" spans="1:17" ht="12.95" customHeight="1" thickBot="1" x14ac:dyDescent="0.25">
      <c r="A89" s="201"/>
      <c r="B89" s="201"/>
      <c r="C89" s="212"/>
      <c r="D89" s="215"/>
      <c r="E89" s="218"/>
      <c r="F89" s="221"/>
      <c r="G89" s="47" t="s">
        <v>37</v>
      </c>
      <c r="H89" s="47" t="s">
        <v>37</v>
      </c>
      <c r="I89" s="47" t="s">
        <v>37</v>
      </c>
      <c r="J89" s="47" t="s">
        <v>37</v>
      </c>
      <c r="K89" s="29" t="s">
        <v>47</v>
      </c>
      <c r="L89" s="30" t="s">
        <v>86</v>
      </c>
      <c r="M89" s="28" t="s">
        <v>87</v>
      </c>
      <c r="N89" s="30">
        <v>1</v>
      </c>
      <c r="O89" s="30">
        <v>1</v>
      </c>
      <c r="P89" s="31">
        <v>4</v>
      </c>
      <c r="Q89" s="48"/>
    </row>
    <row r="90" spans="1:17" ht="12.95" customHeight="1" x14ac:dyDescent="0.2">
      <c r="A90" s="201"/>
      <c r="B90" s="201"/>
      <c r="C90" s="212"/>
      <c r="D90" s="215"/>
      <c r="E90" s="218"/>
      <c r="F90" s="221"/>
      <c r="G90" s="206" t="s">
        <v>106</v>
      </c>
      <c r="H90" s="206" t="s">
        <v>88</v>
      </c>
      <c r="I90" s="206">
        <v>1</v>
      </c>
      <c r="J90" s="206" t="s">
        <v>20</v>
      </c>
      <c r="K90" s="63" t="s">
        <v>48</v>
      </c>
      <c r="L90" s="37" t="s">
        <v>89</v>
      </c>
      <c r="M90" s="40" t="s">
        <v>45</v>
      </c>
      <c r="N90" s="37">
        <v>6</v>
      </c>
      <c r="O90" s="37">
        <v>6</v>
      </c>
      <c r="P90" s="27">
        <v>24</v>
      </c>
      <c r="Q90" s="44"/>
    </row>
    <row r="91" spans="1:17" ht="12.95" customHeight="1" x14ac:dyDescent="0.2">
      <c r="A91" s="206"/>
      <c r="B91" s="206"/>
      <c r="C91" s="213"/>
      <c r="D91" s="216"/>
      <c r="E91" s="219"/>
      <c r="F91" s="222"/>
      <c r="G91" s="195"/>
      <c r="H91" s="195"/>
      <c r="I91" s="195"/>
      <c r="J91" s="195"/>
      <c r="K91" s="57" t="s">
        <v>49</v>
      </c>
      <c r="L91" s="18" t="s">
        <v>36</v>
      </c>
      <c r="M91" s="21" t="s">
        <v>46</v>
      </c>
      <c r="N91" s="18">
        <v>6</v>
      </c>
      <c r="O91" s="18">
        <v>6</v>
      </c>
      <c r="P91" s="19">
        <v>24</v>
      </c>
      <c r="Q91" s="43"/>
    </row>
    <row r="100" spans="1:17" ht="8.25" customHeight="1" x14ac:dyDescent="0.2"/>
    <row r="101" spans="1:17" ht="19.5" x14ac:dyDescent="0.2">
      <c r="A101" s="196" t="s">
        <v>0</v>
      </c>
      <c r="B101" s="197"/>
      <c r="C101" s="7"/>
      <c r="D101" s="8"/>
      <c r="E101" s="8" t="s">
        <v>14</v>
      </c>
      <c r="F101" s="9"/>
      <c r="G101" s="8"/>
      <c r="H101" s="8" t="s">
        <v>13</v>
      </c>
      <c r="I101" s="8"/>
      <c r="J101" s="9"/>
      <c r="K101" s="7"/>
      <c r="L101" s="8"/>
      <c r="M101" s="5" t="s">
        <v>1</v>
      </c>
      <c r="N101" s="8"/>
      <c r="O101" s="8"/>
      <c r="P101" s="8"/>
      <c r="Q101" s="13" t="s">
        <v>15</v>
      </c>
    </row>
    <row r="102" spans="1:17" ht="45" x14ac:dyDescent="0.2">
      <c r="A102" s="51" t="s">
        <v>2</v>
      </c>
      <c r="B102" s="34" t="s">
        <v>3</v>
      </c>
      <c r="C102" s="34" t="s">
        <v>4</v>
      </c>
      <c r="D102" s="22" t="s">
        <v>5</v>
      </c>
      <c r="E102" s="34" t="s">
        <v>6</v>
      </c>
      <c r="F102" s="34" t="s">
        <v>3</v>
      </c>
      <c r="G102" s="34" t="s">
        <v>10</v>
      </c>
      <c r="H102" s="34" t="s">
        <v>5</v>
      </c>
      <c r="I102" s="34" t="s">
        <v>12</v>
      </c>
      <c r="J102" s="34" t="s">
        <v>11</v>
      </c>
      <c r="K102" s="50" t="s">
        <v>7</v>
      </c>
      <c r="L102" s="22" t="s">
        <v>5</v>
      </c>
      <c r="M102" s="22" t="s">
        <v>9</v>
      </c>
      <c r="N102" s="34" t="s">
        <v>8</v>
      </c>
      <c r="O102" s="34" t="s">
        <v>6</v>
      </c>
      <c r="P102" s="34" t="s">
        <v>3</v>
      </c>
      <c r="Q102" s="22" t="s">
        <v>16</v>
      </c>
    </row>
    <row r="103" spans="1:17" ht="15.75" x14ac:dyDescent="0.2">
      <c r="A103" s="223" t="s">
        <v>104</v>
      </c>
      <c r="B103" s="223" t="s">
        <v>19</v>
      </c>
      <c r="C103" s="223" t="s">
        <v>106</v>
      </c>
      <c r="D103" s="229" t="s">
        <v>115</v>
      </c>
      <c r="E103" s="223" t="s">
        <v>19</v>
      </c>
      <c r="F103" s="223" t="s">
        <v>19</v>
      </c>
      <c r="G103" s="49" t="s">
        <v>37</v>
      </c>
      <c r="H103" s="49" t="s">
        <v>37</v>
      </c>
      <c r="I103" s="49" t="s">
        <v>37</v>
      </c>
      <c r="J103" s="49" t="s">
        <v>37</v>
      </c>
      <c r="K103" s="63" t="s">
        <v>19</v>
      </c>
      <c r="L103" s="38" t="s">
        <v>92</v>
      </c>
      <c r="M103" s="17" t="s">
        <v>117</v>
      </c>
      <c r="N103" s="17">
        <v>1</v>
      </c>
      <c r="O103" s="37">
        <v>1</v>
      </c>
      <c r="P103" s="37">
        <v>1</v>
      </c>
      <c r="Q103" s="43"/>
    </row>
    <row r="104" spans="1:17" ht="15.75" x14ac:dyDescent="0.2">
      <c r="A104" s="224"/>
      <c r="B104" s="224"/>
      <c r="C104" s="224"/>
      <c r="D104" s="230"/>
      <c r="E104" s="224"/>
      <c r="F104" s="224"/>
      <c r="G104" s="220" t="s">
        <v>102</v>
      </c>
      <c r="H104" s="220" t="s">
        <v>116</v>
      </c>
      <c r="I104" s="220" t="s">
        <v>19</v>
      </c>
      <c r="J104" s="220" t="s">
        <v>19</v>
      </c>
      <c r="K104" s="57" t="s">
        <v>20</v>
      </c>
      <c r="L104" s="33" t="s">
        <v>93</v>
      </c>
      <c r="M104" s="40" t="s">
        <v>118</v>
      </c>
      <c r="N104" s="17">
        <v>1</v>
      </c>
      <c r="O104" s="18">
        <v>1</v>
      </c>
      <c r="P104" s="18">
        <v>1</v>
      </c>
      <c r="Q104" s="43"/>
    </row>
    <row r="105" spans="1:17" ht="15.75" x14ac:dyDescent="0.2">
      <c r="A105" s="224"/>
      <c r="B105" s="224"/>
      <c r="C105" s="224"/>
      <c r="D105" s="230"/>
      <c r="E105" s="224"/>
      <c r="F105" s="224"/>
      <c r="G105" s="221"/>
      <c r="H105" s="221"/>
      <c r="I105" s="221"/>
      <c r="J105" s="221"/>
      <c r="K105" s="57" t="s">
        <v>21</v>
      </c>
      <c r="L105" s="33" t="s">
        <v>94</v>
      </c>
      <c r="M105" s="17" t="s">
        <v>37</v>
      </c>
      <c r="N105" s="17">
        <v>1</v>
      </c>
      <c r="O105" s="18">
        <v>1</v>
      </c>
      <c r="P105" s="18">
        <v>1</v>
      </c>
      <c r="Q105" s="43"/>
    </row>
    <row r="106" spans="1:17" ht="15.75" x14ac:dyDescent="0.2">
      <c r="A106" s="224"/>
      <c r="B106" s="224"/>
      <c r="C106" s="224"/>
      <c r="D106" s="230"/>
      <c r="E106" s="224"/>
      <c r="F106" s="224"/>
      <c r="G106" s="221"/>
      <c r="H106" s="221"/>
      <c r="I106" s="221"/>
      <c r="J106" s="221"/>
      <c r="K106" s="63" t="s">
        <v>22</v>
      </c>
      <c r="L106" s="33" t="s">
        <v>97</v>
      </c>
      <c r="M106" s="17" t="s">
        <v>119</v>
      </c>
      <c r="N106" s="17">
        <v>1</v>
      </c>
      <c r="O106" s="18">
        <v>1</v>
      </c>
      <c r="P106" s="18">
        <v>1</v>
      </c>
      <c r="Q106" s="43"/>
    </row>
    <row r="107" spans="1:17" ht="15.75" x14ac:dyDescent="0.2">
      <c r="A107" s="224"/>
      <c r="B107" s="224"/>
      <c r="C107" s="224"/>
      <c r="D107" s="230"/>
      <c r="E107" s="224"/>
      <c r="F107" s="224"/>
      <c r="G107" s="221"/>
      <c r="H107" s="221"/>
      <c r="I107" s="221"/>
      <c r="J107" s="221"/>
      <c r="K107" s="57" t="s">
        <v>23</v>
      </c>
      <c r="L107" s="33" t="s">
        <v>98</v>
      </c>
      <c r="M107" s="17" t="s">
        <v>120</v>
      </c>
      <c r="N107" s="17">
        <v>1</v>
      </c>
      <c r="O107" s="18">
        <v>1</v>
      </c>
      <c r="P107" s="18">
        <v>1</v>
      </c>
      <c r="Q107" s="43"/>
    </row>
    <row r="108" spans="1:17" ht="15.75" x14ac:dyDescent="0.2">
      <c r="A108" s="224"/>
      <c r="B108" s="224"/>
      <c r="C108" s="224"/>
      <c r="D108" s="230"/>
      <c r="E108" s="224"/>
      <c r="F108" s="224"/>
      <c r="G108" s="221"/>
      <c r="H108" s="221"/>
      <c r="I108" s="221"/>
      <c r="J108" s="221"/>
      <c r="K108" s="57" t="s">
        <v>24</v>
      </c>
      <c r="L108" s="33" t="s">
        <v>99</v>
      </c>
      <c r="M108" s="17" t="s">
        <v>121</v>
      </c>
      <c r="N108" s="17">
        <v>2</v>
      </c>
      <c r="O108" s="18">
        <v>2</v>
      </c>
      <c r="P108" s="18">
        <v>2</v>
      </c>
      <c r="Q108" s="43"/>
    </row>
    <row r="109" spans="1:17" ht="15.75" x14ac:dyDescent="0.2">
      <c r="A109" s="224"/>
      <c r="B109" s="224"/>
      <c r="C109" s="224"/>
      <c r="D109" s="230"/>
      <c r="E109" s="224"/>
      <c r="F109" s="224"/>
      <c r="G109" s="221"/>
      <c r="H109" s="221"/>
      <c r="I109" s="221"/>
      <c r="J109" s="221"/>
      <c r="K109" s="63" t="s">
        <v>25</v>
      </c>
      <c r="L109" s="33" t="s">
        <v>100</v>
      </c>
      <c r="M109" s="39" t="s">
        <v>90</v>
      </c>
      <c r="N109" s="17">
        <v>2</v>
      </c>
      <c r="O109" s="18">
        <v>2</v>
      </c>
      <c r="P109" s="18">
        <v>2</v>
      </c>
      <c r="Q109" s="43"/>
    </row>
    <row r="110" spans="1:17" ht="15.75" x14ac:dyDescent="0.2">
      <c r="A110" s="224"/>
      <c r="B110" s="224"/>
      <c r="C110" s="224"/>
      <c r="D110" s="230"/>
      <c r="E110" s="224"/>
      <c r="F110" s="224"/>
      <c r="G110" s="222"/>
      <c r="H110" s="222"/>
      <c r="I110" s="222"/>
      <c r="J110" s="222"/>
      <c r="K110" s="57" t="s">
        <v>26</v>
      </c>
      <c r="L110" s="33" t="s">
        <v>101</v>
      </c>
      <c r="M110" s="39" t="s">
        <v>91</v>
      </c>
      <c r="N110" s="17">
        <v>2</v>
      </c>
      <c r="O110" s="18">
        <v>2</v>
      </c>
      <c r="P110" s="18">
        <v>2</v>
      </c>
      <c r="Q110" s="43"/>
    </row>
    <row r="111" spans="1:17" ht="15.75" x14ac:dyDescent="0.2">
      <c r="A111" s="224"/>
      <c r="B111" s="224"/>
      <c r="C111" s="224"/>
      <c r="D111" s="230"/>
      <c r="E111" s="224"/>
      <c r="F111" s="224"/>
      <c r="G111" s="217" t="s">
        <v>103</v>
      </c>
      <c r="H111" s="217" t="s">
        <v>128</v>
      </c>
      <c r="I111" s="217" t="s">
        <v>19</v>
      </c>
      <c r="J111" s="217" t="s">
        <v>19</v>
      </c>
      <c r="K111" s="57" t="s">
        <v>27</v>
      </c>
      <c r="L111" s="33" t="s">
        <v>95</v>
      </c>
      <c r="M111" s="40" t="s">
        <v>122</v>
      </c>
      <c r="N111" s="17">
        <v>1</v>
      </c>
      <c r="O111" s="18">
        <v>1</v>
      </c>
      <c r="P111" s="18">
        <v>1</v>
      </c>
      <c r="Q111" s="43"/>
    </row>
    <row r="112" spans="1:17" ht="15.75" x14ac:dyDescent="0.2">
      <c r="A112" s="224"/>
      <c r="B112" s="224"/>
      <c r="C112" s="224"/>
      <c r="D112" s="230"/>
      <c r="E112" s="224"/>
      <c r="F112" s="224"/>
      <c r="G112" s="219"/>
      <c r="H112" s="219"/>
      <c r="I112" s="219"/>
      <c r="J112" s="219"/>
      <c r="K112" s="63" t="s">
        <v>28</v>
      </c>
      <c r="L112" s="41" t="s">
        <v>96</v>
      </c>
      <c r="M112" s="60" t="s">
        <v>117</v>
      </c>
      <c r="N112" s="60">
        <v>1</v>
      </c>
      <c r="O112" s="20">
        <v>1</v>
      </c>
      <c r="P112" s="20">
        <v>1</v>
      </c>
      <c r="Q112" s="43"/>
    </row>
    <row r="113" spans="1:17" ht="15.75" x14ac:dyDescent="0.2">
      <c r="A113" s="224"/>
      <c r="B113" s="224"/>
      <c r="C113" s="224"/>
      <c r="D113" s="230"/>
      <c r="E113" s="224"/>
      <c r="F113" s="224"/>
      <c r="G113" s="55" t="s">
        <v>37</v>
      </c>
      <c r="H113" s="55" t="s">
        <v>37</v>
      </c>
      <c r="I113" s="55" t="s">
        <v>37</v>
      </c>
      <c r="J113" s="55" t="s">
        <v>37</v>
      </c>
      <c r="K113" s="57" t="s">
        <v>29</v>
      </c>
      <c r="L113" s="33" t="s">
        <v>110</v>
      </c>
      <c r="M113" s="21" t="s">
        <v>123</v>
      </c>
      <c r="N113" s="60">
        <v>2</v>
      </c>
      <c r="O113" s="20">
        <v>2</v>
      </c>
      <c r="P113" s="20">
        <v>2</v>
      </c>
      <c r="Q113" s="43"/>
    </row>
    <row r="114" spans="1:17" ht="15.75" x14ac:dyDescent="0.2">
      <c r="A114" s="224"/>
      <c r="B114" s="224"/>
      <c r="C114" s="224"/>
      <c r="D114" s="230"/>
      <c r="E114" s="224"/>
      <c r="F114" s="224"/>
      <c r="G114" s="55" t="s">
        <v>37</v>
      </c>
      <c r="H114" s="55" t="s">
        <v>37</v>
      </c>
      <c r="I114" s="55" t="s">
        <v>37</v>
      </c>
      <c r="J114" s="55" t="s">
        <v>37</v>
      </c>
      <c r="K114" s="63" t="s">
        <v>30</v>
      </c>
      <c r="L114" s="33" t="s">
        <v>111</v>
      </c>
      <c r="M114" s="40" t="s">
        <v>124</v>
      </c>
      <c r="N114" s="60">
        <v>4</v>
      </c>
      <c r="O114" s="20">
        <v>4</v>
      </c>
      <c r="P114" s="20">
        <v>4</v>
      </c>
      <c r="Q114" s="43"/>
    </row>
    <row r="115" spans="1:17" ht="27" x14ac:dyDescent="0.2">
      <c r="A115" s="224"/>
      <c r="B115" s="224"/>
      <c r="C115" s="224"/>
      <c r="D115" s="230"/>
      <c r="E115" s="224"/>
      <c r="F115" s="224"/>
      <c r="G115" s="226" t="s">
        <v>106</v>
      </c>
      <c r="H115" s="232" t="s">
        <v>129</v>
      </c>
      <c r="I115" s="226" t="s">
        <v>19</v>
      </c>
      <c r="J115" s="226" t="s">
        <v>19</v>
      </c>
      <c r="K115" s="57" t="s">
        <v>31</v>
      </c>
      <c r="L115" s="52" t="s">
        <v>112</v>
      </c>
      <c r="M115" s="54" t="s">
        <v>125</v>
      </c>
      <c r="N115" s="60">
        <v>1</v>
      </c>
      <c r="O115" s="20">
        <v>1</v>
      </c>
      <c r="P115" s="20">
        <v>1</v>
      </c>
      <c r="Q115" s="43"/>
    </row>
    <row r="116" spans="1:17" ht="15.75" x14ac:dyDescent="0.2">
      <c r="A116" s="224"/>
      <c r="B116" s="224"/>
      <c r="C116" s="224"/>
      <c r="D116" s="230"/>
      <c r="E116" s="224"/>
      <c r="F116" s="224"/>
      <c r="G116" s="227"/>
      <c r="H116" s="233"/>
      <c r="I116" s="227"/>
      <c r="J116" s="227"/>
      <c r="K116" s="57" t="s">
        <v>32</v>
      </c>
      <c r="L116" s="53" t="s">
        <v>113</v>
      </c>
      <c r="M116" s="40" t="s">
        <v>126</v>
      </c>
      <c r="N116" s="60">
        <v>1</v>
      </c>
      <c r="O116" s="20">
        <v>1</v>
      </c>
      <c r="P116" s="20">
        <v>1</v>
      </c>
      <c r="Q116" s="43"/>
    </row>
    <row r="117" spans="1:17" ht="27" x14ac:dyDescent="0.2">
      <c r="A117" s="225"/>
      <c r="B117" s="225"/>
      <c r="C117" s="225"/>
      <c r="D117" s="231"/>
      <c r="E117" s="225"/>
      <c r="F117" s="225"/>
      <c r="G117" s="228"/>
      <c r="H117" s="234"/>
      <c r="I117" s="228"/>
      <c r="J117" s="228"/>
      <c r="K117" s="63" t="s">
        <v>33</v>
      </c>
      <c r="L117" s="53" t="s">
        <v>114</v>
      </c>
      <c r="M117" s="54" t="s">
        <v>127</v>
      </c>
      <c r="N117" s="60">
        <v>1</v>
      </c>
      <c r="O117" s="18">
        <v>1</v>
      </c>
      <c r="P117" s="18">
        <v>1</v>
      </c>
      <c r="Q117" s="43"/>
    </row>
  </sheetData>
  <mergeCells count="64">
    <mergeCell ref="H115:H117"/>
    <mergeCell ref="I115:I117"/>
    <mergeCell ref="J115:J117"/>
    <mergeCell ref="G90:G91"/>
    <mergeCell ref="H90:H91"/>
    <mergeCell ref="J111:J112"/>
    <mergeCell ref="G111:G112"/>
    <mergeCell ref="H111:H112"/>
    <mergeCell ref="I111:I112"/>
    <mergeCell ref="H104:H110"/>
    <mergeCell ref="I104:I110"/>
    <mergeCell ref="I90:I91"/>
    <mergeCell ref="J90:J91"/>
    <mergeCell ref="J104:J110"/>
    <mergeCell ref="A101:B101"/>
    <mergeCell ref="A103:A117"/>
    <mergeCell ref="B103:B117"/>
    <mergeCell ref="C103:C117"/>
    <mergeCell ref="G104:G110"/>
    <mergeCell ref="G115:G117"/>
    <mergeCell ref="D103:D117"/>
    <mergeCell ref="E103:E117"/>
    <mergeCell ref="F103:F117"/>
    <mergeCell ref="A70:A91"/>
    <mergeCell ref="I70:I86"/>
    <mergeCell ref="J70:J86"/>
    <mergeCell ref="G87:G88"/>
    <mergeCell ref="H87:H88"/>
    <mergeCell ref="I87:I88"/>
    <mergeCell ref="J87:J88"/>
    <mergeCell ref="G70:G86"/>
    <mergeCell ref="B70:B91"/>
    <mergeCell ref="C70:C91"/>
    <mergeCell ref="D70:D91"/>
    <mergeCell ref="E70:E91"/>
    <mergeCell ref="F70:F91"/>
    <mergeCell ref="H70:H86"/>
    <mergeCell ref="I8:I19"/>
    <mergeCell ref="J8:J19"/>
    <mergeCell ref="B8:B19"/>
    <mergeCell ref="F40:F47"/>
    <mergeCell ref="I40:I42"/>
    <mergeCell ref="J40:J42"/>
    <mergeCell ref="G43:G44"/>
    <mergeCell ref="H43:H44"/>
    <mergeCell ref="I43:I44"/>
    <mergeCell ref="J43:J44"/>
    <mergeCell ref="G40:G42"/>
    <mergeCell ref="E40:E47"/>
    <mergeCell ref="H40:H42"/>
    <mergeCell ref="H8:H19"/>
    <mergeCell ref="E8:E19"/>
    <mergeCell ref="F8:F19"/>
    <mergeCell ref="G8:G19"/>
    <mergeCell ref="A6:B6"/>
    <mergeCell ref="A8:A19"/>
    <mergeCell ref="A68:B68"/>
    <mergeCell ref="C8:C19"/>
    <mergeCell ref="D8:D19"/>
    <mergeCell ref="B40:B47"/>
    <mergeCell ref="C40:C47"/>
    <mergeCell ref="D40:D47"/>
    <mergeCell ref="A38:B38"/>
    <mergeCell ref="A40:A47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92"/>
  <sheetViews>
    <sheetView tabSelected="1" view="pageLayout" topLeftCell="A73" zoomScaleNormal="100" workbookViewId="0">
      <selection activeCell="I90" sqref="I90:I92"/>
    </sheetView>
  </sheetViews>
  <sheetFormatPr defaultRowHeight="14.25" x14ac:dyDescent="0.2"/>
  <cols>
    <col min="1" max="3" width="5.125" customWidth="1"/>
    <col min="4" max="5" width="5.875" customWidth="1"/>
    <col min="6" max="6" width="5.375" customWidth="1"/>
    <col min="7" max="7" width="5.125" customWidth="1"/>
    <col min="8" max="8" width="5.25" customWidth="1"/>
    <col min="9" max="9" width="11.875" customWidth="1"/>
    <col min="10" max="10" width="6" bestFit="1" customWidth="1"/>
    <col min="11" max="11" width="4.875" customWidth="1"/>
    <col min="12" max="12" width="4.25" customWidth="1"/>
    <col min="13" max="13" width="20.875" customWidth="1"/>
    <col min="14" max="14" width="10.625" customWidth="1"/>
    <col min="15" max="15" width="5.625" customWidth="1"/>
    <col min="16" max="16" width="5.125" customWidth="1"/>
    <col min="17" max="17" width="6.125" customWidth="1"/>
    <col min="18" max="18" width="5.75" customWidth="1"/>
    <col min="19" max="20" width="4.875" customWidth="1"/>
  </cols>
  <sheetData>
    <row r="5" spans="1:20" ht="5.25" customHeight="1" thickBot="1" x14ac:dyDescent="0.25"/>
    <row r="6" spans="1:20" ht="19.5" x14ac:dyDescent="0.2">
      <c r="A6" s="258" t="s">
        <v>0</v>
      </c>
      <c r="B6" s="259"/>
      <c r="C6" s="260"/>
      <c r="D6" s="65"/>
      <c r="E6" s="66"/>
      <c r="F6" s="66" t="s">
        <v>14</v>
      </c>
      <c r="G6" s="67"/>
      <c r="H6" s="68"/>
      <c r="I6" s="66" t="s">
        <v>13</v>
      </c>
      <c r="J6" s="66"/>
      <c r="K6" s="67"/>
      <c r="L6" s="65"/>
      <c r="M6" s="66"/>
      <c r="N6" s="69" t="s">
        <v>1</v>
      </c>
      <c r="O6" s="66"/>
      <c r="P6" s="66"/>
      <c r="Q6" s="66"/>
      <c r="R6" s="90"/>
      <c r="S6" s="90"/>
      <c r="T6" s="70" t="s">
        <v>15</v>
      </c>
    </row>
    <row r="7" spans="1:20" ht="52.5" customHeight="1" x14ac:dyDescent="0.2">
      <c r="A7" s="71" t="s">
        <v>2</v>
      </c>
      <c r="B7" s="72" t="s">
        <v>130</v>
      </c>
      <c r="C7" s="3" t="s">
        <v>3</v>
      </c>
      <c r="D7" s="73" t="s">
        <v>4</v>
      </c>
      <c r="E7" s="11" t="s">
        <v>5</v>
      </c>
      <c r="F7" s="10" t="s">
        <v>6</v>
      </c>
      <c r="G7" s="10" t="s">
        <v>3</v>
      </c>
      <c r="H7" s="74" t="s">
        <v>10</v>
      </c>
      <c r="I7" s="3" t="s">
        <v>5</v>
      </c>
      <c r="J7" s="3" t="s">
        <v>12</v>
      </c>
      <c r="K7" s="3" t="s">
        <v>11</v>
      </c>
      <c r="L7" s="75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2" t="s">
        <v>3</v>
      </c>
      <c r="R7" s="12" t="s">
        <v>171</v>
      </c>
      <c r="S7" s="12" t="s">
        <v>172</v>
      </c>
      <c r="T7" s="113" t="s">
        <v>16</v>
      </c>
    </row>
    <row r="8" spans="1:20" ht="12.95" customHeight="1" x14ac:dyDescent="0.2">
      <c r="A8" s="261" t="s">
        <v>104</v>
      </c>
      <c r="B8" s="235" t="s">
        <v>131</v>
      </c>
      <c r="C8" s="264">
        <v>1</v>
      </c>
      <c r="D8" s="235" t="s">
        <v>102</v>
      </c>
      <c r="E8" s="267" t="s">
        <v>105</v>
      </c>
      <c r="F8" s="267">
        <v>1</v>
      </c>
      <c r="G8" s="264">
        <f>F8*C8</f>
        <v>1</v>
      </c>
      <c r="H8" s="235" t="s">
        <v>102</v>
      </c>
      <c r="I8" s="256" t="s">
        <v>132</v>
      </c>
      <c r="J8" s="257">
        <v>1</v>
      </c>
      <c r="K8" s="257">
        <f>J8*G8</f>
        <v>1</v>
      </c>
      <c r="L8" s="115" t="s">
        <v>102</v>
      </c>
      <c r="M8" s="116" t="s">
        <v>132</v>
      </c>
      <c r="N8" s="117" t="s">
        <v>133</v>
      </c>
      <c r="O8" s="116">
        <v>1</v>
      </c>
      <c r="P8" s="116">
        <f>O8*$F$8</f>
        <v>1</v>
      </c>
      <c r="Q8" s="4">
        <f>P8*$C$8</f>
        <v>1</v>
      </c>
      <c r="R8" s="118">
        <f>13.9*Q8</f>
        <v>13.9</v>
      </c>
      <c r="S8" s="118" t="s">
        <v>204</v>
      </c>
      <c r="T8" s="119"/>
    </row>
    <row r="9" spans="1:20" ht="12.95" customHeight="1" x14ac:dyDescent="0.2">
      <c r="A9" s="262"/>
      <c r="B9" s="236"/>
      <c r="C9" s="265"/>
      <c r="D9" s="236"/>
      <c r="E9" s="268"/>
      <c r="F9" s="268"/>
      <c r="G9" s="265"/>
      <c r="H9" s="236"/>
      <c r="I9" s="254"/>
      <c r="J9" s="251"/>
      <c r="K9" s="251"/>
      <c r="L9" s="115" t="s">
        <v>103</v>
      </c>
      <c r="M9" s="116" t="s">
        <v>134</v>
      </c>
      <c r="N9" s="116" t="s">
        <v>135</v>
      </c>
      <c r="O9" s="116">
        <v>2</v>
      </c>
      <c r="P9" s="116">
        <f t="shared" ref="P9:P29" si="0">O9*$F$8</f>
        <v>2</v>
      </c>
      <c r="Q9" s="4">
        <f t="shared" ref="Q9:Q29" si="1">P9*$C$8</f>
        <v>2</v>
      </c>
      <c r="R9" s="118">
        <f>Q9*2.43</f>
        <v>4.8600000000000003</v>
      </c>
      <c r="S9" s="118" t="s">
        <v>204</v>
      </c>
      <c r="T9" s="119"/>
    </row>
    <row r="10" spans="1:20" ht="12.95" customHeight="1" thickBot="1" x14ac:dyDescent="0.25">
      <c r="A10" s="262"/>
      <c r="B10" s="236"/>
      <c r="C10" s="265"/>
      <c r="D10" s="236"/>
      <c r="E10" s="268"/>
      <c r="F10" s="268"/>
      <c r="G10" s="265"/>
      <c r="H10" s="237"/>
      <c r="I10" s="255"/>
      <c r="J10" s="252"/>
      <c r="K10" s="252"/>
      <c r="L10" s="120" t="s">
        <v>106</v>
      </c>
      <c r="M10" s="121" t="s">
        <v>136</v>
      </c>
      <c r="N10" s="122" t="s">
        <v>43</v>
      </c>
      <c r="O10" s="121">
        <v>2</v>
      </c>
      <c r="P10" s="121">
        <f t="shared" si="0"/>
        <v>2</v>
      </c>
      <c r="Q10" s="101">
        <f t="shared" si="1"/>
        <v>2</v>
      </c>
      <c r="R10" s="123">
        <f>Q10*0.015</f>
        <v>0.03</v>
      </c>
      <c r="S10" s="123" t="s">
        <v>204</v>
      </c>
      <c r="T10" s="124"/>
    </row>
    <row r="11" spans="1:20" ht="12.95" customHeight="1" x14ac:dyDescent="0.2">
      <c r="A11" s="262"/>
      <c r="B11" s="236"/>
      <c r="C11" s="265"/>
      <c r="D11" s="236"/>
      <c r="E11" s="268"/>
      <c r="F11" s="268"/>
      <c r="G11" s="265"/>
      <c r="H11" s="238" t="s">
        <v>103</v>
      </c>
      <c r="I11" s="253" t="s">
        <v>137</v>
      </c>
      <c r="J11" s="250">
        <v>1</v>
      </c>
      <c r="K11" s="250">
        <f>J11*G8</f>
        <v>1</v>
      </c>
      <c r="L11" s="125" t="s">
        <v>102</v>
      </c>
      <c r="M11" s="126" t="s">
        <v>137</v>
      </c>
      <c r="N11" s="127" t="s">
        <v>133</v>
      </c>
      <c r="O11" s="126">
        <v>1</v>
      </c>
      <c r="P11" s="116">
        <f t="shared" si="0"/>
        <v>1</v>
      </c>
      <c r="Q11" s="4">
        <f t="shared" si="1"/>
        <v>1</v>
      </c>
      <c r="R11" s="128">
        <f>Q11*13.9</f>
        <v>13.9</v>
      </c>
      <c r="S11" s="128" t="s">
        <v>204</v>
      </c>
      <c r="T11" s="129"/>
    </row>
    <row r="12" spans="1:20" ht="12.95" customHeight="1" x14ac:dyDescent="0.2">
      <c r="A12" s="262"/>
      <c r="B12" s="236"/>
      <c r="C12" s="265"/>
      <c r="D12" s="236"/>
      <c r="E12" s="268"/>
      <c r="F12" s="268"/>
      <c r="G12" s="265"/>
      <c r="H12" s="236"/>
      <c r="I12" s="254"/>
      <c r="J12" s="251"/>
      <c r="K12" s="251"/>
      <c r="L12" s="115" t="s">
        <v>103</v>
      </c>
      <c r="M12" s="116" t="s">
        <v>138</v>
      </c>
      <c r="N12" s="117" t="s">
        <v>139</v>
      </c>
      <c r="O12" s="116">
        <v>2</v>
      </c>
      <c r="P12" s="116">
        <f t="shared" si="0"/>
        <v>2</v>
      </c>
      <c r="Q12" s="4">
        <f t="shared" si="1"/>
        <v>2</v>
      </c>
      <c r="R12" s="118">
        <f>Q12*1.2</f>
        <v>2.4</v>
      </c>
      <c r="S12" s="118" t="s">
        <v>204</v>
      </c>
      <c r="T12" s="119"/>
    </row>
    <row r="13" spans="1:20" ht="12.95" customHeight="1" thickBot="1" x14ac:dyDescent="0.25">
      <c r="A13" s="262"/>
      <c r="B13" s="236"/>
      <c r="C13" s="265"/>
      <c r="D13" s="236"/>
      <c r="E13" s="268"/>
      <c r="F13" s="268"/>
      <c r="G13" s="265"/>
      <c r="H13" s="237"/>
      <c r="I13" s="255"/>
      <c r="J13" s="252"/>
      <c r="K13" s="252"/>
      <c r="L13" s="120" t="s">
        <v>106</v>
      </c>
      <c r="M13" s="121" t="s">
        <v>140</v>
      </c>
      <c r="N13" s="122" t="s">
        <v>43</v>
      </c>
      <c r="O13" s="121">
        <v>2</v>
      </c>
      <c r="P13" s="121">
        <f t="shared" si="0"/>
        <v>2</v>
      </c>
      <c r="Q13" s="101">
        <f t="shared" si="1"/>
        <v>2</v>
      </c>
      <c r="R13" s="123">
        <f>Q13*0.015</f>
        <v>0.03</v>
      </c>
      <c r="S13" s="123" t="s">
        <v>204</v>
      </c>
      <c r="T13" s="124"/>
    </row>
    <row r="14" spans="1:20" ht="12.95" customHeight="1" x14ac:dyDescent="0.2">
      <c r="A14" s="262"/>
      <c r="B14" s="236"/>
      <c r="C14" s="265"/>
      <c r="D14" s="236"/>
      <c r="E14" s="268"/>
      <c r="F14" s="268"/>
      <c r="G14" s="265"/>
      <c r="H14" s="238" t="s">
        <v>106</v>
      </c>
      <c r="I14" s="253" t="s">
        <v>141</v>
      </c>
      <c r="J14" s="250">
        <v>1</v>
      </c>
      <c r="K14" s="250">
        <f>J14*G8</f>
        <v>1</v>
      </c>
      <c r="L14" s="125" t="s">
        <v>102</v>
      </c>
      <c r="M14" s="126" t="s">
        <v>142</v>
      </c>
      <c r="N14" s="126" t="s">
        <v>143</v>
      </c>
      <c r="O14" s="126">
        <v>1</v>
      </c>
      <c r="P14" s="126">
        <f t="shared" si="0"/>
        <v>1</v>
      </c>
      <c r="Q14" s="98">
        <f t="shared" si="1"/>
        <v>1</v>
      </c>
      <c r="R14" s="128">
        <f>Q14*2.02</f>
        <v>2.02</v>
      </c>
      <c r="S14" s="128" t="s">
        <v>204</v>
      </c>
      <c r="T14" s="129"/>
    </row>
    <row r="15" spans="1:20" ht="12.95" customHeight="1" x14ac:dyDescent="0.2">
      <c r="A15" s="262"/>
      <c r="B15" s="236"/>
      <c r="C15" s="265"/>
      <c r="D15" s="236"/>
      <c r="E15" s="268"/>
      <c r="F15" s="268"/>
      <c r="G15" s="265"/>
      <c r="H15" s="236"/>
      <c r="I15" s="254"/>
      <c r="J15" s="251"/>
      <c r="K15" s="251"/>
      <c r="L15" s="115" t="s">
        <v>103</v>
      </c>
      <c r="M15" s="116" t="s">
        <v>144</v>
      </c>
      <c r="N15" s="116" t="s">
        <v>145</v>
      </c>
      <c r="O15" s="116">
        <v>2</v>
      </c>
      <c r="P15" s="116">
        <f t="shared" si="0"/>
        <v>2</v>
      </c>
      <c r="Q15" s="4">
        <f t="shared" si="1"/>
        <v>2</v>
      </c>
      <c r="R15" s="118">
        <f>Q15*1.22</f>
        <v>2.44</v>
      </c>
      <c r="S15" s="118" t="s">
        <v>204</v>
      </c>
      <c r="T15" s="119"/>
    </row>
    <row r="16" spans="1:20" ht="12.95" customHeight="1" thickBot="1" x14ac:dyDescent="0.25">
      <c r="A16" s="262"/>
      <c r="B16" s="236"/>
      <c r="C16" s="265"/>
      <c r="D16" s="236"/>
      <c r="E16" s="268"/>
      <c r="F16" s="268"/>
      <c r="G16" s="265"/>
      <c r="H16" s="237"/>
      <c r="I16" s="255"/>
      <c r="J16" s="252"/>
      <c r="K16" s="252"/>
      <c r="L16" s="120" t="s">
        <v>106</v>
      </c>
      <c r="M16" s="121" t="s">
        <v>146</v>
      </c>
      <c r="N16" s="121" t="s">
        <v>147</v>
      </c>
      <c r="O16" s="121">
        <v>1</v>
      </c>
      <c r="P16" s="121">
        <f t="shared" si="0"/>
        <v>1</v>
      </c>
      <c r="Q16" s="101">
        <f t="shared" si="1"/>
        <v>1</v>
      </c>
      <c r="R16" s="123">
        <f>1.23*Q16</f>
        <v>1.23</v>
      </c>
      <c r="S16" s="123" t="s">
        <v>204</v>
      </c>
      <c r="T16" s="124"/>
    </row>
    <row r="17" spans="1:20" ht="12.95" customHeight="1" x14ac:dyDescent="0.2">
      <c r="A17" s="262"/>
      <c r="B17" s="236"/>
      <c r="C17" s="265"/>
      <c r="D17" s="236"/>
      <c r="E17" s="268"/>
      <c r="F17" s="268"/>
      <c r="G17" s="265"/>
      <c r="H17" s="238" t="s">
        <v>108</v>
      </c>
      <c r="I17" s="250" t="s">
        <v>148</v>
      </c>
      <c r="J17" s="247">
        <v>1</v>
      </c>
      <c r="K17" s="247">
        <f>J17*G8</f>
        <v>1</v>
      </c>
      <c r="L17" s="125" t="s">
        <v>102</v>
      </c>
      <c r="M17" s="126" t="s">
        <v>148</v>
      </c>
      <c r="N17" s="126" t="s">
        <v>149</v>
      </c>
      <c r="O17" s="126">
        <v>1</v>
      </c>
      <c r="P17" s="126">
        <f t="shared" si="0"/>
        <v>1</v>
      </c>
      <c r="Q17" s="98">
        <f t="shared" si="1"/>
        <v>1</v>
      </c>
      <c r="R17" s="128">
        <f>5.6*Q17</f>
        <v>5.6</v>
      </c>
      <c r="S17" s="128" t="s">
        <v>204</v>
      </c>
      <c r="T17" s="129"/>
    </row>
    <row r="18" spans="1:20" ht="12.95" customHeight="1" x14ac:dyDescent="0.2">
      <c r="A18" s="262"/>
      <c r="B18" s="236"/>
      <c r="C18" s="265"/>
      <c r="D18" s="236"/>
      <c r="E18" s="268"/>
      <c r="F18" s="268"/>
      <c r="G18" s="265"/>
      <c r="H18" s="236"/>
      <c r="I18" s="251"/>
      <c r="J18" s="248"/>
      <c r="K18" s="248"/>
      <c r="L18" s="115" t="s">
        <v>103</v>
      </c>
      <c r="M18" s="116" t="s">
        <v>150</v>
      </c>
      <c r="N18" s="117" t="s">
        <v>151</v>
      </c>
      <c r="O18" s="116">
        <v>1</v>
      </c>
      <c r="P18" s="116">
        <f t="shared" si="0"/>
        <v>1</v>
      </c>
      <c r="Q18" s="4">
        <f t="shared" si="1"/>
        <v>1</v>
      </c>
      <c r="R18" s="118">
        <f>Q18*0.5</f>
        <v>0.5</v>
      </c>
      <c r="S18" s="118" t="s">
        <v>204</v>
      </c>
      <c r="T18" s="119"/>
    </row>
    <row r="19" spans="1:20" ht="12.95" customHeight="1" x14ac:dyDescent="0.2">
      <c r="A19" s="262"/>
      <c r="B19" s="236"/>
      <c r="C19" s="265"/>
      <c r="D19" s="236"/>
      <c r="E19" s="268"/>
      <c r="F19" s="268"/>
      <c r="G19" s="265"/>
      <c r="H19" s="236"/>
      <c r="I19" s="251"/>
      <c r="J19" s="248"/>
      <c r="K19" s="248"/>
      <c r="L19" s="115" t="s">
        <v>106</v>
      </c>
      <c r="M19" s="116" t="s">
        <v>152</v>
      </c>
      <c r="N19" s="117" t="s">
        <v>153</v>
      </c>
      <c r="O19" s="116">
        <v>1</v>
      </c>
      <c r="P19" s="116">
        <f t="shared" si="0"/>
        <v>1</v>
      </c>
      <c r="Q19" s="4">
        <f t="shared" si="1"/>
        <v>1</v>
      </c>
      <c r="R19" s="118">
        <f>Q19*2.93</f>
        <v>2.93</v>
      </c>
      <c r="S19" s="118" t="s">
        <v>204</v>
      </c>
      <c r="T19" s="119"/>
    </row>
    <row r="20" spans="1:20" ht="12.95" customHeight="1" x14ac:dyDescent="0.2">
      <c r="A20" s="262"/>
      <c r="B20" s="236"/>
      <c r="C20" s="265"/>
      <c r="D20" s="236"/>
      <c r="E20" s="268"/>
      <c r="F20" s="268"/>
      <c r="G20" s="265"/>
      <c r="H20" s="236"/>
      <c r="I20" s="251"/>
      <c r="J20" s="248"/>
      <c r="K20" s="248"/>
      <c r="L20" s="125" t="s">
        <v>108</v>
      </c>
      <c r="M20" s="137" t="s">
        <v>154</v>
      </c>
      <c r="N20" s="126" t="s">
        <v>44</v>
      </c>
      <c r="O20" s="126">
        <v>4</v>
      </c>
      <c r="P20" s="126">
        <f t="shared" si="0"/>
        <v>4</v>
      </c>
      <c r="Q20" s="98">
        <f t="shared" si="1"/>
        <v>4</v>
      </c>
      <c r="R20" s="128">
        <f>Q20*0.04</f>
        <v>0.16</v>
      </c>
      <c r="S20" s="128" t="s">
        <v>204</v>
      </c>
      <c r="T20" s="129"/>
    </row>
    <row r="21" spans="1:20" ht="12.95" customHeight="1" x14ac:dyDescent="0.2">
      <c r="A21" s="262"/>
      <c r="B21" s="236"/>
      <c r="C21" s="265"/>
      <c r="D21" s="236"/>
      <c r="E21" s="268"/>
      <c r="F21" s="268"/>
      <c r="G21" s="265"/>
      <c r="H21" s="236"/>
      <c r="I21" s="251"/>
      <c r="J21" s="248"/>
      <c r="K21" s="248"/>
      <c r="L21" s="115" t="s">
        <v>109</v>
      </c>
      <c r="M21" s="126" t="s">
        <v>155</v>
      </c>
      <c r="N21" s="116" t="s">
        <v>156</v>
      </c>
      <c r="O21" s="116">
        <v>4</v>
      </c>
      <c r="P21" s="116">
        <f t="shared" si="0"/>
        <v>4</v>
      </c>
      <c r="Q21" s="4">
        <f t="shared" si="1"/>
        <v>4</v>
      </c>
      <c r="R21" s="118">
        <f>Q21*0.01</f>
        <v>0.04</v>
      </c>
      <c r="S21" s="118" t="s">
        <v>204</v>
      </c>
      <c r="T21" s="119"/>
    </row>
    <row r="22" spans="1:20" ht="12.95" customHeight="1" x14ac:dyDescent="0.2">
      <c r="A22" s="262"/>
      <c r="B22" s="236"/>
      <c r="C22" s="265"/>
      <c r="D22" s="236"/>
      <c r="E22" s="268"/>
      <c r="F22" s="268"/>
      <c r="G22" s="265"/>
      <c r="H22" s="236"/>
      <c r="I22" s="251"/>
      <c r="J22" s="248"/>
      <c r="K22" s="248"/>
      <c r="L22" s="115" t="s">
        <v>104</v>
      </c>
      <c r="M22" s="116" t="s">
        <v>157</v>
      </c>
      <c r="N22" s="116" t="s">
        <v>35</v>
      </c>
      <c r="O22" s="116">
        <v>16</v>
      </c>
      <c r="P22" s="116">
        <f t="shared" si="0"/>
        <v>16</v>
      </c>
      <c r="Q22" s="4">
        <f t="shared" si="1"/>
        <v>16</v>
      </c>
      <c r="R22" s="118">
        <f>Q22</f>
        <v>16</v>
      </c>
      <c r="S22" s="118" t="s">
        <v>205</v>
      </c>
      <c r="T22" s="119"/>
    </row>
    <row r="23" spans="1:20" ht="12.95" customHeight="1" thickBot="1" x14ac:dyDescent="0.25">
      <c r="A23" s="262"/>
      <c r="B23" s="236"/>
      <c r="C23" s="265"/>
      <c r="D23" s="236"/>
      <c r="E23" s="268"/>
      <c r="F23" s="268"/>
      <c r="G23" s="265"/>
      <c r="H23" s="237"/>
      <c r="I23" s="252"/>
      <c r="J23" s="249"/>
      <c r="K23" s="249"/>
      <c r="L23" s="120" t="s">
        <v>158</v>
      </c>
      <c r="M23" s="121" t="s">
        <v>159</v>
      </c>
      <c r="N23" s="121" t="s">
        <v>160</v>
      </c>
      <c r="O23" s="121">
        <v>16</v>
      </c>
      <c r="P23" s="121">
        <f t="shared" si="0"/>
        <v>16</v>
      </c>
      <c r="Q23" s="101">
        <f t="shared" si="1"/>
        <v>16</v>
      </c>
      <c r="R23" s="123">
        <f>Q23</f>
        <v>16</v>
      </c>
      <c r="S23" s="123" t="s">
        <v>205</v>
      </c>
      <c r="T23" s="124"/>
    </row>
    <row r="24" spans="1:20" ht="12.95" customHeight="1" x14ac:dyDescent="0.2">
      <c r="A24" s="262"/>
      <c r="B24" s="236"/>
      <c r="C24" s="265"/>
      <c r="D24" s="236"/>
      <c r="E24" s="268"/>
      <c r="F24" s="268"/>
      <c r="G24" s="265"/>
      <c r="H24" s="238" t="s">
        <v>109</v>
      </c>
      <c r="I24" s="250" t="s">
        <v>161</v>
      </c>
      <c r="J24" s="247">
        <v>1</v>
      </c>
      <c r="K24" s="247">
        <f>J24*G8</f>
        <v>1</v>
      </c>
      <c r="L24" s="125" t="s">
        <v>102</v>
      </c>
      <c r="M24" s="126" t="s">
        <v>162</v>
      </c>
      <c r="N24" s="126" t="s">
        <v>203</v>
      </c>
      <c r="O24" s="126">
        <v>2</v>
      </c>
      <c r="P24" s="126">
        <f t="shared" si="0"/>
        <v>2</v>
      </c>
      <c r="Q24" s="98">
        <f t="shared" si="1"/>
        <v>2</v>
      </c>
      <c r="R24" s="128">
        <f>Q24</f>
        <v>2</v>
      </c>
      <c r="S24" s="128" t="s">
        <v>205</v>
      </c>
      <c r="T24" s="129"/>
    </row>
    <row r="25" spans="1:20" ht="12.95" customHeight="1" x14ac:dyDescent="0.2">
      <c r="A25" s="262"/>
      <c r="B25" s="236"/>
      <c r="C25" s="265"/>
      <c r="D25" s="236"/>
      <c r="E25" s="268"/>
      <c r="F25" s="268"/>
      <c r="G25" s="265"/>
      <c r="H25" s="236"/>
      <c r="I25" s="251"/>
      <c r="J25" s="248"/>
      <c r="K25" s="248"/>
      <c r="L25" s="115" t="s">
        <v>103</v>
      </c>
      <c r="M25" s="116" t="s">
        <v>164</v>
      </c>
      <c r="N25" s="116" t="s">
        <v>203</v>
      </c>
      <c r="O25" s="116">
        <v>2</v>
      </c>
      <c r="P25" s="116">
        <f t="shared" si="0"/>
        <v>2</v>
      </c>
      <c r="Q25" s="4">
        <f t="shared" si="1"/>
        <v>2</v>
      </c>
      <c r="R25" s="118">
        <f>Q25</f>
        <v>2</v>
      </c>
      <c r="S25" s="118" t="s">
        <v>205</v>
      </c>
      <c r="T25" s="119"/>
    </row>
    <row r="26" spans="1:20" ht="12.95" customHeight="1" x14ac:dyDescent="0.2">
      <c r="A26" s="262"/>
      <c r="B26" s="236"/>
      <c r="C26" s="265"/>
      <c r="D26" s="236"/>
      <c r="E26" s="268"/>
      <c r="F26" s="268"/>
      <c r="G26" s="265"/>
      <c r="H26" s="236"/>
      <c r="I26" s="251"/>
      <c r="J26" s="248"/>
      <c r="K26" s="248"/>
      <c r="L26" s="130" t="s">
        <v>106</v>
      </c>
      <c r="M26" s="131" t="s">
        <v>165</v>
      </c>
      <c r="N26" s="131" t="s">
        <v>37</v>
      </c>
      <c r="O26" s="131">
        <v>6</v>
      </c>
      <c r="P26" s="131">
        <f t="shared" si="0"/>
        <v>6</v>
      </c>
      <c r="Q26" s="132">
        <f t="shared" si="1"/>
        <v>6</v>
      </c>
      <c r="R26" s="133">
        <f>Q26</f>
        <v>6</v>
      </c>
      <c r="S26" s="133" t="s">
        <v>205</v>
      </c>
      <c r="T26" s="134"/>
    </row>
    <row r="27" spans="1:20" ht="12.95" customHeight="1" thickBot="1" x14ac:dyDescent="0.25">
      <c r="A27" s="262"/>
      <c r="B27" s="236"/>
      <c r="C27" s="265"/>
      <c r="D27" s="236"/>
      <c r="E27" s="268"/>
      <c r="F27" s="268"/>
      <c r="G27" s="265"/>
      <c r="H27" s="237"/>
      <c r="I27" s="252"/>
      <c r="J27" s="249"/>
      <c r="K27" s="249"/>
      <c r="L27" s="120" t="s">
        <v>108</v>
      </c>
      <c r="M27" s="121" t="s">
        <v>166</v>
      </c>
      <c r="N27" s="121" t="s">
        <v>167</v>
      </c>
      <c r="O27" s="121">
        <v>6</v>
      </c>
      <c r="P27" s="121">
        <f t="shared" si="0"/>
        <v>6</v>
      </c>
      <c r="Q27" s="101">
        <f t="shared" si="1"/>
        <v>6</v>
      </c>
      <c r="R27" s="123">
        <f>Q27*0.24</f>
        <v>1.44</v>
      </c>
      <c r="S27" s="123" t="s">
        <v>204</v>
      </c>
      <c r="T27" s="124"/>
    </row>
    <row r="28" spans="1:20" ht="12.95" customHeight="1" x14ac:dyDescent="0.2">
      <c r="A28" s="262"/>
      <c r="B28" s="236"/>
      <c r="C28" s="265"/>
      <c r="D28" s="236"/>
      <c r="E28" s="268"/>
      <c r="F28" s="268"/>
      <c r="G28" s="265"/>
      <c r="H28" s="238" t="s">
        <v>104</v>
      </c>
      <c r="I28" s="250" t="s">
        <v>168</v>
      </c>
      <c r="J28" s="247">
        <v>1</v>
      </c>
      <c r="K28" s="247">
        <f>J28*G8</f>
        <v>1</v>
      </c>
      <c r="L28" s="125" t="s">
        <v>102</v>
      </c>
      <c r="M28" s="126" t="s">
        <v>169</v>
      </c>
      <c r="N28" s="116" t="s">
        <v>45</v>
      </c>
      <c r="O28" s="98">
        <v>12</v>
      </c>
      <c r="P28" s="98">
        <f t="shared" si="0"/>
        <v>12</v>
      </c>
      <c r="Q28" s="98">
        <f t="shared" si="1"/>
        <v>12</v>
      </c>
      <c r="R28" s="128">
        <f>Q28</f>
        <v>12</v>
      </c>
      <c r="S28" s="128" t="s">
        <v>205</v>
      </c>
      <c r="T28" s="135"/>
    </row>
    <row r="29" spans="1:20" ht="12.95" customHeight="1" thickBot="1" x14ac:dyDescent="0.25">
      <c r="A29" s="263"/>
      <c r="B29" s="237"/>
      <c r="C29" s="266"/>
      <c r="D29" s="237"/>
      <c r="E29" s="269"/>
      <c r="F29" s="269"/>
      <c r="G29" s="266"/>
      <c r="H29" s="237"/>
      <c r="I29" s="252"/>
      <c r="J29" s="249"/>
      <c r="K29" s="249"/>
      <c r="L29" s="120" t="s">
        <v>103</v>
      </c>
      <c r="M29" s="121" t="s">
        <v>170</v>
      </c>
      <c r="N29" s="121" t="s">
        <v>46</v>
      </c>
      <c r="O29" s="101">
        <v>12</v>
      </c>
      <c r="P29" s="101">
        <f t="shared" si="0"/>
        <v>12</v>
      </c>
      <c r="Q29" s="101">
        <f t="shared" si="1"/>
        <v>12</v>
      </c>
      <c r="R29" s="123">
        <f>Q29</f>
        <v>12</v>
      </c>
      <c r="S29" s="123" t="s">
        <v>205</v>
      </c>
      <c r="T29" s="136"/>
    </row>
    <row r="35" spans="1:20" ht="5.25" customHeight="1" x14ac:dyDescent="0.2"/>
    <row r="36" spans="1:20" ht="14.25" customHeight="1" x14ac:dyDescent="0.2"/>
    <row r="37" spans="1:20" ht="13.5" customHeight="1" x14ac:dyDescent="0.2"/>
    <row r="38" spans="1:20" ht="13.5" customHeight="1" x14ac:dyDescent="0.2"/>
    <row r="39" spans="1:20" ht="13.5" customHeight="1" x14ac:dyDescent="0.2"/>
    <row r="40" spans="1:20" ht="9" customHeight="1" x14ac:dyDescent="0.2"/>
    <row r="41" spans="1:20" ht="19.5" x14ac:dyDescent="0.2">
      <c r="A41" s="196" t="s">
        <v>0</v>
      </c>
      <c r="B41" s="196"/>
      <c r="C41" s="196"/>
      <c r="D41" s="7"/>
      <c r="E41" s="8"/>
      <c r="F41" s="8" t="s">
        <v>14</v>
      </c>
      <c r="G41" s="9"/>
      <c r="H41" s="8"/>
      <c r="I41" s="8" t="s">
        <v>13</v>
      </c>
      <c r="J41" s="8"/>
      <c r="K41" s="9"/>
      <c r="L41" s="197" t="s">
        <v>1</v>
      </c>
      <c r="M41" s="270"/>
      <c r="N41" s="270"/>
      <c r="O41" s="270"/>
      <c r="P41" s="270"/>
      <c r="Q41" s="270"/>
      <c r="R41" s="270"/>
      <c r="S41" s="271"/>
      <c r="T41" s="13" t="s">
        <v>15</v>
      </c>
    </row>
    <row r="42" spans="1:20" ht="45" x14ac:dyDescent="0.2">
      <c r="A42" s="14" t="s">
        <v>2</v>
      </c>
      <c r="B42" s="3" t="s">
        <v>130</v>
      </c>
      <c r="C42" s="3" t="s">
        <v>3</v>
      </c>
      <c r="D42" s="10" t="s">
        <v>4</v>
      </c>
      <c r="E42" s="11" t="s">
        <v>5</v>
      </c>
      <c r="F42" s="10" t="s">
        <v>6</v>
      </c>
      <c r="G42" s="10" t="s">
        <v>3</v>
      </c>
      <c r="H42" s="3" t="s">
        <v>10</v>
      </c>
      <c r="I42" s="3" t="s">
        <v>5</v>
      </c>
      <c r="J42" s="3" t="s">
        <v>12</v>
      </c>
      <c r="K42" s="3" t="s">
        <v>11</v>
      </c>
      <c r="L42" s="1" t="s">
        <v>7</v>
      </c>
      <c r="M42" s="2" t="s">
        <v>5</v>
      </c>
      <c r="N42" s="2" t="s">
        <v>9</v>
      </c>
      <c r="O42" s="3" t="s">
        <v>8</v>
      </c>
      <c r="P42" s="3" t="s">
        <v>6</v>
      </c>
      <c r="Q42" s="12" t="s">
        <v>3</v>
      </c>
      <c r="R42" s="34" t="s">
        <v>171</v>
      </c>
      <c r="S42" s="22" t="s">
        <v>172</v>
      </c>
      <c r="T42" s="3" t="s">
        <v>16</v>
      </c>
    </row>
    <row r="43" spans="1:20" ht="12.95" customHeight="1" x14ac:dyDescent="0.2">
      <c r="A43" s="235" t="s">
        <v>104</v>
      </c>
      <c r="B43" s="235" t="s">
        <v>131</v>
      </c>
      <c r="C43" s="275">
        <v>1</v>
      </c>
      <c r="D43" s="280" t="s">
        <v>103</v>
      </c>
      <c r="E43" s="283" t="s">
        <v>107</v>
      </c>
      <c r="F43" s="286" t="s">
        <v>19</v>
      </c>
      <c r="G43" s="277">
        <f>F43*C43</f>
        <v>1</v>
      </c>
      <c r="H43" s="235" t="s">
        <v>102</v>
      </c>
      <c r="I43" s="235" t="s">
        <v>107</v>
      </c>
      <c r="J43" s="235" t="s">
        <v>19</v>
      </c>
      <c r="K43" s="289">
        <f>J43*G43</f>
        <v>1</v>
      </c>
      <c r="L43" s="115" t="s">
        <v>19</v>
      </c>
      <c r="M43" s="326" t="s">
        <v>217</v>
      </c>
      <c r="N43" s="139" t="s">
        <v>52</v>
      </c>
      <c r="O43" s="138">
        <v>1</v>
      </c>
      <c r="P43" s="160">
        <f>O43*$F$43</f>
        <v>1</v>
      </c>
      <c r="Q43" s="161">
        <f>P43*$C$43</f>
        <v>1</v>
      </c>
      <c r="R43" s="98">
        <f>3.27*Q43</f>
        <v>3.27</v>
      </c>
      <c r="S43" s="4" t="s">
        <v>204</v>
      </c>
      <c r="T43" s="4"/>
    </row>
    <row r="44" spans="1:20" ht="12.95" customHeight="1" x14ac:dyDescent="0.2">
      <c r="A44" s="236"/>
      <c r="B44" s="236"/>
      <c r="C44" s="275"/>
      <c r="D44" s="281"/>
      <c r="E44" s="284"/>
      <c r="F44" s="287"/>
      <c r="G44" s="278"/>
      <c r="H44" s="236"/>
      <c r="I44" s="236"/>
      <c r="J44" s="236"/>
      <c r="K44" s="243"/>
      <c r="L44" s="115" t="s">
        <v>20</v>
      </c>
      <c r="M44" s="326" t="s">
        <v>216</v>
      </c>
      <c r="N44" s="139" t="s">
        <v>54</v>
      </c>
      <c r="O44" s="138">
        <v>1</v>
      </c>
      <c r="P44" s="160">
        <f t="shared" ref="P44:P65" si="2">O44*$F$43</f>
        <v>1</v>
      </c>
      <c r="Q44" s="161">
        <f t="shared" ref="Q44:Q65" si="3">P44*$C$43</f>
        <v>1</v>
      </c>
      <c r="R44" s="4">
        <f>Q44*6.59</f>
        <v>6.59</v>
      </c>
      <c r="S44" s="4" t="s">
        <v>204</v>
      </c>
      <c r="T44" s="4"/>
    </row>
    <row r="45" spans="1:20" ht="12.95" customHeight="1" x14ac:dyDescent="0.2">
      <c r="A45" s="236"/>
      <c r="B45" s="236"/>
      <c r="C45" s="275"/>
      <c r="D45" s="281"/>
      <c r="E45" s="284"/>
      <c r="F45" s="287"/>
      <c r="G45" s="278"/>
      <c r="H45" s="236"/>
      <c r="I45" s="236"/>
      <c r="J45" s="236"/>
      <c r="K45" s="243"/>
      <c r="L45" s="115" t="s">
        <v>21</v>
      </c>
      <c r="M45" s="326" t="s">
        <v>55</v>
      </c>
      <c r="N45" s="139" t="s">
        <v>56</v>
      </c>
      <c r="O45" s="138">
        <v>2</v>
      </c>
      <c r="P45" s="160">
        <f t="shared" si="2"/>
        <v>2</v>
      </c>
      <c r="Q45" s="161">
        <f t="shared" si="3"/>
        <v>2</v>
      </c>
      <c r="R45" s="4">
        <f>1.41*Q45</f>
        <v>2.82</v>
      </c>
      <c r="S45" s="4" t="s">
        <v>204</v>
      </c>
      <c r="T45" s="4"/>
    </row>
    <row r="46" spans="1:20" ht="12.95" customHeight="1" x14ac:dyDescent="0.2">
      <c r="A46" s="236"/>
      <c r="B46" s="236"/>
      <c r="C46" s="275"/>
      <c r="D46" s="281"/>
      <c r="E46" s="284"/>
      <c r="F46" s="287"/>
      <c r="G46" s="278"/>
      <c r="H46" s="236"/>
      <c r="I46" s="236"/>
      <c r="J46" s="236"/>
      <c r="K46" s="243"/>
      <c r="L46" s="115" t="s">
        <v>22</v>
      </c>
      <c r="M46" s="326" t="s">
        <v>57</v>
      </c>
      <c r="N46" s="139" t="s">
        <v>58</v>
      </c>
      <c r="O46" s="138">
        <v>3</v>
      </c>
      <c r="P46" s="160">
        <f t="shared" si="2"/>
        <v>3</v>
      </c>
      <c r="Q46" s="161">
        <f t="shared" si="3"/>
        <v>3</v>
      </c>
      <c r="R46" s="4">
        <f>0.68*Q46</f>
        <v>2.04</v>
      </c>
      <c r="S46" s="4" t="s">
        <v>204</v>
      </c>
      <c r="T46" s="4"/>
    </row>
    <row r="47" spans="1:20" ht="12.95" customHeight="1" x14ac:dyDescent="0.2">
      <c r="A47" s="236"/>
      <c r="B47" s="236"/>
      <c r="C47" s="275"/>
      <c r="D47" s="281"/>
      <c r="E47" s="284"/>
      <c r="F47" s="287"/>
      <c r="G47" s="278"/>
      <c r="H47" s="236"/>
      <c r="I47" s="236"/>
      <c r="J47" s="236"/>
      <c r="K47" s="243"/>
      <c r="L47" s="115" t="s">
        <v>23</v>
      </c>
      <c r="M47" s="326" t="s">
        <v>218</v>
      </c>
      <c r="N47" s="139" t="s">
        <v>60</v>
      </c>
      <c r="O47" s="138">
        <v>1</v>
      </c>
      <c r="P47" s="160">
        <f t="shared" si="2"/>
        <v>1</v>
      </c>
      <c r="Q47" s="161">
        <f t="shared" si="3"/>
        <v>1</v>
      </c>
      <c r="R47" s="4">
        <f>Q47*13.18</f>
        <v>13.18</v>
      </c>
      <c r="S47" s="4" t="s">
        <v>204</v>
      </c>
      <c r="T47" s="4"/>
    </row>
    <row r="48" spans="1:20" ht="12.95" customHeight="1" x14ac:dyDescent="0.2">
      <c r="A48" s="236"/>
      <c r="B48" s="236"/>
      <c r="C48" s="275"/>
      <c r="D48" s="281"/>
      <c r="E48" s="284"/>
      <c r="F48" s="287"/>
      <c r="G48" s="278"/>
      <c r="H48" s="236"/>
      <c r="I48" s="236"/>
      <c r="J48" s="236"/>
      <c r="K48" s="243"/>
      <c r="L48" s="115" t="s">
        <v>24</v>
      </c>
      <c r="M48" s="326" t="s">
        <v>212</v>
      </c>
      <c r="N48" s="139" t="s">
        <v>62</v>
      </c>
      <c r="O48" s="138">
        <v>1</v>
      </c>
      <c r="P48" s="160">
        <f t="shared" si="2"/>
        <v>1</v>
      </c>
      <c r="Q48" s="161">
        <f t="shared" si="3"/>
        <v>1</v>
      </c>
      <c r="R48" s="166">
        <f t="shared" ref="R48:R53" si="4">Q48</f>
        <v>1</v>
      </c>
      <c r="S48" s="4" t="s">
        <v>205</v>
      </c>
      <c r="T48" s="4"/>
    </row>
    <row r="49" spans="1:20" ht="12.95" customHeight="1" x14ac:dyDescent="0.2">
      <c r="A49" s="236"/>
      <c r="B49" s="236"/>
      <c r="C49" s="275"/>
      <c r="D49" s="281"/>
      <c r="E49" s="284"/>
      <c r="F49" s="287"/>
      <c r="G49" s="278"/>
      <c r="H49" s="236"/>
      <c r="I49" s="236"/>
      <c r="J49" s="236"/>
      <c r="K49" s="243"/>
      <c r="L49" s="115" t="s">
        <v>25</v>
      </c>
      <c r="M49" s="326" t="s">
        <v>63</v>
      </c>
      <c r="N49" s="139" t="s">
        <v>35</v>
      </c>
      <c r="O49" s="138">
        <v>15</v>
      </c>
      <c r="P49" s="160">
        <f t="shared" si="2"/>
        <v>15</v>
      </c>
      <c r="Q49" s="161">
        <f t="shared" si="3"/>
        <v>15</v>
      </c>
      <c r="R49" s="166">
        <f t="shared" si="4"/>
        <v>15</v>
      </c>
      <c r="S49" s="4" t="s">
        <v>205</v>
      </c>
      <c r="T49" s="4"/>
    </row>
    <row r="50" spans="1:20" ht="12.95" customHeight="1" x14ac:dyDescent="0.2">
      <c r="A50" s="236"/>
      <c r="B50" s="236"/>
      <c r="C50" s="275"/>
      <c r="D50" s="281"/>
      <c r="E50" s="284"/>
      <c r="F50" s="287"/>
      <c r="G50" s="278"/>
      <c r="H50" s="236"/>
      <c r="I50" s="236"/>
      <c r="J50" s="236"/>
      <c r="K50" s="243"/>
      <c r="L50" s="115" t="s">
        <v>26</v>
      </c>
      <c r="M50" s="326" t="s">
        <v>64</v>
      </c>
      <c r="N50" s="139" t="s">
        <v>65</v>
      </c>
      <c r="O50" s="138">
        <v>6</v>
      </c>
      <c r="P50" s="160">
        <f t="shared" si="2"/>
        <v>6</v>
      </c>
      <c r="Q50" s="161">
        <f t="shared" si="3"/>
        <v>6</v>
      </c>
      <c r="R50" s="166">
        <f t="shared" si="4"/>
        <v>6</v>
      </c>
      <c r="S50" s="4" t="s">
        <v>205</v>
      </c>
      <c r="T50" s="4"/>
    </row>
    <row r="51" spans="1:20" ht="12.95" customHeight="1" x14ac:dyDescent="0.2">
      <c r="A51" s="236"/>
      <c r="B51" s="236"/>
      <c r="C51" s="275"/>
      <c r="D51" s="281"/>
      <c r="E51" s="284"/>
      <c r="F51" s="287"/>
      <c r="G51" s="278"/>
      <c r="H51" s="236"/>
      <c r="I51" s="236"/>
      <c r="J51" s="236"/>
      <c r="K51" s="243"/>
      <c r="L51" s="115" t="s">
        <v>27</v>
      </c>
      <c r="M51" s="326" t="s">
        <v>66</v>
      </c>
      <c r="N51" s="139" t="s">
        <v>18</v>
      </c>
      <c r="O51" s="138">
        <v>15</v>
      </c>
      <c r="P51" s="160">
        <f t="shared" si="2"/>
        <v>15</v>
      </c>
      <c r="Q51" s="161">
        <f t="shared" si="3"/>
        <v>15</v>
      </c>
      <c r="R51" s="166">
        <f t="shared" si="4"/>
        <v>15</v>
      </c>
      <c r="S51" s="4" t="s">
        <v>205</v>
      </c>
      <c r="T51" s="4"/>
    </row>
    <row r="52" spans="1:20" ht="12.95" customHeight="1" x14ac:dyDescent="0.2">
      <c r="A52" s="236"/>
      <c r="B52" s="236"/>
      <c r="C52" s="275"/>
      <c r="D52" s="281"/>
      <c r="E52" s="284"/>
      <c r="F52" s="287"/>
      <c r="G52" s="278"/>
      <c r="H52" s="236"/>
      <c r="I52" s="236"/>
      <c r="J52" s="236"/>
      <c r="K52" s="243"/>
      <c r="L52" s="115" t="s">
        <v>28</v>
      </c>
      <c r="M52" s="326" t="s">
        <v>67</v>
      </c>
      <c r="N52" s="139" t="s">
        <v>17</v>
      </c>
      <c r="O52" s="138">
        <v>6</v>
      </c>
      <c r="P52" s="160">
        <f t="shared" si="2"/>
        <v>6</v>
      </c>
      <c r="Q52" s="161">
        <f t="shared" si="3"/>
        <v>6</v>
      </c>
      <c r="R52" s="166">
        <f t="shared" si="4"/>
        <v>6</v>
      </c>
      <c r="S52" s="4" t="s">
        <v>205</v>
      </c>
      <c r="T52" s="4"/>
    </row>
    <row r="53" spans="1:20" ht="12.95" customHeight="1" x14ac:dyDescent="0.2">
      <c r="A53" s="236"/>
      <c r="B53" s="236"/>
      <c r="C53" s="275"/>
      <c r="D53" s="281"/>
      <c r="E53" s="284"/>
      <c r="F53" s="287"/>
      <c r="G53" s="278"/>
      <c r="H53" s="236"/>
      <c r="I53" s="236"/>
      <c r="J53" s="236"/>
      <c r="K53" s="243"/>
      <c r="L53" s="115" t="s">
        <v>29</v>
      </c>
      <c r="M53" s="326" t="s">
        <v>226</v>
      </c>
      <c r="N53" s="139" t="s">
        <v>69</v>
      </c>
      <c r="O53" s="138">
        <v>15</v>
      </c>
      <c r="P53" s="160">
        <f t="shared" si="2"/>
        <v>15</v>
      </c>
      <c r="Q53" s="161">
        <f t="shared" si="3"/>
        <v>15</v>
      </c>
      <c r="R53" s="166">
        <f t="shared" si="4"/>
        <v>15</v>
      </c>
      <c r="S53" s="4" t="s">
        <v>205</v>
      </c>
      <c r="T53" s="4"/>
    </row>
    <row r="54" spans="1:20" ht="12.95" customHeight="1" x14ac:dyDescent="0.2">
      <c r="A54" s="236"/>
      <c r="B54" s="236"/>
      <c r="C54" s="275"/>
      <c r="D54" s="281"/>
      <c r="E54" s="284"/>
      <c r="F54" s="287"/>
      <c r="G54" s="278"/>
      <c r="H54" s="236"/>
      <c r="I54" s="236"/>
      <c r="J54" s="236"/>
      <c r="K54" s="243"/>
      <c r="L54" s="115" t="s">
        <v>31</v>
      </c>
      <c r="M54" s="326" t="s">
        <v>213</v>
      </c>
      <c r="N54" s="139" t="s">
        <v>206</v>
      </c>
      <c r="O54" s="138">
        <v>1</v>
      </c>
      <c r="P54" s="160">
        <f t="shared" si="2"/>
        <v>1</v>
      </c>
      <c r="Q54" s="161">
        <f t="shared" si="3"/>
        <v>1</v>
      </c>
      <c r="R54" s="4">
        <f>Q54*0.19</f>
        <v>0.19</v>
      </c>
      <c r="S54" s="4" t="s">
        <v>204</v>
      </c>
      <c r="T54" s="4"/>
    </row>
    <row r="55" spans="1:20" ht="12.95" customHeight="1" x14ac:dyDescent="0.2">
      <c r="A55" s="236"/>
      <c r="B55" s="236"/>
      <c r="C55" s="275"/>
      <c r="D55" s="281"/>
      <c r="E55" s="284"/>
      <c r="F55" s="287"/>
      <c r="G55" s="278"/>
      <c r="H55" s="236"/>
      <c r="I55" s="236"/>
      <c r="J55" s="236"/>
      <c r="K55" s="243"/>
      <c r="L55" s="115" t="s">
        <v>32</v>
      </c>
      <c r="M55" s="326" t="s">
        <v>211</v>
      </c>
      <c r="N55" s="139" t="s">
        <v>73</v>
      </c>
      <c r="O55" s="138">
        <v>1</v>
      </c>
      <c r="P55" s="160">
        <f t="shared" si="2"/>
        <v>1</v>
      </c>
      <c r="Q55" s="161">
        <f t="shared" si="3"/>
        <v>1</v>
      </c>
      <c r="R55" s="166">
        <f>Q55</f>
        <v>1</v>
      </c>
      <c r="S55" s="4" t="s">
        <v>205</v>
      </c>
      <c r="T55" s="4"/>
    </row>
    <row r="56" spans="1:20" ht="12.95" customHeight="1" x14ac:dyDescent="0.2">
      <c r="A56" s="236"/>
      <c r="B56" s="236"/>
      <c r="C56" s="275"/>
      <c r="D56" s="281"/>
      <c r="E56" s="284"/>
      <c r="F56" s="287"/>
      <c r="G56" s="278"/>
      <c r="H56" s="236"/>
      <c r="I56" s="236"/>
      <c r="J56" s="236"/>
      <c r="K56" s="243"/>
      <c r="L56" s="115" t="s">
        <v>33</v>
      </c>
      <c r="M56" s="326" t="s">
        <v>227</v>
      </c>
      <c r="N56" s="139" t="s">
        <v>75</v>
      </c>
      <c r="O56" s="138">
        <v>4</v>
      </c>
      <c r="P56" s="160">
        <f t="shared" si="2"/>
        <v>4</v>
      </c>
      <c r="Q56" s="161">
        <f t="shared" si="3"/>
        <v>4</v>
      </c>
      <c r="R56" s="166">
        <f>Q56</f>
        <v>4</v>
      </c>
      <c r="S56" s="4" t="s">
        <v>205</v>
      </c>
      <c r="T56" s="4"/>
    </row>
    <row r="57" spans="1:20" ht="12.95" customHeight="1" x14ac:dyDescent="0.2">
      <c r="A57" s="236"/>
      <c r="B57" s="236"/>
      <c r="C57" s="275"/>
      <c r="D57" s="281"/>
      <c r="E57" s="284"/>
      <c r="F57" s="287"/>
      <c r="G57" s="278"/>
      <c r="H57" s="236"/>
      <c r="I57" s="236"/>
      <c r="J57" s="236"/>
      <c r="K57" s="243"/>
      <c r="L57" s="115" t="s">
        <v>34</v>
      </c>
      <c r="M57" s="326" t="s">
        <v>228</v>
      </c>
      <c r="N57" s="139" t="s">
        <v>42</v>
      </c>
      <c r="O57" s="138">
        <v>4</v>
      </c>
      <c r="P57" s="160">
        <f t="shared" si="2"/>
        <v>4</v>
      </c>
      <c r="Q57" s="161">
        <f t="shared" si="3"/>
        <v>4</v>
      </c>
      <c r="R57" s="166">
        <f>Q57</f>
        <v>4</v>
      </c>
      <c r="S57" s="4" t="s">
        <v>205</v>
      </c>
      <c r="T57" s="4"/>
    </row>
    <row r="58" spans="1:20" ht="12.95" customHeight="1" x14ac:dyDescent="0.2">
      <c r="A58" s="236"/>
      <c r="B58" s="236"/>
      <c r="C58" s="275"/>
      <c r="D58" s="281"/>
      <c r="E58" s="284"/>
      <c r="F58" s="287"/>
      <c r="G58" s="278"/>
      <c r="H58" s="236"/>
      <c r="I58" s="236"/>
      <c r="J58" s="236"/>
      <c r="K58" s="243"/>
      <c r="L58" s="115" t="s">
        <v>38</v>
      </c>
      <c r="M58" s="326" t="s">
        <v>215</v>
      </c>
      <c r="N58" s="139" t="s">
        <v>78</v>
      </c>
      <c r="O58" s="138">
        <v>1</v>
      </c>
      <c r="P58" s="160">
        <f t="shared" si="2"/>
        <v>1</v>
      </c>
      <c r="Q58" s="161">
        <f t="shared" si="3"/>
        <v>1</v>
      </c>
      <c r="R58" s="166">
        <f>Q58</f>
        <v>1</v>
      </c>
      <c r="S58" s="4" t="s">
        <v>205</v>
      </c>
      <c r="T58" s="4"/>
    </row>
    <row r="59" spans="1:20" ht="12.95" customHeight="1" thickBot="1" x14ac:dyDescent="0.25">
      <c r="A59" s="236"/>
      <c r="B59" s="236"/>
      <c r="C59" s="275"/>
      <c r="D59" s="281"/>
      <c r="E59" s="284"/>
      <c r="F59" s="287"/>
      <c r="G59" s="278"/>
      <c r="H59" s="237"/>
      <c r="I59" s="237"/>
      <c r="J59" s="237"/>
      <c r="K59" s="244"/>
      <c r="L59" s="120" t="s">
        <v>39</v>
      </c>
      <c r="M59" s="327" t="s">
        <v>214</v>
      </c>
      <c r="N59" s="122" t="s">
        <v>80</v>
      </c>
      <c r="O59" s="140">
        <v>1</v>
      </c>
      <c r="P59" s="164">
        <f t="shared" si="2"/>
        <v>1</v>
      </c>
      <c r="Q59" s="165">
        <f t="shared" si="3"/>
        <v>1</v>
      </c>
      <c r="R59" s="167">
        <f>Q59</f>
        <v>1</v>
      </c>
      <c r="S59" s="101" t="s">
        <v>205</v>
      </c>
      <c r="T59" s="141"/>
    </row>
    <row r="60" spans="1:20" ht="12.95" customHeight="1" x14ac:dyDescent="0.2">
      <c r="A60" s="236"/>
      <c r="B60" s="236"/>
      <c r="C60" s="275"/>
      <c r="D60" s="281"/>
      <c r="E60" s="284"/>
      <c r="F60" s="287"/>
      <c r="G60" s="278"/>
      <c r="H60" s="238" t="s">
        <v>103</v>
      </c>
      <c r="I60" s="239" t="s">
        <v>207</v>
      </c>
      <c r="J60" s="238">
        <v>1</v>
      </c>
      <c r="K60" s="242">
        <f>J60*G43</f>
        <v>1</v>
      </c>
      <c r="L60" s="143" t="s">
        <v>19</v>
      </c>
      <c r="M60" s="328" t="s">
        <v>220</v>
      </c>
      <c r="N60" s="145" t="s">
        <v>83</v>
      </c>
      <c r="O60" s="144">
        <v>1</v>
      </c>
      <c r="P60" s="162">
        <f t="shared" si="2"/>
        <v>1</v>
      </c>
      <c r="Q60" s="163">
        <f t="shared" si="3"/>
        <v>1</v>
      </c>
      <c r="R60" s="169">
        <f>1.02*Q60</f>
        <v>1.02</v>
      </c>
      <c r="S60" s="98" t="s">
        <v>204</v>
      </c>
      <c r="T60" s="146"/>
    </row>
    <row r="61" spans="1:20" ht="12.95" customHeight="1" x14ac:dyDescent="0.2">
      <c r="A61" s="236"/>
      <c r="B61" s="236"/>
      <c r="C61" s="275"/>
      <c r="D61" s="281"/>
      <c r="E61" s="284"/>
      <c r="F61" s="287"/>
      <c r="G61" s="278"/>
      <c r="H61" s="236"/>
      <c r="I61" s="240"/>
      <c r="J61" s="236"/>
      <c r="K61" s="243"/>
      <c r="L61" s="174" t="s">
        <v>20</v>
      </c>
      <c r="M61" s="329" t="s">
        <v>221</v>
      </c>
      <c r="N61" s="176" t="s">
        <v>219</v>
      </c>
      <c r="O61" s="175">
        <v>2</v>
      </c>
      <c r="P61" s="177">
        <f t="shared" si="2"/>
        <v>2</v>
      </c>
      <c r="Q61" s="178">
        <f t="shared" si="3"/>
        <v>2</v>
      </c>
      <c r="R61" s="179">
        <f>0.18*Q61</f>
        <v>0.36</v>
      </c>
      <c r="S61" s="180" t="s">
        <v>204</v>
      </c>
      <c r="T61" s="181"/>
    </row>
    <row r="62" spans="1:20" ht="12.95" customHeight="1" thickBot="1" x14ac:dyDescent="0.25">
      <c r="A62" s="236"/>
      <c r="B62" s="236"/>
      <c r="C62" s="275"/>
      <c r="D62" s="281"/>
      <c r="E62" s="284"/>
      <c r="F62" s="287"/>
      <c r="G62" s="278"/>
      <c r="H62" s="237"/>
      <c r="I62" s="241"/>
      <c r="J62" s="237"/>
      <c r="K62" s="244"/>
      <c r="L62" s="120" t="s">
        <v>21</v>
      </c>
      <c r="M62" s="327" t="s">
        <v>222</v>
      </c>
      <c r="N62" s="147" t="s">
        <v>85</v>
      </c>
      <c r="O62" s="121">
        <v>1</v>
      </c>
      <c r="P62" s="190">
        <f t="shared" si="2"/>
        <v>1</v>
      </c>
      <c r="Q62" s="191">
        <f t="shared" si="3"/>
        <v>1</v>
      </c>
      <c r="R62" s="168">
        <f>0.5*Q62</f>
        <v>0.5</v>
      </c>
      <c r="S62" s="101" t="s">
        <v>204</v>
      </c>
      <c r="T62" s="141"/>
    </row>
    <row r="63" spans="1:20" ht="12.95" customHeight="1" thickBot="1" x14ac:dyDescent="0.25">
      <c r="A63" s="236"/>
      <c r="B63" s="236"/>
      <c r="C63" s="275"/>
      <c r="D63" s="281"/>
      <c r="E63" s="284"/>
      <c r="F63" s="287"/>
      <c r="G63" s="278"/>
      <c r="H63" s="148" t="s">
        <v>37</v>
      </c>
      <c r="I63" s="148" t="s">
        <v>37</v>
      </c>
      <c r="J63" s="148" t="s">
        <v>37</v>
      </c>
      <c r="K63" s="159" t="s">
        <v>37</v>
      </c>
      <c r="L63" s="149" t="s">
        <v>19</v>
      </c>
      <c r="M63" s="330" t="s">
        <v>223</v>
      </c>
      <c r="N63" s="150" t="s">
        <v>87</v>
      </c>
      <c r="O63" s="192">
        <v>1</v>
      </c>
      <c r="P63" s="193">
        <f t="shared" si="2"/>
        <v>1</v>
      </c>
      <c r="Q63" s="194">
        <f t="shared" si="3"/>
        <v>1</v>
      </c>
      <c r="R63" s="182">
        <f>Q63*0.66</f>
        <v>0.66</v>
      </c>
      <c r="S63" s="158" t="s">
        <v>204</v>
      </c>
      <c r="T63" s="151"/>
    </row>
    <row r="64" spans="1:20" ht="12.95" customHeight="1" x14ac:dyDescent="0.2">
      <c r="A64" s="236"/>
      <c r="B64" s="236"/>
      <c r="C64" s="275"/>
      <c r="D64" s="281"/>
      <c r="E64" s="284"/>
      <c r="F64" s="287"/>
      <c r="G64" s="278"/>
      <c r="H64" s="238" t="s">
        <v>106</v>
      </c>
      <c r="I64" s="238" t="s">
        <v>168</v>
      </c>
      <c r="J64" s="238">
        <v>1</v>
      </c>
      <c r="K64" s="242">
        <f>J64*G43</f>
        <v>1</v>
      </c>
      <c r="L64" s="125" t="s">
        <v>19</v>
      </c>
      <c r="M64" s="331" t="s">
        <v>224</v>
      </c>
      <c r="N64" s="153" t="s">
        <v>45</v>
      </c>
      <c r="O64" s="186">
        <v>6</v>
      </c>
      <c r="P64" s="187">
        <f t="shared" si="2"/>
        <v>6</v>
      </c>
      <c r="Q64" s="183">
        <f t="shared" si="3"/>
        <v>6</v>
      </c>
      <c r="R64" s="185">
        <f>Q64</f>
        <v>6</v>
      </c>
      <c r="S64" s="98" t="s">
        <v>205</v>
      </c>
      <c r="T64" s="154"/>
    </row>
    <row r="65" spans="1:20" ht="12.95" customHeight="1" x14ac:dyDescent="0.2">
      <c r="A65" s="246"/>
      <c r="B65" s="246"/>
      <c r="C65" s="275"/>
      <c r="D65" s="282"/>
      <c r="E65" s="285"/>
      <c r="F65" s="288"/>
      <c r="G65" s="279"/>
      <c r="H65" s="246"/>
      <c r="I65" s="246"/>
      <c r="J65" s="246"/>
      <c r="K65" s="245"/>
      <c r="L65" s="115" t="s">
        <v>20</v>
      </c>
      <c r="M65" s="326" t="s">
        <v>225</v>
      </c>
      <c r="N65" s="139" t="s">
        <v>46</v>
      </c>
      <c r="O65" s="188">
        <v>6</v>
      </c>
      <c r="P65" s="189">
        <f t="shared" si="2"/>
        <v>6</v>
      </c>
      <c r="Q65" s="184">
        <f t="shared" si="3"/>
        <v>6</v>
      </c>
      <c r="R65" s="166">
        <f>Q65</f>
        <v>6</v>
      </c>
      <c r="S65" s="4" t="s">
        <v>205</v>
      </c>
      <c r="T65" s="142"/>
    </row>
    <row r="74" spans="1:20" ht="8.25" customHeight="1" x14ac:dyDescent="0.2"/>
    <row r="75" spans="1:20" ht="8.25" customHeight="1" x14ac:dyDescent="0.2"/>
    <row r="76" spans="1:20" ht="19.5" x14ac:dyDescent="0.2">
      <c r="A76" s="196" t="s">
        <v>0</v>
      </c>
      <c r="B76" s="196"/>
      <c r="C76" s="196"/>
      <c r="D76" s="7"/>
      <c r="E76" s="8"/>
      <c r="F76" s="8" t="s">
        <v>14</v>
      </c>
      <c r="G76" s="9"/>
      <c r="H76" s="8"/>
      <c r="I76" s="8" t="s">
        <v>13</v>
      </c>
      <c r="J76" s="8"/>
      <c r="K76" s="9"/>
      <c r="L76" s="196" t="s">
        <v>1</v>
      </c>
      <c r="M76" s="196"/>
      <c r="N76" s="196"/>
      <c r="O76" s="196"/>
      <c r="P76" s="196"/>
      <c r="Q76" s="196"/>
      <c r="R76" s="196"/>
      <c r="S76" s="196"/>
      <c r="T76" s="13" t="s">
        <v>15</v>
      </c>
    </row>
    <row r="77" spans="1:20" ht="45" x14ac:dyDescent="0.2">
      <c r="A77" s="51" t="s">
        <v>2</v>
      </c>
      <c r="B77" s="34" t="s">
        <v>130</v>
      </c>
      <c r="C77" s="34" t="s">
        <v>3</v>
      </c>
      <c r="D77" s="34" t="s">
        <v>4</v>
      </c>
      <c r="E77" s="22" t="s">
        <v>5</v>
      </c>
      <c r="F77" s="34" t="s">
        <v>6</v>
      </c>
      <c r="G77" s="34" t="s">
        <v>3</v>
      </c>
      <c r="H77" s="34" t="s">
        <v>10</v>
      </c>
      <c r="I77" s="34" t="s">
        <v>5</v>
      </c>
      <c r="J77" s="34" t="s">
        <v>12</v>
      </c>
      <c r="K77" s="34" t="s">
        <v>11</v>
      </c>
      <c r="L77" s="50" t="s">
        <v>7</v>
      </c>
      <c r="M77" s="22" t="s">
        <v>5</v>
      </c>
      <c r="N77" s="22" t="s">
        <v>9</v>
      </c>
      <c r="O77" s="34" t="s">
        <v>8</v>
      </c>
      <c r="P77" s="34" t="s">
        <v>6</v>
      </c>
      <c r="Q77" s="34" t="s">
        <v>3</v>
      </c>
      <c r="R77" s="34" t="s">
        <v>171</v>
      </c>
      <c r="S77" s="22" t="s">
        <v>172</v>
      </c>
      <c r="T77" s="34" t="s">
        <v>16</v>
      </c>
    </row>
    <row r="78" spans="1:20" ht="15.75" customHeight="1" x14ac:dyDescent="0.2">
      <c r="A78" s="272" t="s">
        <v>104</v>
      </c>
      <c r="B78" s="272" t="s">
        <v>19</v>
      </c>
      <c r="C78" s="276">
        <v>1</v>
      </c>
      <c r="D78" s="272" t="s">
        <v>106</v>
      </c>
      <c r="E78" s="290" t="s">
        <v>115</v>
      </c>
      <c r="F78" s="272" t="s">
        <v>19</v>
      </c>
      <c r="G78" s="272" t="s">
        <v>19</v>
      </c>
      <c r="H78" s="173" t="s">
        <v>37</v>
      </c>
      <c r="I78" s="173" t="s">
        <v>37</v>
      </c>
      <c r="J78" s="173" t="s">
        <v>37</v>
      </c>
      <c r="K78" s="173" t="s">
        <v>37</v>
      </c>
      <c r="L78" s="125" t="s">
        <v>19</v>
      </c>
      <c r="M78" s="332" t="s">
        <v>92</v>
      </c>
      <c r="N78" s="156" t="s">
        <v>117</v>
      </c>
      <c r="O78" s="156">
        <v>1</v>
      </c>
      <c r="P78" s="152">
        <v>1</v>
      </c>
      <c r="Q78" s="152">
        <v>1</v>
      </c>
      <c r="R78" s="336" t="s">
        <v>229</v>
      </c>
      <c r="S78" s="142"/>
      <c r="T78" s="142"/>
    </row>
    <row r="79" spans="1:20" x14ac:dyDescent="0.2">
      <c r="A79" s="273"/>
      <c r="B79" s="273"/>
      <c r="C79" s="276"/>
      <c r="D79" s="273"/>
      <c r="E79" s="291"/>
      <c r="F79" s="273"/>
      <c r="G79" s="273"/>
      <c r="H79" s="299" t="s">
        <v>102</v>
      </c>
      <c r="I79" s="302" t="s">
        <v>208</v>
      </c>
      <c r="J79" s="299" t="s">
        <v>19</v>
      </c>
      <c r="K79" s="299" t="s">
        <v>19</v>
      </c>
      <c r="L79" s="115" t="s">
        <v>20</v>
      </c>
      <c r="M79" s="333" t="s">
        <v>93</v>
      </c>
      <c r="N79" s="153" t="s">
        <v>118</v>
      </c>
      <c r="O79" s="156">
        <v>1</v>
      </c>
      <c r="P79" s="138">
        <v>1</v>
      </c>
      <c r="Q79" s="138">
        <v>1</v>
      </c>
      <c r="R79" s="337"/>
      <c r="S79" s="142"/>
      <c r="T79" s="142"/>
    </row>
    <row r="80" spans="1:20" x14ac:dyDescent="0.2">
      <c r="A80" s="273"/>
      <c r="B80" s="273"/>
      <c r="C80" s="276"/>
      <c r="D80" s="273"/>
      <c r="E80" s="291"/>
      <c r="F80" s="273"/>
      <c r="G80" s="273"/>
      <c r="H80" s="300"/>
      <c r="I80" s="303"/>
      <c r="J80" s="300"/>
      <c r="K80" s="300"/>
      <c r="L80" s="115" t="s">
        <v>21</v>
      </c>
      <c r="M80" s="333" t="s">
        <v>94</v>
      </c>
      <c r="N80" s="156" t="s">
        <v>37</v>
      </c>
      <c r="O80" s="156">
        <v>1</v>
      </c>
      <c r="P80" s="138">
        <v>1</v>
      </c>
      <c r="Q80" s="138">
        <v>1</v>
      </c>
      <c r="R80" s="337"/>
      <c r="S80" s="142"/>
      <c r="T80" s="142"/>
    </row>
    <row r="81" spans="1:20" x14ac:dyDescent="0.2">
      <c r="A81" s="273"/>
      <c r="B81" s="273"/>
      <c r="C81" s="276"/>
      <c r="D81" s="273"/>
      <c r="E81" s="291"/>
      <c r="F81" s="273"/>
      <c r="G81" s="273"/>
      <c r="H81" s="300"/>
      <c r="I81" s="303"/>
      <c r="J81" s="300"/>
      <c r="K81" s="300"/>
      <c r="L81" s="125" t="s">
        <v>22</v>
      </c>
      <c r="M81" s="333" t="s">
        <v>97</v>
      </c>
      <c r="N81" s="156" t="s">
        <v>119</v>
      </c>
      <c r="O81" s="156">
        <v>1</v>
      </c>
      <c r="P81" s="138">
        <v>1</v>
      </c>
      <c r="Q81" s="138">
        <v>1</v>
      </c>
      <c r="R81" s="337"/>
      <c r="S81" s="142"/>
      <c r="T81" s="142"/>
    </row>
    <row r="82" spans="1:20" x14ac:dyDescent="0.2">
      <c r="A82" s="273"/>
      <c r="B82" s="273"/>
      <c r="C82" s="276"/>
      <c r="D82" s="273"/>
      <c r="E82" s="291"/>
      <c r="F82" s="273"/>
      <c r="G82" s="273"/>
      <c r="H82" s="300"/>
      <c r="I82" s="303"/>
      <c r="J82" s="300"/>
      <c r="K82" s="300"/>
      <c r="L82" s="115" t="s">
        <v>23</v>
      </c>
      <c r="M82" s="333" t="s">
        <v>98</v>
      </c>
      <c r="N82" s="156" t="s">
        <v>120</v>
      </c>
      <c r="O82" s="156">
        <v>1</v>
      </c>
      <c r="P82" s="138">
        <v>1</v>
      </c>
      <c r="Q82" s="138">
        <v>1</v>
      </c>
      <c r="R82" s="337"/>
      <c r="S82" s="142"/>
      <c r="T82" s="142"/>
    </row>
    <row r="83" spans="1:20" x14ac:dyDescent="0.2">
      <c r="A83" s="273"/>
      <c r="B83" s="273"/>
      <c r="C83" s="276"/>
      <c r="D83" s="273"/>
      <c r="E83" s="291"/>
      <c r="F83" s="273"/>
      <c r="G83" s="273"/>
      <c r="H83" s="300"/>
      <c r="I83" s="303"/>
      <c r="J83" s="300"/>
      <c r="K83" s="300"/>
      <c r="L83" s="115" t="s">
        <v>24</v>
      </c>
      <c r="M83" s="333" t="s">
        <v>99</v>
      </c>
      <c r="N83" s="156" t="s">
        <v>121</v>
      </c>
      <c r="O83" s="156">
        <v>2</v>
      </c>
      <c r="P83" s="138">
        <v>2</v>
      </c>
      <c r="Q83" s="138">
        <v>2</v>
      </c>
      <c r="R83" s="337"/>
      <c r="S83" s="142"/>
      <c r="T83" s="142"/>
    </row>
    <row r="84" spans="1:20" x14ac:dyDescent="0.2">
      <c r="A84" s="273"/>
      <c r="B84" s="273"/>
      <c r="C84" s="276"/>
      <c r="D84" s="273"/>
      <c r="E84" s="291"/>
      <c r="F84" s="273"/>
      <c r="G84" s="273"/>
      <c r="H84" s="300"/>
      <c r="I84" s="303"/>
      <c r="J84" s="300"/>
      <c r="K84" s="300"/>
      <c r="L84" s="125" t="s">
        <v>25</v>
      </c>
      <c r="M84" s="333" t="s">
        <v>100</v>
      </c>
      <c r="N84" s="170" t="s">
        <v>90</v>
      </c>
      <c r="O84" s="156">
        <v>2</v>
      </c>
      <c r="P84" s="138">
        <v>2</v>
      </c>
      <c r="Q84" s="138">
        <v>2</v>
      </c>
      <c r="R84" s="337"/>
      <c r="S84" s="142"/>
      <c r="T84" s="142"/>
    </row>
    <row r="85" spans="1:20" x14ac:dyDescent="0.2">
      <c r="A85" s="273"/>
      <c r="B85" s="273"/>
      <c r="C85" s="276"/>
      <c r="D85" s="273"/>
      <c r="E85" s="291"/>
      <c r="F85" s="273"/>
      <c r="G85" s="273"/>
      <c r="H85" s="301"/>
      <c r="I85" s="304"/>
      <c r="J85" s="301"/>
      <c r="K85" s="301"/>
      <c r="L85" s="115" t="s">
        <v>26</v>
      </c>
      <c r="M85" s="333" t="s">
        <v>101</v>
      </c>
      <c r="N85" s="170" t="s">
        <v>91</v>
      </c>
      <c r="O85" s="156">
        <v>2</v>
      </c>
      <c r="P85" s="138">
        <v>2</v>
      </c>
      <c r="Q85" s="138">
        <v>2</v>
      </c>
      <c r="R85" s="337"/>
      <c r="S85" s="142"/>
      <c r="T85" s="142"/>
    </row>
    <row r="86" spans="1:20" x14ac:dyDescent="0.2">
      <c r="A86" s="273"/>
      <c r="B86" s="273"/>
      <c r="C86" s="276"/>
      <c r="D86" s="273"/>
      <c r="E86" s="291"/>
      <c r="F86" s="273"/>
      <c r="G86" s="273"/>
      <c r="H86" s="286" t="s">
        <v>103</v>
      </c>
      <c r="I86" s="286" t="s">
        <v>209</v>
      </c>
      <c r="J86" s="286" t="s">
        <v>19</v>
      </c>
      <c r="K86" s="286" t="s">
        <v>19</v>
      </c>
      <c r="L86" s="115" t="s">
        <v>27</v>
      </c>
      <c r="M86" s="333" t="s">
        <v>95</v>
      </c>
      <c r="N86" s="153" t="s">
        <v>122</v>
      </c>
      <c r="O86" s="156">
        <v>1</v>
      </c>
      <c r="P86" s="138">
        <v>1</v>
      </c>
      <c r="Q86" s="138">
        <v>1</v>
      </c>
      <c r="R86" s="337"/>
      <c r="S86" s="142"/>
      <c r="T86" s="142"/>
    </row>
    <row r="87" spans="1:20" x14ac:dyDescent="0.2">
      <c r="A87" s="273"/>
      <c r="B87" s="273"/>
      <c r="C87" s="276"/>
      <c r="D87" s="273"/>
      <c r="E87" s="291"/>
      <c r="F87" s="273"/>
      <c r="G87" s="273"/>
      <c r="H87" s="288"/>
      <c r="I87" s="288"/>
      <c r="J87" s="288"/>
      <c r="K87" s="288"/>
      <c r="L87" s="125" t="s">
        <v>28</v>
      </c>
      <c r="M87" s="334" t="s">
        <v>96</v>
      </c>
      <c r="N87" s="157" t="s">
        <v>117</v>
      </c>
      <c r="O87" s="157">
        <v>1</v>
      </c>
      <c r="P87" s="171">
        <v>1</v>
      </c>
      <c r="Q87" s="171">
        <v>1</v>
      </c>
      <c r="R87" s="337"/>
      <c r="S87" s="142"/>
      <c r="T87" s="142"/>
    </row>
    <row r="88" spans="1:20" x14ac:dyDescent="0.2">
      <c r="A88" s="273"/>
      <c r="B88" s="273"/>
      <c r="C88" s="276"/>
      <c r="D88" s="273"/>
      <c r="E88" s="291"/>
      <c r="F88" s="273"/>
      <c r="G88" s="273"/>
      <c r="H88" s="172" t="s">
        <v>37</v>
      </c>
      <c r="I88" s="172" t="s">
        <v>37</v>
      </c>
      <c r="J88" s="172" t="s">
        <v>37</v>
      </c>
      <c r="K88" s="172" t="s">
        <v>37</v>
      </c>
      <c r="L88" s="115" t="s">
        <v>29</v>
      </c>
      <c r="M88" s="333" t="s">
        <v>110</v>
      </c>
      <c r="N88" s="139" t="s">
        <v>123</v>
      </c>
      <c r="O88" s="157">
        <v>2</v>
      </c>
      <c r="P88" s="171">
        <v>2</v>
      </c>
      <c r="Q88" s="171">
        <v>2</v>
      </c>
      <c r="R88" s="337"/>
      <c r="S88" s="142"/>
      <c r="T88" s="142"/>
    </row>
    <row r="89" spans="1:20" x14ac:dyDescent="0.2">
      <c r="A89" s="273"/>
      <c r="B89" s="273"/>
      <c r="C89" s="276"/>
      <c r="D89" s="273"/>
      <c r="E89" s="291"/>
      <c r="F89" s="273"/>
      <c r="G89" s="273"/>
      <c r="H89" s="172" t="s">
        <v>37</v>
      </c>
      <c r="I89" s="172" t="s">
        <v>37</v>
      </c>
      <c r="J89" s="172" t="s">
        <v>37</v>
      </c>
      <c r="K89" s="172" t="s">
        <v>37</v>
      </c>
      <c r="L89" s="125" t="s">
        <v>30</v>
      </c>
      <c r="M89" s="333" t="s">
        <v>111</v>
      </c>
      <c r="N89" s="153" t="s">
        <v>124</v>
      </c>
      <c r="O89" s="157">
        <v>4</v>
      </c>
      <c r="P89" s="171">
        <v>4</v>
      </c>
      <c r="Q89" s="171">
        <v>4</v>
      </c>
      <c r="R89" s="337"/>
      <c r="S89" s="142"/>
      <c r="T89" s="142"/>
    </row>
    <row r="90" spans="1:20" ht="27" customHeight="1" x14ac:dyDescent="0.2">
      <c r="A90" s="273"/>
      <c r="B90" s="273"/>
      <c r="C90" s="276"/>
      <c r="D90" s="273"/>
      <c r="E90" s="291"/>
      <c r="F90" s="273"/>
      <c r="G90" s="273"/>
      <c r="H90" s="296" t="s">
        <v>106</v>
      </c>
      <c r="I90" s="293" t="s">
        <v>210</v>
      </c>
      <c r="J90" s="296" t="s">
        <v>19</v>
      </c>
      <c r="K90" s="296" t="s">
        <v>19</v>
      </c>
      <c r="L90" s="115" t="s">
        <v>31</v>
      </c>
      <c r="M90" s="335" t="s">
        <v>112</v>
      </c>
      <c r="N90" s="155" t="s">
        <v>125</v>
      </c>
      <c r="O90" s="157">
        <v>1</v>
      </c>
      <c r="P90" s="171">
        <v>1</v>
      </c>
      <c r="Q90" s="171">
        <v>1</v>
      </c>
      <c r="R90" s="337"/>
      <c r="S90" s="142"/>
      <c r="T90" s="142"/>
    </row>
    <row r="91" spans="1:20" ht="15.75" customHeight="1" x14ac:dyDescent="0.2">
      <c r="A91" s="273"/>
      <c r="B91" s="273"/>
      <c r="C91" s="276"/>
      <c r="D91" s="273"/>
      <c r="E91" s="291"/>
      <c r="F91" s="273"/>
      <c r="G91" s="273"/>
      <c r="H91" s="297"/>
      <c r="I91" s="294"/>
      <c r="J91" s="297"/>
      <c r="K91" s="297"/>
      <c r="L91" s="115" t="s">
        <v>32</v>
      </c>
      <c r="M91" s="335" t="s">
        <v>113</v>
      </c>
      <c r="N91" s="153" t="s">
        <v>126</v>
      </c>
      <c r="O91" s="157">
        <v>1</v>
      </c>
      <c r="P91" s="171">
        <v>1</v>
      </c>
      <c r="Q91" s="171">
        <v>1</v>
      </c>
      <c r="R91" s="337"/>
      <c r="S91" s="142"/>
      <c r="T91" s="142"/>
    </row>
    <row r="92" spans="1:20" ht="27" customHeight="1" x14ac:dyDescent="0.2">
      <c r="A92" s="274"/>
      <c r="B92" s="274"/>
      <c r="C92" s="276"/>
      <c r="D92" s="274"/>
      <c r="E92" s="292"/>
      <c r="F92" s="274"/>
      <c r="G92" s="274"/>
      <c r="H92" s="298"/>
      <c r="I92" s="295"/>
      <c r="J92" s="298"/>
      <c r="K92" s="298"/>
      <c r="L92" s="125" t="s">
        <v>33</v>
      </c>
      <c r="M92" s="335" t="s">
        <v>114</v>
      </c>
      <c r="N92" s="155" t="s">
        <v>127</v>
      </c>
      <c r="O92" s="157">
        <v>1</v>
      </c>
      <c r="P92" s="138">
        <v>1</v>
      </c>
      <c r="Q92" s="138">
        <v>1</v>
      </c>
      <c r="R92" s="338"/>
      <c r="S92" s="142"/>
      <c r="T92" s="142"/>
    </row>
  </sheetData>
  <mergeCells count="75">
    <mergeCell ref="R78:R92"/>
    <mergeCell ref="J90:J92"/>
    <mergeCell ref="K90:K92"/>
    <mergeCell ref="H79:H85"/>
    <mergeCell ref="I79:I85"/>
    <mergeCell ref="J79:J85"/>
    <mergeCell ref="K79:K85"/>
    <mergeCell ref="K86:K87"/>
    <mergeCell ref="I86:I87"/>
    <mergeCell ref="H86:H87"/>
    <mergeCell ref="J86:J87"/>
    <mergeCell ref="E78:E92"/>
    <mergeCell ref="F78:F92"/>
    <mergeCell ref="G78:G92"/>
    <mergeCell ref="I90:I92"/>
    <mergeCell ref="H90:H92"/>
    <mergeCell ref="L41:S41"/>
    <mergeCell ref="L76:S76"/>
    <mergeCell ref="A78:A92"/>
    <mergeCell ref="B78:B92"/>
    <mergeCell ref="D78:D92"/>
    <mergeCell ref="A43:A65"/>
    <mergeCell ref="C43:C65"/>
    <mergeCell ref="A76:C76"/>
    <mergeCell ref="C78:C92"/>
    <mergeCell ref="G43:G65"/>
    <mergeCell ref="B43:B65"/>
    <mergeCell ref="D43:D65"/>
    <mergeCell ref="E43:E65"/>
    <mergeCell ref="F43:F65"/>
    <mergeCell ref="K43:K59"/>
    <mergeCell ref="H43:H59"/>
    <mergeCell ref="E8:E29"/>
    <mergeCell ref="F8:F29"/>
    <mergeCell ref="G8:G29"/>
    <mergeCell ref="H8:H10"/>
    <mergeCell ref="A41:C41"/>
    <mergeCell ref="A6:C6"/>
    <mergeCell ref="A8:A29"/>
    <mergeCell ref="B8:B29"/>
    <mergeCell ref="C8:C29"/>
    <mergeCell ref="D8:D29"/>
    <mergeCell ref="I8:I10"/>
    <mergeCell ref="J8:J10"/>
    <mergeCell ref="K8:K10"/>
    <mergeCell ref="H11:H13"/>
    <mergeCell ref="I11:I13"/>
    <mergeCell ref="J11:J13"/>
    <mergeCell ref="K11:K13"/>
    <mergeCell ref="K14:K16"/>
    <mergeCell ref="J14:J16"/>
    <mergeCell ref="I14:I16"/>
    <mergeCell ref="H14:H16"/>
    <mergeCell ref="K17:K23"/>
    <mergeCell ref="J17:J23"/>
    <mergeCell ref="I17:I23"/>
    <mergeCell ref="H17:H23"/>
    <mergeCell ref="K24:K27"/>
    <mergeCell ref="J24:J27"/>
    <mergeCell ref="I24:I27"/>
    <mergeCell ref="H24:H27"/>
    <mergeCell ref="H28:H29"/>
    <mergeCell ref="I28:I29"/>
    <mergeCell ref="J28:J29"/>
    <mergeCell ref="K28:K29"/>
    <mergeCell ref="K60:K62"/>
    <mergeCell ref="K64:K65"/>
    <mergeCell ref="I64:I65"/>
    <mergeCell ref="J64:J65"/>
    <mergeCell ref="H64:H65"/>
    <mergeCell ref="I43:I59"/>
    <mergeCell ref="J43:J59"/>
    <mergeCell ref="H60:H62"/>
    <mergeCell ref="I60:I62"/>
    <mergeCell ref="J60:J6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85"/>
  <sheetViews>
    <sheetView view="pageLayout" topLeftCell="A5" zoomScaleNormal="100" workbookViewId="0">
      <selection activeCell="A8" sqref="A8:T29"/>
    </sheetView>
  </sheetViews>
  <sheetFormatPr defaultRowHeight="14.25" x14ac:dyDescent="0.2"/>
  <cols>
    <col min="1" max="3" width="5.125" customWidth="1"/>
    <col min="4" max="5" width="5.875" customWidth="1"/>
    <col min="6" max="6" width="5.375" customWidth="1"/>
    <col min="7" max="7" width="5.125" customWidth="1"/>
    <col min="8" max="8" width="5.25" customWidth="1"/>
    <col min="9" max="9" width="11.875" customWidth="1"/>
    <col min="10" max="10" width="6" bestFit="1" customWidth="1"/>
    <col min="11" max="11" width="5.875" customWidth="1"/>
    <col min="12" max="12" width="4.25" customWidth="1"/>
    <col min="13" max="13" width="22.125" customWidth="1"/>
    <col min="14" max="14" width="8" customWidth="1"/>
    <col min="15" max="15" width="5.625" customWidth="1"/>
    <col min="16" max="16" width="5.125" customWidth="1"/>
    <col min="17" max="17" width="6.125" customWidth="1"/>
    <col min="18" max="18" width="5.75" customWidth="1"/>
    <col min="19" max="19" width="4.875" customWidth="1"/>
    <col min="20" max="20" width="5.25" customWidth="1"/>
  </cols>
  <sheetData>
    <row r="5" spans="1:20" ht="5.25" customHeight="1" thickBot="1" x14ac:dyDescent="0.25"/>
    <row r="6" spans="1:20" ht="19.5" x14ac:dyDescent="0.2">
      <c r="A6" s="258" t="s">
        <v>0</v>
      </c>
      <c r="B6" s="259"/>
      <c r="C6" s="260"/>
      <c r="D6" s="65"/>
      <c r="E6" s="66"/>
      <c r="F6" s="66" t="s">
        <v>14</v>
      </c>
      <c r="G6" s="67"/>
      <c r="H6" s="68"/>
      <c r="I6" s="66" t="s">
        <v>13</v>
      </c>
      <c r="J6" s="66"/>
      <c r="K6" s="67"/>
      <c r="L6" s="65"/>
      <c r="M6" s="66"/>
      <c r="N6" s="69" t="s">
        <v>1</v>
      </c>
      <c r="O6" s="66"/>
      <c r="P6" s="66"/>
      <c r="Q6" s="66"/>
      <c r="R6" s="90"/>
      <c r="S6" s="90"/>
      <c r="T6" s="70" t="s">
        <v>15</v>
      </c>
    </row>
    <row r="7" spans="1:20" ht="45" x14ac:dyDescent="0.2">
      <c r="A7" s="71" t="s">
        <v>2</v>
      </c>
      <c r="B7" s="72" t="s">
        <v>130</v>
      </c>
      <c r="C7" s="3" t="s">
        <v>3</v>
      </c>
      <c r="D7" s="73" t="s">
        <v>4</v>
      </c>
      <c r="E7" s="11" t="s">
        <v>5</v>
      </c>
      <c r="F7" s="10" t="s">
        <v>6</v>
      </c>
      <c r="G7" s="10" t="s">
        <v>3</v>
      </c>
      <c r="H7" s="74" t="s">
        <v>10</v>
      </c>
      <c r="I7" s="3" t="s">
        <v>5</v>
      </c>
      <c r="J7" s="3" t="s">
        <v>12</v>
      </c>
      <c r="K7" s="3" t="s">
        <v>11</v>
      </c>
      <c r="L7" s="75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2" t="s">
        <v>3</v>
      </c>
      <c r="R7" s="12" t="s">
        <v>171</v>
      </c>
      <c r="S7" s="12" t="s">
        <v>172</v>
      </c>
      <c r="T7" s="113" t="s">
        <v>16</v>
      </c>
    </row>
    <row r="8" spans="1:20" ht="15" customHeight="1" x14ac:dyDescent="0.2">
      <c r="A8" s="323" t="s">
        <v>104</v>
      </c>
      <c r="B8" s="200" t="s">
        <v>131</v>
      </c>
      <c r="C8" s="315">
        <v>1</v>
      </c>
      <c r="D8" s="200" t="s">
        <v>102</v>
      </c>
      <c r="E8" s="312" t="s">
        <v>105</v>
      </c>
      <c r="F8" s="312">
        <v>1</v>
      </c>
      <c r="G8" s="315">
        <f>F8*C8</f>
        <v>1</v>
      </c>
      <c r="H8" s="200" t="s">
        <v>102</v>
      </c>
      <c r="I8" s="318" t="s">
        <v>132</v>
      </c>
      <c r="J8" s="321">
        <v>1</v>
      </c>
      <c r="K8" s="321">
        <f>J8*G8</f>
        <v>1</v>
      </c>
      <c r="L8" s="57" t="s">
        <v>102</v>
      </c>
      <c r="M8" s="61" t="s">
        <v>132</v>
      </c>
      <c r="N8" s="15" t="s">
        <v>133</v>
      </c>
      <c r="O8" s="61">
        <v>1</v>
      </c>
      <c r="P8" s="61">
        <f>O8*$F$8</f>
        <v>1</v>
      </c>
      <c r="Q8" s="33">
        <f>P8*$C$8</f>
        <v>1</v>
      </c>
      <c r="R8" s="91"/>
      <c r="S8" s="91"/>
      <c r="T8" s="76"/>
    </row>
    <row r="9" spans="1:20" x14ac:dyDescent="0.2">
      <c r="A9" s="324"/>
      <c r="B9" s="201"/>
      <c r="C9" s="316"/>
      <c r="D9" s="201"/>
      <c r="E9" s="313"/>
      <c r="F9" s="313"/>
      <c r="G9" s="316"/>
      <c r="H9" s="201"/>
      <c r="I9" s="319"/>
      <c r="J9" s="311"/>
      <c r="K9" s="311"/>
      <c r="L9" s="57" t="s">
        <v>103</v>
      </c>
      <c r="M9" s="61" t="s">
        <v>134</v>
      </c>
      <c r="N9" s="61" t="s">
        <v>135</v>
      </c>
      <c r="O9" s="61">
        <v>2</v>
      </c>
      <c r="P9" s="61">
        <f t="shared" ref="P9:P29" si="0">O9*$F$8</f>
        <v>2</v>
      </c>
      <c r="Q9" s="33">
        <f t="shared" ref="Q9:Q29" si="1">P9*$C$8</f>
        <v>2</v>
      </c>
      <c r="R9" s="91"/>
      <c r="S9" s="91"/>
      <c r="T9" s="76"/>
    </row>
    <row r="10" spans="1:20" ht="15" thickBot="1" x14ac:dyDescent="0.25">
      <c r="A10" s="324"/>
      <c r="B10" s="201"/>
      <c r="C10" s="316"/>
      <c r="D10" s="201"/>
      <c r="E10" s="313"/>
      <c r="F10" s="313"/>
      <c r="G10" s="316"/>
      <c r="H10" s="202"/>
      <c r="I10" s="320"/>
      <c r="J10" s="310"/>
      <c r="K10" s="310"/>
      <c r="L10" s="58" t="s">
        <v>106</v>
      </c>
      <c r="M10" s="77" t="s">
        <v>136</v>
      </c>
      <c r="N10" s="26" t="s">
        <v>43</v>
      </c>
      <c r="O10" s="77">
        <v>2</v>
      </c>
      <c r="P10" s="77">
        <f t="shared" si="0"/>
        <v>2</v>
      </c>
      <c r="Q10" s="42">
        <f t="shared" si="1"/>
        <v>2</v>
      </c>
      <c r="R10" s="92"/>
      <c r="S10" s="92"/>
      <c r="T10" s="78"/>
    </row>
    <row r="11" spans="1:20" x14ac:dyDescent="0.2">
      <c r="A11" s="324"/>
      <c r="B11" s="201"/>
      <c r="C11" s="316"/>
      <c r="D11" s="201"/>
      <c r="E11" s="313"/>
      <c r="F11" s="313"/>
      <c r="G11" s="316"/>
      <c r="H11" s="308" t="s">
        <v>103</v>
      </c>
      <c r="I11" s="322" t="s">
        <v>137</v>
      </c>
      <c r="J11" s="309">
        <v>1</v>
      </c>
      <c r="K11" s="309">
        <f>J11*G8</f>
        <v>1</v>
      </c>
      <c r="L11" s="63" t="s">
        <v>102</v>
      </c>
      <c r="M11" s="79" t="s">
        <v>137</v>
      </c>
      <c r="N11" s="80" t="s">
        <v>133</v>
      </c>
      <c r="O11" s="79">
        <v>1</v>
      </c>
      <c r="P11" s="61">
        <f t="shared" si="0"/>
        <v>1</v>
      </c>
      <c r="Q11" s="33">
        <f t="shared" si="1"/>
        <v>1</v>
      </c>
      <c r="R11" s="93"/>
      <c r="S11" s="93"/>
      <c r="T11" s="81"/>
    </row>
    <row r="12" spans="1:20" x14ac:dyDescent="0.2">
      <c r="A12" s="324"/>
      <c r="B12" s="201"/>
      <c r="C12" s="316"/>
      <c r="D12" s="201"/>
      <c r="E12" s="313"/>
      <c r="F12" s="313"/>
      <c r="G12" s="316"/>
      <c r="H12" s="201"/>
      <c r="I12" s="319"/>
      <c r="J12" s="311"/>
      <c r="K12" s="311"/>
      <c r="L12" s="57" t="s">
        <v>103</v>
      </c>
      <c r="M12" s="61" t="s">
        <v>138</v>
      </c>
      <c r="N12" s="15" t="s">
        <v>139</v>
      </c>
      <c r="O12" s="61">
        <v>2</v>
      </c>
      <c r="P12" s="61">
        <f t="shared" si="0"/>
        <v>2</v>
      </c>
      <c r="Q12" s="33">
        <f t="shared" si="1"/>
        <v>2</v>
      </c>
      <c r="R12" s="91"/>
      <c r="S12" s="91"/>
      <c r="T12" s="76"/>
    </row>
    <row r="13" spans="1:20" ht="15" thickBot="1" x14ac:dyDescent="0.25">
      <c r="A13" s="324"/>
      <c r="B13" s="201"/>
      <c r="C13" s="316"/>
      <c r="D13" s="201"/>
      <c r="E13" s="313"/>
      <c r="F13" s="313"/>
      <c r="G13" s="316"/>
      <c r="H13" s="202"/>
      <c r="I13" s="320"/>
      <c r="J13" s="310"/>
      <c r="K13" s="310"/>
      <c r="L13" s="58" t="s">
        <v>106</v>
      </c>
      <c r="M13" s="77" t="s">
        <v>140</v>
      </c>
      <c r="N13" s="26" t="s">
        <v>43</v>
      </c>
      <c r="O13" s="77">
        <v>2</v>
      </c>
      <c r="P13" s="77">
        <f t="shared" si="0"/>
        <v>2</v>
      </c>
      <c r="Q13" s="42">
        <f t="shared" si="1"/>
        <v>2</v>
      </c>
      <c r="R13" s="92"/>
      <c r="S13" s="92"/>
      <c r="T13" s="78"/>
    </row>
    <row r="14" spans="1:20" x14ac:dyDescent="0.2">
      <c r="A14" s="324"/>
      <c r="B14" s="201"/>
      <c r="C14" s="316"/>
      <c r="D14" s="201"/>
      <c r="E14" s="313"/>
      <c r="F14" s="313"/>
      <c r="G14" s="316"/>
      <c r="H14" s="308" t="s">
        <v>106</v>
      </c>
      <c r="I14" s="322" t="s">
        <v>141</v>
      </c>
      <c r="J14" s="309">
        <v>1</v>
      </c>
      <c r="K14" s="309">
        <f>J14*G8</f>
        <v>1</v>
      </c>
      <c r="L14" s="63" t="s">
        <v>102</v>
      </c>
      <c r="M14" s="79" t="s">
        <v>142</v>
      </c>
      <c r="N14" s="79" t="s">
        <v>143</v>
      </c>
      <c r="O14" s="79">
        <v>1</v>
      </c>
      <c r="P14" s="79">
        <f t="shared" si="0"/>
        <v>1</v>
      </c>
      <c r="Q14" s="38">
        <f t="shared" si="1"/>
        <v>1</v>
      </c>
      <c r="R14" s="93"/>
      <c r="S14" s="93"/>
      <c r="T14" s="81"/>
    </row>
    <row r="15" spans="1:20" x14ac:dyDescent="0.2">
      <c r="A15" s="324"/>
      <c r="B15" s="201"/>
      <c r="C15" s="316"/>
      <c r="D15" s="201"/>
      <c r="E15" s="313"/>
      <c r="F15" s="313"/>
      <c r="G15" s="316"/>
      <c r="H15" s="201"/>
      <c r="I15" s="319"/>
      <c r="J15" s="311"/>
      <c r="K15" s="311"/>
      <c r="L15" s="57" t="s">
        <v>103</v>
      </c>
      <c r="M15" s="61" t="s">
        <v>144</v>
      </c>
      <c r="N15" s="61" t="s">
        <v>145</v>
      </c>
      <c r="O15" s="61">
        <v>2</v>
      </c>
      <c r="P15" s="61">
        <f t="shared" si="0"/>
        <v>2</v>
      </c>
      <c r="Q15" s="33">
        <f t="shared" si="1"/>
        <v>2</v>
      </c>
      <c r="R15" s="91"/>
      <c r="S15" s="91"/>
      <c r="T15" s="76"/>
    </row>
    <row r="16" spans="1:20" ht="15" thickBot="1" x14ac:dyDescent="0.25">
      <c r="A16" s="324"/>
      <c r="B16" s="201"/>
      <c r="C16" s="316"/>
      <c r="D16" s="201"/>
      <c r="E16" s="313"/>
      <c r="F16" s="313"/>
      <c r="G16" s="316"/>
      <c r="H16" s="202"/>
      <c r="I16" s="320"/>
      <c r="J16" s="310"/>
      <c r="K16" s="310"/>
      <c r="L16" s="58" t="s">
        <v>106</v>
      </c>
      <c r="M16" s="77" t="s">
        <v>146</v>
      </c>
      <c r="N16" s="77" t="s">
        <v>147</v>
      </c>
      <c r="O16" s="77">
        <v>1</v>
      </c>
      <c r="P16" s="77">
        <f t="shared" si="0"/>
        <v>1</v>
      </c>
      <c r="Q16" s="42">
        <f t="shared" si="1"/>
        <v>1</v>
      </c>
      <c r="R16" s="92"/>
      <c r="S16" s="92"/>
      <c r="T16" s="78"/>
    </row>
    <row r="17" spans="1:20" x14ac:dyDescent="0.2">
      <c r="A17" s="324"/>
      <c r="B17" s="201"/>
      <c r="C17" s="316"/>
      <c r="D17" s="201"/>
      <c r="E17" s="313"/>
      <c r="F17" s="313"/>
      <c r="G17" s="316"/>
      <c r="H17" s="308" t="s">
        <v>108</v>
      </c>
      <c r="I17" s="309" t="s">
        <v>148</v>
      </c>
      <c r="J17" s="305">
        <v>1</v>
      </c>
      <c r="K17" s="305">
        <f>J17*G8</f>
        <v>1</v>
      </c>
      <c r="L17" s="63" t="s">
        <v>102</v>
      </c>
      <c r="M17" s="79" t="s">
        <v>148</v>
      </c>
      <c r="N17" s="79" t="s">
        <v>149</v>
      </c>
      <c r="O17" s="79">
        <v>1</v>
      </c>
      <c r="P17" s="79">
        <f t="shared" si="0"/>
        <v>1</v>
      </c>
      <c r="Q17" s="38">
        <f t="shared" si="1"/>
        <v>1</v>
      </c>
      <c r="R17" s="93"/>
      <c r="S17" s="93"/>
      <c r="T17" s="81"/>
    </row>
    <row r="18" spans="1:20" x14ac:dyDescent="0.2">
      <c r="A18" s="324"/>
      <c r="B18" s="201"/>
      <c r="C18" s="316"/>
      <c r="D18" s="201"/>
      <c r="E18" s="313"/>
      <c r="F18" s="313"/>
      <c r="G18" s="316"/>
      <c r="H18" s="201"/>
      <c r="I18" s="311"/>
      <c r="J18" s="306"/>
      <c r="K18" s="306"/>
      <c r="L18" s="57" t="s">
        <v>103</v>
      </c>
      <c r="M18" s="61" t="s">
        <v>150</v>
      </c>
      <c r="N18" s="15" t="s">
        <v>151</v>
      </c>
      <c r="O18" s="61">
        <v>1</v>
      </c>
      <c r="P18" s="61">
        <f t="shared" si="0"/>
        <v>1</v>
      </c>
      <c r="Q18" s="33">
        <f t="shared" si="1"/>
        <v>1</v>
      </c>
      <c r="R18" s="91"/>
      <c r="S18" s="91"/>
      <c r="T18" s="76"/>
    </row>
    <row r="19" spans="1:20" x14ac:dyDescent="0.2">
      <c r="A19" s="324"/>
      <c r="B19" s="201"/>
      <c r="C19" s="316"/>
      <c r="D19" s="201"/>
      <c r="E19" s="313"/>
      <c r="F19" s="313"/>
      <c r="G19" s="316"/>
      <c r="H19" s="201"/>
      <c r="I19" s="311"/>
      <c r="J19" s="306"/>
      <c r="K19" s="306"/>
      <c r="L19" s="57" t="s">
        <v>106</v>
      </c>
      <c r="M19" s="61" t="s">
        <v>152</v>
      </c>
      <c r="N19" s="15" t="s">
        <v>153</v>
      </c>
      <c r="O19" s="61">
        <v>1</v>
      </c>
      <c r="P19" s="61">
        <f t="shared" si="0"/>
        <v>1</v>
      </c>
      <c r="Q19" s="33">
        <f t="shared" si="1"/>
        <v>1</v>
      </c>
      <c r="R19" s="91"/>
      <c r="S19" s="91"/>
      <c r="T19" s="76"/>
    </row>
    <row r="20" spans="1:20" ht="15" thickBot="1" x14ac:dyDescent="0.25">
      <c r="A20" s="324"/>
      <c r="B20" s="201"/>
      <c r="C20" s="316"/>
      <c r="D20" s="201"/>
      <c r="E20" s="313"/>
      <c r="F20" s="313"/>
      <c r="G20" s="316"/>
      <c r="H20" s="201"/>
      <c r="I20" s="311"/>
      <c r="J20" s="306"/>
      <c r="K20" s="306"/>
      <c r="L20" s="63" t="s">
        <v>108</v>
      </c>
      <c r="M20" s="114" t="s">
        <v>154</v>
      </c>
      <c r="N20" s="79" t="s">
        <v>44</v>
      </c>
      <c r="O20" s="79">
        <v>4</v>
      </c>
      <c r="P20" s="79">
        <f t="shared" si="0"/>
        <v>4</v>
      </c>
      <c r="Q20" s="38">
        <f t="shared" si="1"/>
        <v>4</v>
      </c>
      <c r="R20" s="93"/>
      <c r="S20" s="93"/>
      <c r="T20" s="81"/>
    </row>
    <row r="21" spans="1:20" x14ac:dyDescent="0.2">
      <c r="A21" s="324"/>
      <c r="B21" s="201"/>
      <c r="C21" s="316"/>
      <c r="D21" s="201"/>
      <c r="E21" s="313"/>
      <c r="F21" s="313"/>
      <c r="G21" s="316"/>
      <c r="H21" s="201"/>
      <c r="I21" s="311"/>
      <c r="J21" s="306"/>
      <c r="K21" s="306"/>
      <c r="L21" s="57" t="s">
        <v>109</v>
      </c>
      <c r="M21" s="61" t="s">
        <v>155</v>
      </c>
      <c r="N21" s="61" t="s">
        <v>156</v>
      </c>
      <c r="O21" s="61">
        <v>4</v>
      </c>
      <c r="P21" s="61">
        <f t="shared" si="0"/>
        <v>4</v>
      </c>
      <c r="Q21" s="33">
        <f t="shared" si="1"/>
        <v>4</v>
      </c>
      <c r="R21" s="91"/>
      <c r="S21" s="91"/>
      <c r="T21" s="76"/>
    </row>
    <row r="22" spans="1:20" x14ac:dyDescent="0.2">
      <c r="A22" s="324"/>
      <c r="B22" s="201"/>
      <c r="C22" s="316"/>
      <c r="D22" s="201"/>
      <c r="E22" s="313"/>
      <c r="F22" s="313"/>
      <c r="G22" s="316"/>
      <c r="H22" s="201"/>
      <c r="I22" s="311"/>
      <c r="J22" s="306"/>
      <c r="K22" s="306"/>
      <c r="L22" s="57" t="s">
        <v>104</v>
      </c>
      <c r="M22" s="61" t="s">
        <v>157</v>
      </c>
      <c r="N22" s="61" t="s">
        <v>35</v>
      </c>
      <c r="O22" s="61">
        <v>16</v>
      </c>
      <c r="P22" s="61">
        <f t="shared" si="0"/>
        <v>16</v>
      </c>
      <c r="Q22" s="33">
        <f t="shared" si="1"/>
        <v>16</v>
      </c>
      <c r="R22" s="91"/>
      <c r="S22" s="91"/>
      <c r="T22" s="76"/>
    </row>
    <row r="23" spans="1:20" ht="15" thickBot="1" x14ac:dyDescent="0.25">
      <c r="A23" s="324"/>
      <c r="B23" s="201"/>
      <c r="C23" s="316"/>
      <c r="D23" s="201"/>
      <c r="E23" s="313"/>
      <c r="F23" s="313"/>
      <c r="G23" s="316"/>
      <c r="H23" s="202"/>
      <c r="I23" s="310"/>
      <c r="J23" s="307"/>
      <c r="K23" s="307"/>
      <c r="L23" s="58" t="s">
        <v>158</v>
      </c>
      <c r="M23" s="77" t="s">
        <v>159</v>
      </c>
      <c r="N23" s="77" t="s">
        <v>160</v>
      </c>
      <c r="O23" s="77">
        <v>16</v>
      </c>
      <c r="P23" s="77">
        <f t="shared" si="0"/>
        <v>16</v>
      </c>
      <c r="Q23" s="42">
        <f t="shared" si="1"/>
        <v>16</v>
      </c>
      <c r="R23" s="92"/>
      <c r="S23" s="92"/>
      <c r="T23" s="78"/>
    </row>
    <row r="24" spans="1:20" x14ac:dyDescent="0.2">
      <c r="A24" s="324"/>
      <c r="B24" s="201"/>
      <c r="C24" s="316"/>
      <c r="D24" s="201"/>
      <c r="E24" s="313"/>
      <c r="F24" s="313"/>
      <c r="G24" s="316"/>
      <c r="H24" s="308" t="s">
        <v>109</v>
      </c>
      <c r="I24" s="309" t="s">
        <v>161</v>
      </c>
      <c r="J24" s="305">
        <v>1</v>
      </c>
      <c r="K24" s="305">
        <f>J24*G8</f>
        <v>1</v>
      </c>
      <c r="L24" s="63" t="s">
        <v>102</v>
      </c>
      <c r="M24" s="79" t="s">
        <v>162</v>
      </c>
      <c r="N24" s="79" t="s">
        <v>163</v>
      </c>
      <c r="O24" s="79">
        <v>2</v>
      </c>
      <c r="P24" s="79">
        <f t="shared" si="0"/>
        <v>2</v>
      </c>
      <c r="Q24" s="38">
        <f t="shared" si="1"/>
        <v>2</v>
      </c>
      <c r="R24" s="93"/>
      <c r="S24" s="93"/>
      <c r="T24" s="81"/>
    </row>
    <row r="25" spans="1:20" x14ac:dyDescent="0.2">
      <c r="A25" s="324"/>
      <c r="B25" s="201"/>
      <c r="C25" s="316"/>
      <c r="D25" s="201"/>
      <c r="E25" s="313"/>
      <c r="F25" s="313"/>
      <c r="G25" s="316"/>
      <c r="H25" s="201"/>
      <c r="I25" s="311"/>
      <c r="J25" s="306"/>
      <c r="K25" s="306"/>
      <c r="L25" s="57" t="s">
        <v>103</v>
      </c>
      <c r="M25" s="61" t="s">
        <v>164</v>
      </c>
      <c r="N25" s="61" t="s">
        <v>163</v>
      </c>
      <c r="O25" s="61">
        <v>2</v>
      </c>
      <c r="P25" s="61">
        <f t="shared" si="0"/>
        <v>2</v>
      </c>
      <c r="Q25" s="33">
        <f t="shared" si="1"/>
        <v>2</v>
      </c>
      <c r="R25" s="91"/>
      <c r="S25" s="91"/>
      <c r="T25" s="76"/>
    </row>
    <row r="26" spans="1:20" x14ac:dyDescent="0.2">
      <c r="A26" s="324"/>
      <c r="B26" s="201"/>
      <c r="C26" s="316"/>
      <c r="D26" s="201"/>
      <c r="E26" s="313"/>
      <c r="F26" s="313"/>
      <c r="G26" s="316"/>
      <c r="H26" s="201"/>
      <c r="I26" s="311"/>
      <c r="J26" s="306"/>
      <c r="K26" s="306"/>
      <c r="L26" s="64" t="s">
        <v>106</v>
      </c>
      <c r="M26" s="82" t="s">
        <v>165</v>
      </c>
      <c r="N26" s="83" t="s">
        <v>37</v>
      </c>
      <c r="O26" s="82">
        <v>6</v>
      </c>
      <c r="P26" s="82">
        <f t="shared" si="0"/>
        <v>6</v>
      </c>
      <c r="Q26" s="41">
        <f t="shared" si="1"/>
        <v>6</v>
      </c>
      <c r="R26" s="94"/>
      <c r="S26" s="94"/>
      <c r="T26" s="84"/>
    </row>
    <row r="27" spans="1:20" ht="15" thickBot="1" x14ac:dyDescent="0.25">
      <c r="A27" s="324"/>
      <c r="B27" s="201"/>
      <c r="C27" s="316"/>
      <c r="D27" s="201"/>
      <c r="E27" s="313"/>
      <c r="F27" s="313"/>
      <c r="G27" s="316"/>
      <c r="H27" s="202"/>
      <c r="I27" s="310"/>
      <c r="J27" s="307"/>
      <c r="K27" s="307"/>
      <c r="L27" s="58" t="s">
        <v>108</v>
      </c>
      <c r="M27" s="77" t="s">
        <v>166</v>
      </c>
      <c r="N27" s="77" t="s">
        <v>167</v>
      </c>
      <c r="O27" s="77">
        <v>6</v>
      </c>
      <c r="P27" s="77">
        <f t="shared" si="0"/>
        <v>6</v>
      </c>
      <c r="Q27" s="42">
        <f t="shared" si="1"/>
        <v>6</v>
      </c>
      <c r="R27" s="92"/>
      <c r="S27" s="92"/>
      <c r="T27" s="78"/>
    </row>
    <row r="28" spans="1:20" ht="16.5" x14ac:dyDescent="0.35">
      <c r="A28" s="324"/>
      <c r="B28" s="201"/>
      <c r="C28" s="316"/>
      <c r="D28" s="201"/>
      <c r="E28" s="313"/>
      <c r="F28" s="313"/>
      <c r="G28" s="316"/>
      <c r="H28" s="308" t="s">
        <v>104</v>
      </c>
      <c r="I28" s="309" t="s">
        <v>168</v>
      </c>
      <c r="J28" s="305">
        <v>1</v>
      </c>
      <c r="K28" s="305">
        <f>J28*G8</f>
        <v>1</v>
      </c>
      <c r="L28" s="63" t="s">
        <v>102</v>
      </c>
      <c r="M28" s="79" t="s">
        <v>169</v>
      </c>
      <c r="N28" s="61" t="s">
        <v>45</v>
      </c>
      <c r="O28" s="38">
        <v>12</v>
      </c>
      <c r="P28" s="38">
        <f t="shared" si="0"/>
        <v>12</v>
      </c>
      <c r="Q28" s="38">
        <f t="shared" si="1"/>
        <v>12</v>
      </c>
      <c r="R28" s="93"/>
      <c r="S28" s="93"/>
      <c r="T28" s="85"/>
    </row>
    <row r="29" spans="1:20" ht="17.25" thickBot="1" x14ac:dyDescent="0.4">
      <c r="A29" s="325"/>
      <c r="B29" s="202"/>
      <c r="C29" s="317"/>
      <c r="D29" s="202"/>
      <c r="E29" s="314"/>
      <c r="F29" s="314"/>
      <c r="G29" s="317"/>
      <c r="H29" s="202"/>
      <c r="I29" s="310"/>
      <c r="J29" s="307"/>
      <c r="K29" s="307"/>
      <c r="L29" s="58" t="s">
        <v>103</v>
      </c>
      <c r="M29" s="77" t="s">
        <v>170</v>
      </c>
      <c r="N29" s="77" t="s">
        <v>46</v>
      </c>
      <c r="O29" s="42">
        <v>12</v>
      </c>
      <c r="P29" s="42">
        <f t="shared" si="0"/>
        <v>12</v>
      </c>
      <c r="Q29" s="42">
        <f t="shared" si="1"/>
        <v>12</v>
      </c>
      <c r="R29" s="92"/>
      <c r="S29" s="92"/>
      <c r="T29" s="86"/>
    </row>
    <row r="35" spans="1:19" ht="5.25" customHeight="1" x14ac:dyDescent="0.2"/>
    <row r="36" spans="1:19" ht="19.5" x14ac:dyDescent="0.2">
      <c r="A36" s="196" t="s">
        <v>0</v>
      </c>
      <c r="B36" s="197"/>
      <c r="C36" s="7"/>
      <c r="D36" s="8"/>
      <c r="E36" s="8" t="s">
        <v>14</v>
      </c>
      <c r="F36" s="9"/>
      <c r="G36" s="8"/>
      <c r="H36" s="8" t="s">
        <v>13</v>
      </c>
      <c r="I36" s="8"/>
      <c r="J36" s="9"/>
      <c r="K36" s="7"/>
      <c r="L36" s="8"/>
      <c r="M36" s="5" t="s">
        <v>1</v>
      </c>
      <c r="N36" s="8"/>
      <c r="O36" s="8"/>
      <c r="P36" s="8"/>
      <c r="Q36" s="13" t="s">
        <v>15</v>
      </c>
      <c r="R36" s="87"/>
      <c r="S36" s="87"/>
    </row>
    <row r="37" spans="1:19" ht="45" x14ac:dyDescent="0.2">
      <c r="A37" s="14" t="s">
        <v>2</v>
      </c>
      <c r="B37" s="3" t="s">
        <v>3</v>
      </c>
      <c r="C37" s="10" t="s">
        <v>4</v>
      </c>
      <c r="D37" s="11" t="s">
        <v>5</v>
      </c>
      <c r="E37" s="10" t="s">
        <v>6</v>
      </c>
      <c r="F37" s="10" t="s">
        <v>3</v>
      </c>
      <c r="G37" s="3" t="s">
        <v>10</v>
      </c>
      <c r="H37" s="3" t="s">
        <v>5</v>
      </c>
      <c r="I37" s="3" t="s">
        <v>12</v>
      </c>
      <c r="J37" s="3" t="s">
        <v>11</v>
      </c>
      <c r="K37" s="1" t="s">
        <v>7</v>
      </c>
      <c r="L37" s="2" t="s">
        <v>5</v>
      </c>
      <c r="M37" s="2" t="s">
        <v>9</v>
      </c>
      <c r="N37" s="3" t="s">
        <v>8</v>
      </c>
      <c r="O37" s="3" t="s">
        <v>6</v>
      </c>
      <c r="P37" s="12" t="s">
        <v>3</v>
      </c>
      <c r="Q37" s="2" t="s">
        <v>16</v>
      </c>
      <c r="R37" s="88"/>
      <c r="S37" s="88"/>
    </row>
    <row r="38" spans="1:19" ht="12.95" customHeight="1" x14ac:dyDescent="0.2">
      <c r="A38" s="200" t="s">
        <v>104</v>
      </c>
      <c r="B38" s="200" t="s">
        <v>19</v>
      </c>
      <c r="C38" s="211" t="s">
        <v>103</v>
      </c>
      <c r="D38" s="214" t="s">
        <v>107</v>
      </c>
      <c r="E38" s="217" t="s">
        <v>20</v>
      </c>
      <c r="F38" s="220" t="s">
        <v>20</v>
      </c>
      <c r="G38" s="195" t="s">
        <v>102</v>
      </c>
      <c r="H38" s="195" t="s">
        <v>50</v>
      </c>
      <c r="I38" s="195" t="s">
        <v>19</v>
      </c>
      <c r="J38" s="195" t="s">
        <v>20</v>
      </c>
      <c r="K38" s="57" t="s">
        <v>19</v>
      </c>
      <c r="L38" s="18" t="s">
        <v>51</v>
      </c>
      <c r="M38" s="21" t="s">
        <v>52</v>
      </c>
      <c r="N38" s="18">
        <v>1</v>
      </c>
      <c r="O38" s="18">
        <v>1</v>
      </c>
      <c r="P38" s="19">
        <v>4</v>
      </c>
      <c r="Q38" s="4"/>
      <c r="R38" s="89"/>
      <c r="S38" s="89"/>
    </row>
    <row r="39" spans="1:19" ht="12.95" customHeight="1" x14ac:dyDescent="0.2">
      <c r="A39" s="201"/>
      <c r="B39" s="201"/>
      <c r="C39" s="212"/>
      <c r="D39" s="215"/>
      <c r="E39" s="218"/>
      <c r="F39" s="221"/>
      <c r="G39" s="195"/>
      <c r="H39" s="195"/>
      <c r="I39" s="195"/>
      <c r="J39" s="195"/>
      <c r="K39" s="57" t="s">
        <v>20</v>
      </c>
      <c r="L39" s="18" t="s">
        <v>53</v>
      </c>
      <c r="M39" s="21" t="s">
        <v>54</v>
      </c>
      <c r="N39" s="18">
        <v>1</v>
      </c>
      <c r="O39" s="18">
        <v>1</v>
      </c>
      <c r="P39" s="19">
        <v>4</v>
      </c>
      <c r="Q39" s="4"/>
      <c r="R39" s="89"/>
      <c r="S39" s="89"/>
    </row>
    <row r="40" spans="1:19" ht="12.95" customHeight="1" x14ac:dyDescent="0.2">
      <c r="A40" s="201"/>
      <c r="B40" s="201"/>
      <c r="C40" s="212"/>
      <c r="D40" s="215"/>
      <c r="E40" s="218"/>
      <c r="F40" s="221"/>
      <c r="G40" s="195"/>
      <c r="H40" s="195"/>
      <c r="I40" s="195"/>
      <c r="J40" s="195"/>
      <c r="K40" s="57" t="s">
        <v>21</v>
      </c>
      <c r="L40" s="18" t="s">
        <v>55</v>
      </c>
      <c r="M40" s="21" t="s">
        <v>56</v>
      </c>
      <c r="N40" s="18">
        <v>2</v>
      </c>
      <c r="O40" s="18">
        <v>2</v>
      </c>
      <c r="P40" s="19">
        <v>8</v>
      </c>
      <c r="Q40" s="4"/>
      <c r="R40" s="89"/>
      <c r="S40" s="89"/>
    </row>
    <row r="41" spans="1:19" ht="12.95" customHeight="1" x14ac:dyDescent="0.2">
      <c r="A41" s="201"/>
      <c r="B41" s="201"/>
      <c r="C41" s="212"/>
      <c r="D41" s="215"/>
      <c r="E41" s="218"/>
      <c r="F41" s="221"/>
      <c r="G41" s="195"/>
      <c r="H41" s="195"/>
      <c r="I41" s="195"/>
      <c r="J41" s="195"/>
      <c r="K41" s="57" t="s">
        <v>22</v>
      </c>
      <c r="L41" s="18" t="s">
        <v>57</v>
      </c>
      <c r="M41" s="21" t="s">
        <v>58</v>
      </c>
      <c r="N41" s="18">
        <v>3</v>
      </c>
      <c r="O41" s="18">
        <v>3</v>
      </c>
      <c r="P41" s="19">
        <v>12</v>
      </c>
      <c r="Q41" s="4"/>
      <c r="R41" s="89"/>
      <c r="S41" s="89"/>
    </row>
    <row r="42" spans="1:19" ht="12.95" customHeight="1" x14ac:dyDescent="0.2">
      <c r="A42" s="201"/>
      <c r="B42" s="201"/>
      <c r="C42" s="212"/>
      <c r="D42" s="215"/>
      <c r="E42" s="218"/>
      <c r="F42" s="221"/>
      <c r="G42" s="195"/>
      <c r="H42" s="195"/>
      <c r="I42" s="195"/>
      <c r="J42" s="195"/>
      <c r="K42" s="57" t="s">
        <v>23</v>
      </c>
      <c r="L42" s="18" t="s">
        <v>59</v>
      </c>
      <c r="M42" s="21" t="s">
        <v>60</v>
      </c>
      <c r="N42" s="18">
        <v>1</v>
      </c>
      <c r="O42" s="18">
        <v>1</v>
      </c>
      <c r="P42" s="19">
        <v>4</v>
      </c>
      <c r="Q42" s="4"/>
      <c r="R42" s="89"/>
      <c r="S42" s="89"/>
    </row>
    <row r="43" spans="1:19" ht="12.95" customHeight="1" x14ac:dyDescent="0.2">
      <c r="A43" s="201"/>
      <c r="B43" s="201"/>
      <c r="C43" s="212"/>
      <c r="D43" s="215"/>
      <c r="E43" s="218"/>
      <c r="F43" s="221"/>
      <c r="G43" s="195"/>
      <c r="H43" s="195"/>
      <c r="I43" s="195"/>
      <c r="J43" s="195"/>
      <c r="K43" s="57" t="s">
        <v>24</v>
      </c>
      <c r="L43" s="18" t="s">
        <v>61</v>
      </c>
      <c r="M43" s="21" t="s">
        <v>62</v>
      </c>
      <c r="N43" s="18">
        <v>1</v>
      </c>
      <c r="O43" s="18">
        <v>1</v>
      </c>
      <c r="P43" s="19">
        <v>4</v>
      </c>
      <c r="Q43" s="4"/>
      <c r="R43" s="89"/>
      <c r="S43" s="89"/>
    </row>
    <row r="44" spans="1:19" ht="12.95" customHeight="1" x14ac:dyDescent="0.2">
      <c r="A44" s="201"/>
      <c r="B44" s="201"/>
      <c r="C44" s="212"/>
      <c r="D44" s="215"/>
      <c r="E44" s="218"/>
      <c r="F44" s="221"/>
      <c r="G44" s="195"/>
      <c r="H44" s="195"/>
      <c r="I44" s="195"/>
      <c r="J44" s="195"/>
      <c r="K44" s="57" t="s">
        <v>25</v>
      </c>
      <c r="L44" s="18" t="s">
        <v>63</v>
      </c>
      <c r="M44" s="21" t="s">
        <v>35</v>
      </c>
      <c r="N44" s="18">
        <v>15</v>
      </c>
      <c r="O44" s="18">
        <v>15</v>
      </c>
      <c r="P44" s="19">
        <v>60</v>
      </c>
      <c r="Q44" s="4"/>
      <c r="R44" s="89"/>
      <c r="S44" s="89"/>
    </row>
    <row r="45" spans="1:19" ht="12.95" customHeight="1" x14ac:dyDescent="0.2">
      <c r="A45" s="201"/>
      <c r="B45" s="201"/>
      <c r="C45" s="212"/>
      <c r="D45" s="215"/>
      <c r="E45" s="218"/>
      <c r="F45" s="221"/>
      <c r="G45" s="195"/>
      <c r="H45" s="195"/>
      <c r="I45" s="195"/>
      <c r="J45" s="195"/>
      <c r="K45" s="57" t="s">
        <v>26</v>
      </c>
      <c r="L45" s="18" t="s">
        <v>64</v>
      </c>
      <c r="M45" s="21" t="s">
        <v>65</v>
      </c>
      <c r="N45" s="18">
        <v>6</v>
      </c>
      <c r="O45" s="18">
        <v>6</v>
      </c>
      <c r="P45" s="19">
        <v>24</v>
      </c>
      <c r="Q45" s="4"/>
      <c r="R45" s="89"/>
      <c r="S45" s="89"/>
    </row>
    <row r="46" spans="1:19" ht="12.95" customHeight="1" x14ac:dyDescent="0.2">
      <c r="A46" s="201"/>
      <c r="B46" s="201"/>
      <c r="C46" s="212"/>
      <c r="D46" s="215"/>
      <c r="E46" s="218"/>
      <c r="F46" s="221"/>
      <c r="G46" s="195"/>
      <c r="H46" s="195"/>
      <c r="I46" s="195"/>
      <c r="J46" s="195"/>
      <c r="K46" s="57" t="s">
        <v>27</v>
      </c>
      <c r="L46" s="18" t="s">
        <v>66</v>
      </c>
      <c r="M46" s="21" t="s">
        <v>18</v>
      </c>
      <c r="N46" s="18">
        <v>15</v>
      </c>
      <c r="O46" s="18">
        <v>15</v>
      </c>
      <c r="P46" s="19">
        <v>60</v>
      </c>
      <c r="Q46" s="4"/>
      <c r="R46" s="89"/>
      <c r="S46" s="89"/>
    </row>
    <row r="47" spans="1:19" ht="12.95" customHeight="1" x14ac:dyDescent="0.2">
      <c r="A47" s="201"/>
      <c r="B47" s="201"/>
      <c r="C47" s="212"/>
      <c r="D47" s="215"/>
      <c r="E47" s="218"/>
      <c r="F47" s="221"/>
      <c r="G47" s="195"/>
      <c r="H47" s="195"/>
      <c r="I47" s="195"/>
      <c r="J47" s="195"/>
      <c r="K47" s="57" t="s">
        <v>28</v>
      </c>
      <c r="L47" s="18" t="s">
        <v>67</v>
      </c>
      <c r="M47" s="21" t="s">
        <v>17</v>
      </c>
      <c r="N47" s="18">
        <v>6</v>
      </c>
      <c r="O47" s="18">
        <v>6</v>
      </c>
      <c r="P47" s="19">
        <v>24</v>
      </c>
      <c r="Q47" s="4"/>
      <c r="R47" s="89"/>
      <c r="S47" s="89"/>
    </row>
    <row r="48" spans="1:19" ht="12.95" customHeight="1" x14ac:dyDescent="0.2">
      <c r="A48" s="201"/>
      <c r="B48" s="201"/>
      <c r="C48" s="212"/>
      <c r="D48" s="215"/>
      <c r="E48" s="218"/>
      <c r="F48" s="221"/>
      <c r="G48" s="195"/>
      <c r="H48" s="195"/>
      <c r="I48" s="195"/>
      <c r="J48" s="195"/>
      <c r="K48" s="57" t="s">
        <v>29</v>
      </c>
      <c r="L48" s="18" t="s">
        <v>68</v>
      </c>
      <c r="M48" s="21" t="s">
        <v>69</v>
      </c>
      <c r="N48" s="18">
        <v>15</v>
      </c>
      <c r="O48" s="18">
        <v>15</v>
      </c>
      <c r="P48" s="19">
        <v>60</v>
      </c>
      <c r="Q48" s="4"/>
      <c r="R48" s="89"/>
      <c r="S48" s="89"/>
    </row>
    <row r="49" spans="1:19" ht="12.95" customHeight="1" x14ac:dyDescent="0.2">
      <c r="A49" s="201"/>
      <c r="B49" s="201"/>
      <c r="C49" s="212"/>
      <c r="D49" s="215"/>
      <c r="E49" s="218"/>
      <c r="F49" s="221"/>
      <c r="G49" s="195"/>
      <c r="H49" s="195"/>
      <c r="I49" s="195"/>
      <c r="J49" s="195"/>
      <c r="K49" s="57" t="s">
        <v>31</v>
      </c>
      <c r="L49" s="18" t="s">
        <v>70</v>
      </c>
      <c r="M49" s="21" t="s">
        <v>71</v>
      </c>
      <c r="N49" s="18">
        <v>1</v>
      </c>
      <c r="O49" s="18">
        <v>1</v>
      </c>
      <c r="P49" s="18">
        <v>4</v>
      </c>
      <c r="Q49" s="4"/>
      <c r="R49" s="89"/>
      <c r="S49" s="89"/>
    </row>
    <row r="50" spans="1:19" ht="12.95" customHeight="1" x14ac:dyDescent="0.2">
      <c r="A50" s="201"/>
      <c r="B50" s="201"/>
      <c r="C50" s="212"/>
      <c r="D50" s="215"/>
      <c r="E50" s="218"/>
      <c r="F50" s="221"/>
      <c r="G50" s="195"/>
      <c r="H50" s="195"/>
      <c r="I50" s="195"/>
      <c r="J50" s="195"/>
      <c r="K50" s="57" t="s">
        <v>32</v>
      </c>
      <c r="L50" s="18" t="s">
        <v>72</v>
      </c>
      <c r="M50" s="21" t="s">
        <v>73</v>
      </c>
      <c r="N50" s="18">
        <v>1</v>
      </c>
      <c r="O50" s="18">
        <v>1</v>
      </c>
      <c r="P50" s="18">
        <v>4</v>
      </c>
      <c r="Q50" s="4"/>
      <c r="R50" s="89"/>
      <c r="S50" s="89"/>
    </row>
    <row r="51" spans="1:19" ht="12.95" customHeight="1" x14ac:dyDescent="0.2">
      <c r="A51" s="201"/>
      <c r="B51" s="201"/>
      <c r="C51" s="212"/>
      <c r="D51" s="215"/>
      <c r="E51" s="218"/>
      <c r="F51" s="221"/>
      <c r="G51" s="195"/>
      <c r="H51" s="195"/>
      <c r="I51" s="195"/>
      <c r="J51" s="195"/>
      <c r="K51" s="57" t="s">
        <v>33</v>
      </c>
      <c r="L51" s="18" t="s">
        <v>74</v>
      </c>
      <c r="M51" s="21" t="s">
        <v>75</v>
      </c>
      <c r="N51" s="18">
        <v>4</v>
      </c>
      <c r="O51" s="18">
        <v>4</v>
      </c>
      <c r="P51" s="18">
        <v>16</v>
      </c>
      <c r="Q51" s="4"/>
      <c r="R51" s="89"/>
      <c r="S51" s="89"/>
    </row>
    <row r="52" spans="1:19" ht="12.95" customHeight="1" x14ac:dyDescent="0.2">
      <c r="A52" s="201"/>
      <c r="B52" s="201"/>
      <c r="C52" s="212"/>
      <c r="D52" s="215"/>
      <c r="E52" s="218"/>
      <c r="F52" s="221"/>
      <c r="G52" s="195"/>
      <c r="H52" s="195"/>
      <c r="I52" s="195"/>
      <c r="J52" s="195"/>
      <c r="K52" s="57" t="s">
        <v>34</v>
      </c>
      <c r="L52" s="18" t="s">
        <v>76</v>
      </c>
      <c r="M52" s="21" t="s">
        <v>42</v>
      </c>
      <c r="N52" s="18">
        <v>4</v>
      </c>
      <c r="O52" s="18">
        <v>4</v>
      </c>
      <c r="P52" s="18">
        <v>16</v>
      </c>
      <c r="Q52" s="4"/>
      <c r="R52" s="89"/>
      <c r="S52" s="89"/>
    </row>
    <row r="53" spans="1:19" ht="12.95" customHeight="1" x14ac:dyDescent="0.2">
      <c r="A53" s="201"/>
      <c r="B53" s="201"/>
      <c r="C53" s="212"/>
      <c r="D53" s="215"/>
      <c r="E53" s="218"/>
      <c r="F53" s="221"/>
      <c r="G53" s="195"/>
      <c r="H53" s="195"/>
      <c r="I53" s="195"/>
      <c r="J53" s="195"/>
      <c r="K53" s="57" t="s">
        <v>38</v>
      </c>
      <c r="L53" s="18" t="s">
        <v>77</v>
      </c>
      <c r="M53" s="21" t="s">
        <v>78</v>
      </c>
      <c r="N53" s="18">
        <v>1</v>
      </c>
      <c r="O53" s="18">
        <v>1</v>
      </c>
      <c r="P53" s="18">
        <v>4</v>
      </c>
      <c r="Q53" s="4"/>
      <c r="R53" s="89"/>
      <c r="S53" s="89"/>
    </row>
    <row r="54" spans="1:19" ht="12.95" customHeight="1" thickBot="1" x14ac:dyDescent="0.25">
      <c r="A54" s="201"/>
      <c r="B54" s="201"/>
      <c r="C54" s="212"/>
      <c r="D54" s="215"/>
      <c r="E54" s="218"/>
      <c r="F54" s="221"/>
      <c r="G54" s="207"/>
      <c r="H54" s="207"/>
      <c r="I54" s="207"/>
      <c r="J54" s="207"/>
      <c r="K54" s="58" t="s">
        <v>39</v>
      </c>
      <c r="L54" s="23" t="s">
        <v>79</v>
      </c>
      <c r="M54" s="26" t="s">
        <v>80</v>
      </c>
      <c r="N54" s="23">
        <v>1</v>
      </c>
      <c r="O54" s="23">
        <v>1</v>
      </c>
      <c r="P54" s="23">
        <v>4</v>
      </c>
      <c r="Q54" s="45"/>
      <c r="R54" s="56"/>
      <c r="S54" s="56"/>
    </row>
    <row r="55" spans="1:19" ht="12.95" customHeight="1" x14ac:dyDescent="0.2">
      <c r="A55" s="201"/>
      <c r="B55" s="201"/>
      <c r="C55" s="212"/>
      <c r="D55" s="215"/>
      <c r="E55" s="218"/>
      <c r="F55" s="221"/>
      <c r="G55" s="208" t="s">
        <v>103</v>
      </c>
      <c r="H55" s="209" t="s">
        <v>81</v>
      </c>
      <c r="I55" s="208">
        <v>1</v>
      </c>
      <c r="J55" s="208" t="s">
        <v>20</v>
      </c>
      <c r="K55" s="16" t="s">
        <v>40</v>
      </c>
      <c r="L55" s="32" t="s">
        <v>82</v>
      </c>
      <c r="M55" s="35" t="s">
        <v>83</v>
      </c>
      <c r="N55" s="32">
        <v>1</v>
      </c>
      <c r="O55" s="32">
        <v>1</v>
      </c>
      <c r="P55" s="36">
        <v>4</v>
      </c>
      <c r="Q55" s="46"/>
      <c r="R55" s="56"/>
      <c r="S55" s="56"/>
    </row>
    <row r="56" spans="1:19" ht="12.95" customHeight="1" thickBot="1" x14ac:dyDescent="0.25">
      <c r="A56" s="201"/>
      <c r="B56" s="201"/>
      <c r="C56" s="212"/>
      <c r="D56" s="215"/>
      <c r="E56" s="218"/>
      <c r="F56" s="221"/>
      <c r="G56" s="207"/>
      <c r="H56" s="210"/>
      <c r="I56" s="207"/>
      <c r="J56" s="207"/>
      <c r="K56" s="58" t="s">
        <v>41</v>
      </c>
      <c r="L56" s="23" t="s">
        <v>84</v>
      </c>
      <c r="M56" s="24" t="s">
        <v>85</v>
      </c>
      <c r="N56" s="23">
        <v>1</v>
      </c>
      <c r="O56" s="23">
        <v>1</v>
      </c>
      <c r="P56" s="25">
        <v>4</v>
      </c>
      <c r="Q56" s="45"/>
      <c r="R56" s="56"/>
      <c r="S56" s="56"/>
    </row>
    <row r="57" spans="1:19" ht="12.95" customHeight="1" thickBot="1" x14ac:dyDescent="0.25">
      <c r="A57" s="201"/>
      <c r="B57" s="201"/>
      <c r="C57" s="212"/>
      <c r="D57" s="215"/>
      <c r="E57" s="218"/>
      <c r="F57" s="221"/>
      <c r="G57" s="47" t="s">
        <v>37</v>
      </c>
      <c r="H57" s="47" t="s">
        <v>37</v>
      </c>
      <c r="I57" s="47" t="s">
        <v>37</v>
      </c>
      <c r="J57" s="47" t="s">
        <v>37</v>
      </c>
      <c r="K57" s="29" t="s">
        <v>47</v>
      </c>
      <c r="L57" s="30" t="s">
        <v>86</v>
      </c>
      <c r="M57" s="28" t="s">
        <v>87</v>
      </c>
      <c r="N57" s="30">
        <v>1</v>
      </c>
      <c r="O57" s="30">
        <v>1</v>
      </c>
      <c r="P57" s="31">
        <v>4</v>
      </c>
      <c r="Q57" s="48"/>
      <c r="R57" s="56"/>
      <c r="S57" s="56"/>
    </row>
    <row r="58" spans="1:19" ht="12.95" customHeight="1" x14ac:dyDescent="0.2">
      <c r="A58" s="201"/>
      <c r="B58" s="201"/>
      <c r="C58" s="212"/>
      <c r="D58" s="215"/>
      <c r="E58" s="218"/>
      <c r="F58" s="221"/>
      <c r="G58" s="206" t="s">
        <v>106</v>
      </c>
      <c r="H58" s="206" t="s">
        <v>88</v>
      </c>
      <c r="I58" s="206">
        <v>1</v>
      </c>
      <c r="J58" s="206" t="s">
        <v>20</v>
      </c>
      <c r="K58" s="63" t="s">
        <v>48</v>
      </c>
      <c r="L58" s="37" t="s">
        <v>89</v>
      </c>
      <c r="M58" s="40" t="s">
        <v>45</v>
      </c>
      <c r="N58" s="37">
        <v>6</v>
      </c>
      <c r="O58" s="37">
        <v>6</v>
      </c>
      <c r="P58" s="27">
        <v>24</v>
      </c>
      <c r="Q58" s="44"/>
      <c r="R58" s="56"/>
      <c r="S58" s="56"/>
    </row>
    <row r="59" spans="1:19" ht="12.95" customHeight="1" x14ac:dyDescent="0.2">
      <c r="A59" s="206"/>
      <c r="B59" s="206"/>
      <c r="C59" s="213"/>
      <c r="D59" s="216"/>
      <c r="E59" s="219"/>
      <c r="F59" s="222"/>
      <c r="G59" s="195"/>
      <c r="H59" s="195"/>
      <c r="I59" s="195"/>
      <c r="J59" s="195"/>
      <c r="K59" s="57" t="s">
        <v>49</v>
      </c>
      <c r="L59" s="18" t="s">
        <v>36</v>
      </c>
      <c r="M59" s="21" t="s">
        <v>46</v>
      </c>
      <c r="N59" s="18">
        <v>6</v>
      </c>
      <c r="O59" s="18">
        <v>6</v>
      </c>
      <c r="P59" s="19">
        <v>24</v>
      </c>
      <c r="Q59" s="43"/>
      <c r="R59" s="56"/>
      <c r="S59" s="56"/>
    </row>
    <row r="68" spans="1:19" ht="8.25" customHeight="1" x14ac:dyDescent="0.2"/>
    <row r="69" spans="1:19" ht="19.5" x14ac:dyDescent="0.2">
      <c r="A69" s="196" t="s">
        <v>0</v>
      </c>
      <c r="B69" s="197"/>
      <c r="C69" s="7"/>
      <c r="D69" s="8"/>
      <c r="E69" s="8" t="s">
        <v>14</v>
      </c>
      <c r="F69" s="9"/>
      <c r="G69" s="8"/>
      <c r="H69" s="8" t="s">
        <v>13</v>
      </c>
      <c r="I69" s="8"/>
      <c r="J69" s="9"/>
      <c r="K69" s="7"/>
      <c r="L69" s="8"/>
      <c r="M69" s="5" t="s">
        <v>1</v>
      </c>
      <c r="N69" s="8"/>
      <c r="O69" s="8"/>
      <c r="P69" s="8"/>
      <c r="Q69" s="13" t="s">
        <v>15</v>
      </c>
      <c r="R69" s="87"/>
      <c r="S69" s="87"/>
    </row>
    <row r="70" spans="1:19" ht="45" x14ac:dyDescent="0.2">
      <c r="A70" s="51" t="s">
        <v>2</v>
      </c>
      <c r="B70" s="34" t="s">
        <v>3</v>
      </c>
      <c r="C70" s="34" t="s">
        <v>4</v>
      </c>
      <c r="D70" s="22" t="s">
        <v>5</v>
      </c>
      <c r="E70" s="34" t="s">
        <v>6</v>
      </c>
      <c r="F70" s="34" t="s">
        <v>3</v>
      </c>
      <c r="G70" s="34" t="s">
        <v>10</v>
      </c>
      <c r="H70" s="34" t="s">
        <v>5</v>
      </c>
      <c r="I70" s="34" t="s">
        <v>12</v>
      </c>
      <c r="J70" s="34" t="s">
        <v>11</v>
      </c>
      <c r="K70" s="50" t="s">
        <v>7</v>
      </c>
      <c r="L70" s="22" t="s">
        <v>5</v>
      </c>
      <c r="M70" s="22" t="s">
        <v>9</v>
      </c>
      <c r="N70" s="34" t="s">
        <v>8</v>
      </c>
      <c r="O70" s="34" t="s">
        <v>6</v>
      </c>
      <c r="P70" s="34" t="s">
        <v>3</v>
      </c>
      <c r="Q70" s="22" t="s">
        <v>16</v>
      </c>
      <c r="R70" s="88"/>
      <c r="S70" s="88"/>
    </row>
    <row r="71" spans="1:19" ht="15.75" x14ac:dyDescent="0.2">
      <c r="A71" s="223" t="s">
        <v>104</v>
      </c>
      <c r="B71" s="223" t="s">
        <v>19</v>
      </c>
      <c r="C71" s="223" t="s">
        <v>106</v>
      </c>
      <c r="D71" s="229" t="s">
        <v>115</v>
      </c>
      <c r="E71" s="223" t="s">
        <v>19</v>
      </c>
      <c r="F71" s="223" t="s">
        <v>19</v>
      </c>
      <c r="G71" s="49" t="s">
        <v>37</v>
      </c>
      <c r="H71" s="49" t="s">
        <v>37</v>
      </c>
      <c r="I71" s="49" t="s">
        <v>37</v>
      </c>
      <c r="J71" s="49" t="s">
        <v>37</v>
      </c>
      <c r="K71" s="63" t="s">
        <v>19</v>
      </c>
      <c r="L71" s="38" t="s">
        <v>92</v>
      </c>
      <c r="M71" s="17" t="s">
        <v>117</v>
      </c>
      <c r="N71" s="17">
        <v>1</v>
      </c>
      <c r="O71" s="37">
        <v>1</v>
      </c>
      <c r="P71" s="37">
        <v>1</v>
      </c>
      <c r="Q71" s="43"/>
      <c r="R71" s="56"/>
      <c r="S71" s="56"/>
    </row>
    <row r="72" spans="1:19" ht="15.75" x14ac:dyDescent="0.2">
      <c r="A72" s="224"/>
      <c r="B72" s="224"/>
      <c r="C72" s="224"/>
      <c r="D72" s="230"/>
      <c r="E72" s="224"/>
      <c r="F72" s="224"/>
      <c r="G72" s="220" t="s">
        <v>102</v>
      </c>
      <c r="H72" s="220" t="s">
        <v>116</v>
      </c>
      <c r="I72" s="220" t="s">
        <v>19</v>
      </c>
      <c r="J72" s="220" t="s">
        <v>19</v>
      </c>
      <c r="K72" s="57" t="s">
        <v>20</v>
      </c>
      <c r="L72" s="33" t="s">
        <v>93</v>
      </c>
      <c r="M72" s="40" t="s">
        <v>118</v>
      </c>
      <c r="N72" s="17">
        <v>1</v>
      </c>
      <c r="O72" s="18">
        <v>1</v>
      </c>
      <c r="P72" s="18">
        <v>1</v>
      </c>
      <c r="Q72" s="43"/>
      <c r="R72" s="56"/>
      <c r="S72" s="56"/>
    </row>
    <row r="73" spans="1:19" ht="15.75" x14ac:dyDescent="0.2">
      <c r="A73" s="224"/>
      <c r="B73" s="224"/>
      <c r="C73" s="224"/>
      <c r="D73" s="230"/>
      <c r="E73" s="224"/>
      <c r="F73" s="224"/>
      <c r="G73" s="221"/>
      <c r="H73" s="221"/>
      <c r="I73" s="221"/>
      <c r="J73" s="221"/>
      <c r="K73" s="57" t="s">
        <v>21</v>
      </c>
      <c r="L73" s="33" t="s">
        <v>94</v>
      </c>
      <c r="M73" s="17" t="s">
        <v>37</v>
      </c>
      <c r="N73" s="17">
        <v>1</v>
      </c>
      <c r="O73" s="18">
        <v>1</v>
      </c>
      <c r="P73" s="18">
        <v>1</v>
      </c>
      <c r="Q73" s="43"/>
      <c r="R73" s="56"/>
      <c r="S73" s="56"/>
    </row>
    <row r="74" spans="1:19" ht="15.75" x14ac:dyDescent="0.2">
      <c r="A74" s="224"/>
      <c r="B74" s="224"/>
      <c r="C74" s="224"/>
      <c r="D74" s="230"/>
      <c r="E74" s="224"/>
      <c r="F74" s="224"/>
      <c r="G74" s="221"/>
      <c r="H74" s="221"/>
      <c r="I74" s="221"/>
      <c r="J74" s="221"/>
      <c r="K74" s="63" t="s">
        <v>22</v>
      </c>
      <c r="L74" s="33" t="s">
        <v>97</v>
      </c>
      <c r="M74" s="17" t="s">
        <v>119</v>
      </c>
      <c r="N74" s="17">
        <v>1</v>
      </c>
      <c r="O74" s="18">
        <v>1</v>
      </c>
      <c r="P74" s="18">
        <v>1</v>
      </c>
      <c r="Q74" s="43"/>
      <c r="R74" s="56"/>
      <c r="S74" s="56"/>
    </row>
    <row r="75" spans="1:19" ht="15.75" x14ac:dyDescent="0.2">
      <c r="A75" s="224"/>
      <c r="B75" s="224"/>
      <c r="C75" s="224"/>
      <c r="D75" s="230"/>
      <c r="E75" s="224"/>
      <c r="F75" s="224"/>
      <c r="G75" s="221"/>
      <c r="H75" s="221"/>
      <c r="I75" s="221"/>
      <c r="J75" s="221"/>
      <c r="K75" s="57" t="s">
        <v>23</v>
      </c>
      <c r="L75" s="33" t="s">
        <v>98</v>
      </c>
      <c r="M75" s="17" t="s">
        <v>120</v>
      </c>
      <c r="N75" s="17">
        <v>1</v>
      </c>
      <c r="O75" s="18">
        <v>1</v>
      </c>
      <c r="P75" s="18">
        <v>1</v>
      </c>
      <c r="Q75" s="43"/>
      <c r="R75" s="56"/>
      <c r="S75" s="56"/>
    </row>
    <row r="76" spans="1:19" ht="15.75" x14ac:dyDescent="0.2">
      <c r="A76" s="224"/>
      <c r="B76" s="224"/>
      <c r="C76" s="224"/>
      <c r="D76" s="230"/>
      <c r="E76" s="224"/>
      <c r="F76" s="224"/>
      <c r="G76" s="221"/>
      <c r="H76" s="221"/>
      <c r="I76" s="221"/>
      <c r="J76" s="221"/>
      <c r="K76" s="57" t="s">
        <v>24</v>
      </c>
      <c r="L76" s="33" t="s">
        <v>99</v>
      </c>
      <c r="M76" s="17" t="s">
        <v>121</v>
      </c>
      <c r="N76" s="17">
        <v>2</v>
      </c>
      <c r="O76" s="18">
        <v>2</v>
      </c>
      <c r="P76" s="18">
        <v>2</v>
      </c>
      <c r="Q76" s="43"/>
      <c r="R76" s="56"/>
      <c r="S76" s="56"/>
    </row>
    <row r="77" spans="1:19" ht="15.75" x14ac:dyDescent="0.2">
      <c r="A77" s="224"/>
      <c r="B77" s="224"/>
      <c r="C77" s="224"/>
      <c r="D77" s="230"/>
      <c r="E77" s="224"/>
      <c r="F77" s="224"/>
      <c r="G77" s="221"/>
      <c r="H77" s="221"/>
      <c r="I77" s="221"/>
      <c r="J77" s="221"/>
      <c r="K77" s="63" t="s">
        <v>25</v>
      </c>
      <c r="L77" s="33" t="s">
        <v>100</v>
      </c>
      <c r="M77" s="39" t="s">
        <v>90</v>
      </c>
      <c r="N77" s="17">
        <v>2</v>
      </c>
      <c r="O77" s="18">
        <v>2</v>
      </c>
      <c r="P77" s="18">
        <v>2</v>
      </c>
      <c r="Q77" s="43"/>
      <c r="R77" s="56"/>
      <c r="S77" s="56"/>
    </row>
    <row r="78" spans="1:19" ht="15.75" x14ac:dyDescent="0.2">
      <c r="A78" s="224"/>
      <c r="B78" s="224"/>
      <c r="C78" s="224"/>
      <c r="D78" s="230"/>
      <c r="E78" s="224"/>
      <c r="F78" s="224"/>
      <c r="G78" s="222"/>
      <c r="H78" s="222"/>
      <c r="I78" s="222"/>
      <c r="J78" s="222"/>
      <c r="K78" s="57" t="s">
        <v>26</v>
      </c>
      <c r="L78" s="33" t="s">
        <v>101</v>
      </c>
      <c r="M78" s="39" t="s">
        <v>91</v>
      </c>
      <c r="N78" s="17">
        <v>2</v>
      </c>
      <c r="O78" s="18">
        <v>2</v>
      </c>
      <c r="P78" s="18">
        <v>2</v>
      </c>
      <c r="Q78" s="43"/>
      <c r="R78" s="56"/>
      <c r="S78" s="56"/>
    </row>
    <row r="79" spans="1:19" ht="15.75" x14ac:dyDescent="0.2">
      <c r="A79" s="224"/>
      <c r="B79" s="224"/>
      <c r="C79" s="224"/>
      <c r="D79" s="230"/>
      <c r="E79" s="224"/>
      <c r="F79" s="224"/>
      <c r="G79" s="217" t="s">
        <v>103</v>
      </c>
      <c r="H79" s="217" t="s">
        <v>128</v>
      </c>
      <c r="I79" s="217" t="s">
        <v>19</v>
      </c>
      <c r="J79" s="217" t="s">
        <v>19</v>
      </c>
      <c r="K79" s="57" t="s">
        <v>27</v>
      </c>
      <c r="L79" s="33" t="s">
        <v>95</v>
      </c>
      <c r="M79" s="40" t="s">
        <v>122</v>
      </c>
      <c r="N79" s="17">
        <v>1</v>
      </c>
      <c r="O79" s="18">
        <v>1</v>
      </c>
      <c r="P79" s="18">
        <v>1</v>
      </c>
      <c r="Q79" s="43"/>
      <c r="R79" s="56"/>
      <c r="S79" s="56"/>
    </row>
    <row r="80" spans="1:19" ht="15.75" x14ac:dyDescent="0.2">
      <c r="A80" s="224"/>
      <c r="B80" s="224"/>
      <c r="C80" s="224"/>
      <c r="D80" s="230"/>
      <c r="E80" s="224"/>
      <c r="F80" s="224"/>
      <c r="G80" s="219"/>
      <c r="H80" s="219"/>
      <c r="I80" s="219"/>
      <c r="J80" s="219"/>
      <c r="K80" s="63" t="s">
        <v>28</v>
      </c>
      <c r="L80" s="41" t="s">
        <v>96</v>
      </c>
      <c r="M80" s="60" t="s">
        <v>117</v>
      </c>
      <c r="N80" s="60">
        <v>1</v>
      </c>
      <c r="O80" s="20">
        <v>1</v>
      </c>
      <c r="P80" s="20">
        <v>1</v>
      </c>
      <c r="Q80" s="43"/>
      <c r="R80" s="56"/>
      <c r="S80" s="56"/>
    </row>
    <row r="81" spans="1:19" ht="15.75" x14ac:dyDescent="0.2">
      <c r="A81" s="224"/>
      <c r="B81" s="224"/>
      <c r="C81" s="224"/>
      <c r="D81" s="230"/>
      <c r="E81" s="224"/>
      <c r="F81" s="224"/>
      <c r="G81" s="55" t="s">
        <v>37</v>
      </c>
      <c r="H81" s="55" t="s">
        <v>37</v>
      </c>
      <c r="I81" s="55" t="s">
        <v>37</v>
      </c>
      <c r="J81" s="55" t="s">
        <v>37</v>
      </c>
      <c r="K81" s="57" t="s">
        <v>29</v>
      </c>
      <c r="L81" s="33" t="s">
        <v>110</v>
      </c>
      <c r="M81" s="21" t="s">
        <v>123</v>
      </c>
      <c r="N81" s="60">
        <v>2</v>
      </c>
      <c r="O81" s="20">
        <v>2</v>
      </c>
      <c r="P81" s="20">
        <v>2</v>
      </c>
      <c r="Q81" s="43"/>
      <c r="R81" s="56"/>
      <c r="S81" s="56"/>
    </row>
    <row r="82" spans="1:19" ht="15.75" x14ac:dyDescent="0.2">
      <c r="A82" s="224"/>
      <c r="B82" s="224"/>
      <c r="C82" s="224"/>
      <c r="D82" s="230"/>
      <c r="E82" s="224"/>
      <c r="F82" s="224"/>
      <c r="G82" s="55" t="s">
        <v>37</v>
      </c>
      <c r="H82" s="55" t="s">
        <v>37</v>
      </c>
      <c r="I82" s="55" t="s">
        <v>37</v>
      </c>
      <c r="J82" s="55" t="s">
        <v>37</v>
      </c>
      <c r="K82" s="63" t="s">
        <v>30</v>
      </c>
      <c r="L82" s="33" t="s">
        <v>111</v>
      </c>
      <c r="M82" s="40" t="s">
        <v>124</v>
      </c>
      <c r="N82" s="60">
        <v>4</v>
      </c>
      <c r="O82" s="20">
        <v>4</v>
      </c>
      <c r="P82" s="20">
        <v>4</v>
      </c>
      <c r="Q82" s="43"/>
      <c r="R82" s="56"/>
      <c r="S82" s="56"/>
    </row>
    <row r="83" spans="1:19" ht="94.5" x14ac:dyDescent="0.2">
      <c r="A83" s="224"/>
      <c r="B83" s="224"/>
      <c r="C83" s="224"/>
      <c r="D83" s="230"/>
      <c r="E83" s="224"/>
      <c r="F83" s="224"/>
      <c r="G83" s="226" t="s">
        <v>106</v>
      </c>
      <c r="H83" s="232" t="s">
        <v>129</v>
      </c>
      <c r="I83" s="226" t="s">
        <v>19</v>
      </c>
      <c r="J83" s="226" t="s">
        <v>19</v>
      </c>
      <c r="K83" s="57" t="s">
        <v>31</v>
      </c>
      <c r="L83" s="52" t="s">
        <v>112</v>
      </c>
      <c r="M83" s="54" t="s">
        <v>125</v>
      </c>
      <c r="N83" s="60">
        <v>1</v>
      </c>
      <c r="O83" s="20">
        <v>1</v>
      </c>
      <c r="P83" s="20">
        <v>1</v>
      </c>
      <c r="Q83" s="43"/>
      <c r="R83" s="56"/>
      <c r="S83" s="56"/>
    </row>
    <row r="84" spans="1:19" ht="81" x14ac:dyDescent="0.2">
      <c r="A84" s="224"/>
      <c r="B84" s="224"/>
      <c r="C84" s="224"/>
      <c r="D84" s="230"/>
      <c r="E84" s="224"/>
      <c r="F84" s="224"/>
      <c r="G84" s="227"/>
      <c r="H84" s="233"/>
      <c r="I84" s="227"/>
      <c r="J84" s="227"/>
      <c r="K84" s="57" t="s">
        <v>32</v>
      </c>
      <c r="L84" s="53" t="s">
        <v>113</v>
      </c>
      <c r="M84" s="40" t="s">
        <v>126</v>
      </c>
      <c r="N84" s="60">
        <v>1</v>
      </c>
      <c r="O84" s="20">
        <v>1</v>
      </c>
      <c r="P84" s="20">
        <v>1</v>
      </c>
      <c r="Q84" s="43"/>
      <c r="R84" s="56"/>
      <c r="S84" s="56"/>
    </row>
    <row r="85" spans="1:19" ht="81" x14ac:dyDescent="0.2">
      <c r="A85" s="225"/>
      <c r="B85" s="225"/>
      <c r="C85" s="225"/>
      <c r="D85" s="231"/>
      <c r="E85" s="225"/>
      <c r="F85" s="225"/>
      <c r="G85" s="228"/>
      <c r="H85" s="234"/>
      <c r="I85" s="228"/>
      <c r="J85" s="228"/>
      <c r="K85" s="63" t="s">
        <v>33</v>
      </c>
      <c r="L85" s="53" t="s">
        <v>114</v>
      </c>
      <c r="M85" s="54" t="s">
        <v>127</v>
      </c>
      <c r="N85" s="60">
        <v>1</v>
      </c>
      <c r="O85" s="18">
        <v>1</v>
      </c>
      <c r="P85" s="18">
        <v>1</v>
      </c>
      <c r="Q85" s="43"/>
      <c r="R85" s="56"/>
      <c r="S85" s="56"/>
    </row>
  </sheetData>
  <mergeCells count="70">
    <mergeCell ref="E8:E29"/>
    <mergeCell ref="A6:C6"/>
    <mergeCell ref="A8:A29"/>
    <mergeCell ref="B8:B29"/>
    <mergeCell ref="C8:C29"/>
    <mergeCell ref="D8:D29"/>
    <mergeCell ref="K8:K10"/>
    <mergeCell ref="H11:H13"/>
    <mergeCell ref="I11:I13"/>
    <mergeCell ref="J11:J13"/>
    <mergeCell ref="K11:K13"/>
    <mergeCell ref="F8:F29"/>
    <mergeCell ref="G8:G29"/>
    <mergeCell ref="H8:H10"/>
    <mergeCell ref="I8:I10"/>
    <mergeCell ref="J8:J10"/>
    <mergeCell ref="H14:H16"/>
    <mergeCell ref="I14:I16"/>
    <mergeCell ref="J14:J16"/>
    <mergeCell ref="H24:H27"/>
    <mergeCell ref="I24:I27"/>
    <mergeCell ref="J24:J27"/>
    <mergeCell ref="K14:K16"/>
    <mergeCell ref="H17:H23"/>
    <mergeCell ref="I17:I23"/>
    <mergeCell ref="J17:J23"/>
    <mergeCell ref="K17:K23"/>
    <mergeCell ref="K24:K27"/>
    <mergeCell ref="H28:H29"/>
    <mergeCell ref="I28:I29"/>
    <mergeCell ref="J28:J29"/>
    <mergeCell ref="K28:K29"/>
    <mergeCell ref="I55:I56"/>
    <mergeCell ref="J55:J56"/>
    <mergeCell ref="G58:G59"/>
    <mergeCell ref="A36:B36"/>
    <mergeCell ref="A38:A59"/>
    <mergeCell ref="B38:B59"/>
    <mergeCell ref="C38:C59"/>
    <mergeCell ref="D38:D59"/>
    <mergeCell ref="E38:E59"/>
    <mergeCell ref="H58:H59"/>
    <mergeCell ref="I58:I59"/>
    <mergeCell ref="J58:J59"/>
    <mergeCell ref="I38:I54"/>
    <mergeCell ref="J38:J54"/>
    <mergeCell ref="A69:B69"/>
    <mergeCell ref="A71:A85"/>
    <mergeCell ref="B71:B85"/>
    <mergeCell ref="C71:C85"/>
    <mergeCell ref="D71:D85"/>
    <mergeCell ref="E71:E85"/>
    <mergeCell ref="F71:F85"/>
    <mergeCell ref="F38:F59"/>
    <mergeCell ref="G38:G54"/>
    <mergeCell ref="H38:H54"/>
    <mergeCell ref="G55:G56"/>
    <mergeCell ref="G83:G85"/>
    <mergeCell ref="H83:H85"/>
    <mergeCell ref="H55:H56"/>
    <mergeCell ref="I83:I85"/>
    <mergeCell ref="J83:J85"/>
    <mergeCell ref="G72:G78"/>
    <mergeCell ref="H72:H78"/>
    <mergeCell ref="I72:I78"/>
    <mergeCell ref="J72:J78"/>
    <mergeCell ref="G79:G80"/>
    <mergeCell ref="H79:H80"/>
    <mergeCell ref="I79:I80"/>
    <mergeCell ref="J79:J80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123</vt:lpstr>
      <vt:lpstr>DSC English</vt:lpstr>
      <vt:lpstr>DSC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2019-01-20T09:11:01Z</dcterms:modified>
</cp:coreProperties>
</file>