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1 (2)" sheetId="2" r:id="rId2"/>
    <sheet name="Sheet3" sheetId="3" r:id="rId3"/>
  </sheets>
  <externalReferences>
    <externalReference r:id="rId4"/>
  </externalReferences>
  <definedNames>
    <definedName name="_xlnm._FilterDatabase" localSheetId="1" hidden="1">'Sheet1 (2)'!$A$1:$C$82</definedName>
    <definedName name="Dastgah">[1]Data!$D:$D</definedName>
    <definedName name="Farayand">[1]Data!$G:$G</definedName>
    <definedName name="Istgah">[1]Data!$A:$A</definedName>
  </definedNames>
  <calcPr calcId="145621"/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B4" i="3"/>
  <c r="N103" i="1" l="1"/>
  <c r="K103" i="1"/>
  <c r="I103" i="1"/>
  <c r="G103" i="1"/>
  <c r="O103" i="1" s="1"/>
  <c r="N102" i="1"/>
  <c r="K102" i="1"/>
  <c r="I102" i="1"/>
  <c r="G102" i="1"/>
  <c r="O102" i="1" s="1"/>
  <c r="N101" i="1"/>
  <c r="K101" i="1"/>
  <c r="I101" i="1"/>
  <c r="G101" i="1"/>
  <c r="O101" i="1" s="1"/>
  <c r="N100" i="1"/>
  <c r="N105" i="1" s="1"/>
  <c r="K100" i="1"/>
  <c r="I100" i="1"/>
  <c r="G100" i="1"/>
  <c r="O100" i="1" s="1"/>
  <c r="N97" i="1"/>
  <c r="K97" i="1"/>
  <c r="I97" i="1"/>
  <c r="G97" i="1"/>
  <c r="O97" i="1" s="1"/>
  <c r="N96" i="1"/>
  <c r="K96" i="1"/>
  <c r="I96" i="1"/>
  <c r="G96" i="1"/>
  <c r="O96" i="1" s="1"/>
  <c r="N95" i="1"/>
  <c r="N99" i="1" s="1"/>
  <c r="K95" i="1"/>
  <c r="I95" i="1"/>
  <c r="G95" i="1"/>
  <c r="O95" i="1" s="1"/>
  <c r="N92" i="1"/>
  <c r="N94" i="1" s="1"/>
  <c r="K92" i="1"/>
  <c r="I92" i="1"/>
  <c r="G92" i="1"/>
  <c r="O92" i="1" s="1"/>
  <c r="N88" i="1"/>
  <c r="K88" i="1"/>
  <c r="I88" i="1"/>
  <c r="G88" i="1"/>
  <c r="O88" i="1" s="1"/>
  <c r="N87" i="1"/>
  <c r="K87" i="1"/>
  <c r="I87" i="1"/>
  <c r="G87" i="1"/>
  <c r="O87" i="1" s="1"/>
  <c r="N86" i="1"/>
  <c r="N90" i="1" s="1"/>
  <c r="K86" i="1"/>
  <c r="I86" i="1"/>
  <c r="G86" i="1"/>
  <c r="O86" i="1" s="1"/>
  <c r="N85" i="1"/>
  <c r="K83" i="1"/>
  <c r="I83" i="1"/>
  <c r="G83" i="1"/>
  <c r="O83" i="1" s="1"/>
  <c r="K82" i="1"/>
  <c r="I82" i="1"/>
  <c r="G82" i="1"/>
  <c r="O82" i="1" s="1"/>
  <c r="K81" i="1"/>
  <c r="I81" i="1"/>
  <c r="G81" i="1"/>
  <c r="O81" i="1" s="1"/>
  <c r="N78" i="1"/>
  <c r="K78" i="1"/>
  <c r="I78" i="1"/>
  <c r="G78" i="1"/>
  <c r="O78" i="1" s="1"/>
  <c r="N77" i="1"/>
  <c r="K77" i="1"/>
  <c r="I77" i="1"/>
  <c r="G77" i="1"/>
  <c r="O77" i="1" s="1"/>
  <c r="N76" i="1"/>
  <c r="K76" i="1"/>
  <c r="I76" i="1"/>
  <c r="G76" i="1"/>
  <c r="O76" i="1" s="1"/>
  <c r="N75" i="1"/>
  <c r="N80" i="1" s="1"/>
  <c r="K75" i="1"/>
  <c r="I75" i="1"/>
  <c r="G75" i="1"/>
  <c r="O75" i="1" s="1"/>
  <c r="N72" i="1"/>
  <c r="K72" i="1"/>
  <c r="I72" i="1"/>
  <c r="G72" i="1"/>
  <c r="O72" i="1" s="1"/>
  <c r="N71" i="1"/>
  <c r="K71" i="1"/>
  <c r="I71" i="1"/>
  <c r="G71" i="1"/>
  <c r="O71" i="1" s="1"/>
  <c r="N70" i="1"/>
  <c r="N74" i="1" s="1"/>
  <c r="K70" i="1"/>
  <c r="I70" i="1"/>
  <c r="G70" i="1"/>
  <c r="O70" i="1" s="1"/>
  <c r="N67" i="1"/>
  <c r="K67" i="1"/>
  <c r="I67" i="1"/>
  <c r="G67" i="1"/>
  <c r="O67" i="1" s="1"/>
  <c r="N66" i="1"/>
  <c r="N69" i="1" s="1"/>
  <c r="K66" i="1"/>
  <c r="I66" i="1"/>
  <c r="G66" i="1"/>
  <c r="O66" i="1" s="1"/>
  <c r="N62" i="1"/>
  <c r="K62" i="1"/>
  <c r="I62" i="1"/>
  <c r="G62" i="1"/>
  <c r="O62" i="1" s="1"/>
  <c r="N61" i="1"/>
  <c r="K61" i="1"/>
  <c r="I61" i="1"/>
  <c r="G61" i="1"/>
  <c r="O61" i="1" s="1"/>
  <c r="N60" i="1"/>
  <c r="K60" i="1"/>
  <c r="I60" i="1"/>
  <c r="G60" i="1"/>
  <c r="O60" i="1" s="1"/>
  <c r="N59" i="1"/>
  <c r="K59" i="1"/>
  <c r="I59" i="1"/>
  <c r="G59" i="1"/>
  <c r="O59" i="1" s="1"/>
  <c r="N56" i="1"/>
  <c r="K56" i="1"/>
  <c r="I56" i="1"/>
  <c r="G56" i="1"/>
  <c r="O56" i="1" s="1"/>
  <c r="N55" i="1"/>
  <c r="K55" i="1"/>
  <c r="I55" i="1"/>
  <c r="G55" i="1"/>
  <c r="O55" i="1" s="1"/>
  <c r="N54" i="1"/>
  <c r="N58" i="1" s="1"/>
  <c r="K54" i="1"/>
  <c r="I54" i="1"/>
  <c r="G54" i="1"/>
  <c r="O54" i="1" s="1"/>
  <c r="N50" i="1"/>
  <c r="K50" i="1"/>
  <c r="I50" i="1"/>
  <c r="G50" i="1"/>
  <c r="O50" i="1" s="1"/>
  <c r="N49" i="1"/>
  <c r="K49" i="1"/>
  <c r="I49" i="1"/>
  <c r="G49" i="1"/>
  <c r="O49" i="1" s="1"/>
  <c r="N48" i="1"/>
  <c r="K48" i="1"/>
  <c r="I48" i="1"/>
  <c r="G48" i="1"/>
  <c r="O48" i="1" s="1"/>
  <c r="N47" i="1"/>
  <c r="K47" i="1"/>
  <c r="I47" i="1"/>
  <c r="G47" i="1"/>
  <c r="O47" i="1" s="1"/>
  <c r="N44" i="1"/>
  <c r="K44" i="1"/>
  <c r="I44" i="1"/>
  <c r="G44" i="1"/>
  <c r="O44" i="1" s="1"/>
  <c r="N43" i="1"/>
  <c r="N46" i="1" s="1"/>
  <c r="K43" i="1"/>
  <c r="I43" i="1"/>
  <c r="G43" i="1"/>
  <c r="O43" i="1" s="1"/>
  <c r="N40" i="1"/>
  <c r="K40" i="1"/>
  <c r="I40" i="1"/>
  <c r="G40" i="1"/>
  <c r="O40" i="1" s="1"/>
  <c r="N39" i="1"/>
  <c r="K39" i="1"/>
  <c r="I39" i="1"/>
  <c r="G39" i="1"/>
  <c r="O39" i="1" s="1"/>
  <c r="N35" i="1"/>
  <c r="K35" i="1"/>
  <c r="I35" i="1"/>
  <c r="G35" i="1"/>
  <c r="O35" i="1" s="1"/>
  <c r="N34" i="1"/>
  <c r="K34" i="1"/>
  <c r="I34" i="1"/>
  <c r="G34" i="1"/>
  <c r="O34" i="1" s="1"/>
  <c r="N33" i="1"/>
  <c r="K33" i="1"/>
  <c r="I33" i="1"/>
  <c r="G33" i="1"/>
  <c r="O33" i="1" s="1"/>
  <c r="N32" i="1"/>
  <c r="K32" i="1"/>
  <c r="I32" i="1"/>
  <c r="G32" i="1"/>
  <c r="O32" i="1" s="1"/>
  <c r="N29" i="1"/>
  <c r="K29" i="1"/>
  <c r="I29" i="1"/>
  <c r="G29" i="1"/>
  <c r="O29" i="1" s="1"/>
  <c r="N28" i="1"/>
  <c r="K28" i="1"/>
  <c r="I28" i="1"/>
  <c r="G28" i="1"/>
  <c r="O28" i="1" s="1"/>
  <c r="N27" i="1"/>
  <c r="K27" i="1"/>
  <c r="I27" i="1"/>
  <c r="G27" i="1"/>
  <c r="O27" i="1" s="1"/>
  <c r="N26" i="1"/>
  <c r="N31" i="1" s="1"/>
  <c r="K26" i="1"/>
  <c r="I26" i="1"/>
  <c r="G26" i="1"/>
  <c r="O26" i="1" s="1"/>
  <c r="N23" i="1"/>
  <c r="K23" i="1"/>
  <c r="I23" i="1"/>
  <c r="G23" i="1"/>
  <c r="O23" i="1" s="1"/>
  <c r="N22" i="1"/>
  <c r="K22" i="1"/>
  <c r="I22" i="1"/>
  <c r="G22" i="1"/>
  <c r="O22" i="1" s="1"/>
  <c r="N21" i="1"/>
  <c r="K21" i="1"/>
  <c r="I21" i="1"/>
  <c r="G21" i="1"/>
  <c r="O21" i="1" s="1"/>
  <c r="N20" i="1"/>
  <c r="K20" i="1"/>
  <c r="I20" i="1"/>
  <c r="G20" i="1"/>
  <c r="O20" i="1" s="1"/>
  <c r="N17" i="1"/>
  <c r="K17" i="1"/>
  <c r="I17" i="1"/>
  <c r="G17" i="1"/>
  <c r="O17" i="1" s="1"/>
  <c r="N16" i="1"/>
  <c r="N19" i="1" s="1"/>
  <c r="K16" i="1"/>
  <c r="I16" i="1"/>
  <c r="G16" i="1"/>
  <c r="O16" i="1" s="1"/>
  <c r="N13" i="1"/>
  <c r="K13" i="1"/>
  <c r="I13" i="1"/>
  <c r="G13" i="1"/>
  <c r="O13" i="1" s="1"/>
  <c r="N12" i="1"/>
  <c r="K12" i="1"/>
  <c r="I12" i="1"/>
  <c r="G12" i="1"/>
  <c r="O12" i="1" s="1"/>
  <c r="N11" i="1"/>
  <c r="K11" i="1"/>
  <c r="I11" i="1"/>
  <c r="G11" i="1"/>
  <c r="O11" i="1" s="1"/>
  <c r="N10" i="1"/>
  <c r="K10" i="1"/>
  <c r="I10" i="1"/>
  <c r="G10" i="1"/>
  <c r="O10" i="1" s="1"/>
  <c r="N9" i="1"/>
  <c r="K9" i="1"/>
  <c r="I9" i="1"/>
  <c r="G9" i="1"/>
  <c r="O9" i="1" s="1"/>
  <c r="N6" i="1"/>
  <c r="K6" i="1"/>
  <c r="I6" i="1"/>
  <c r="G6" i="1"/>
  <c r="O6" i="1" s="1"/>
  <c r="N5" i="1"/>
  <c r="K5" i="1"/>
  <c r="I5" i="1"/>
  <c r="G5" i="1"/>
  <c r="O5" i="1" s="1"/>
  <c r="N4" i="1"/>
  <c r="K4" i="1"/>
  <c r="I4" i="1"/>
  <c r="G4" i="1"/>
  <c r="O4" i="1" s="1"/>
  <c r="N3" i="1"/>
  <c r="K3" i="1"/>
  <c r="I3" i="1"/>
  <c r="G3" i="1"/>
  <c r="O3" i="1" s="1"/>
  <c r="N2" i="1"/>
  <c r="K2" i="1"/>
  <c r="I2" i="1"/>
  <c r="G2" i="1"/>
  <c r="O2" i="1" s="1"/>
  <c r="N64" i="1" l="1"/>
  <c r="N52" i="1"/>
  <c r="N53" i="1" s="1"/>
  <c r="N42" i="1"/>
  <c r="N37" i="1"/>
  <c r="N25" i="1"/>
  <c r="N15" i="1"/>
  <c r="N8" i="1"/>
  <c r="N65" i="1"/>
  <c r="N91" i="1"/>
  <c r="N106" i="1"/>
  <c r="N38" i="1" l="1"/>
  <c r="N107" i="1" s="1"/>
  <c r="N108" i="1" s="1"/>
</calcChain>
</file>

<file path=xl/sharedStrings.xml><?xml version="1.0" encoding="utf-8"?>
<sst xmlns="http://schemas.openxmlformats.org/spreadsheetml/2006/main" count="881" uniqueCount="169">
  <si>
    <t>Process No.</t>
  </si>
  <si>
    <t>S.S.P</t>
  </si>
  <si>
    <t>S.S.P Code</t>
  </si>
  <si>
    <t>Part</t>
  </si>
  <si>
    <t>Part Code</t>
  </si>
  <si>
    <t>ایستگاه</t>
  </si>
  <si>
    <t>کد ایستگاه</t>
  </si>
  <si>
    <t>دستگاه</t>
  </si>
  <si>
    <t>کد دستگاه</t>
  </si>
  <si>
    <t>فرآیند</t>
  </si>
  <si>
    <t>کد فرآیند</t>
  </si>
  <si>
    <t>نفر</t>
  </si>
  <si>
    <t>دقیقه</t>
  </si>
  <si>
    <t>نفر-دقیقه</t>
  </si>
  <si>
    <t>Process Code</t>
  </si>
  <si>
    <t>توضیحات</t>
  </si>
  <si>
    <t>001</t>
  </si>
  <si>
    <t>در</t>
  </si>
  <si>
    <t>0300501</t>
  </si>
  <si>
    <t>صفحه بزرگ درب</t>
  </si>
  <si>
    <t>030050101</t>
  </si>
  <si>
    <t>گیوتین</t>
  </si>
  <si>
    <t>برش کاری</t>
  </si>
  <si>
    <t>002</t>
  </si>
  <si>
    <t>تهویه</t>
  </si>
  <si>
    <t>دستی</t>
  </si>
  <si>
    <t>خط زدن</t>
  </si>
  <si>
    <t>علامت گذاری با کولیس خط زن</t>
  </si>
  <si>
    <t>003</t>
  </si>
  <si>
    <t>مینی سنگ</t>
  </si>
  <si>
    <t>004</t>
  </si>
  <si>
    <t>خم</t>
  </si>
  <si>
    <t>خم کن NC</t>
  </si>
  <si>
    <t>خم کاری</t>
  </si>
  <si>
    <t>005</t>
  </si>
  <si>
    <t>جوشکاری</t>
  </si>
  <si>
    <t>جوش آرگون</t>
  </si>
  <si>
    <t>سربار</t>
  </si>
  <si>
    <t>006</t>
  </si>
  <si>
    <t>صفحه کوچک درب</t>
  </si>
  <si>
    <t>030050102</t>
  </si>
  <si>
    <t>007</t>
  </si>
  <si>
    <t>008</t>
  </si>
  <si>
    <t>009</t>
  </si>
  <si>
    <t>010</t>
  </si>
  <si>
    <t>011</t>
  </si>
  <si>
    <t>ناودانی تقویتی</t>
  </si>
  <si>
    <t>030050103</t>
  </si>
  <si>
    <t>012</t>
  </si>
  <si>
    <t>013</t>
  </si>
  <si>
    <t>بوش دستگیره</t>
  </si>
  <si>
    <t>030050104</t>
  </si>
  <si>
    <t>برش</t>
  </si>
  <si>
    <t>برش پلاسما CNC Radox</t>
  </si>
  <si>
    <t>برش واشر</t>
  </si>
  <si>
    <t>014</t>
  </si>
  <si>
    <t>اره نواری</t>
  </si>
  <si>
    <t>برش لوله</t>
  </si>
  <si>
    <t>015</t>
  </si>
  <si>
    <t>ماشین کاری</t>
  </si>
  <si>
    <t>تراش</t>
  </si>
  <si>
    <t>تراش کاری</t>
  </si>
  <si>
    <t>ماشین کاری واشر و لوله</t>
  </si>
  <si>
    <t>016</t>
  </si>
  <si>
    <t>مونتاژ</t>
  </si>
  <si>
    <t>مونتاژ و جوشکاری واشر و لوله</t>
  </si>
  <si>
    <t>017</t>
  </si>
  <si>
    <t>واشر دستگیره1</t>
  </si>
  <si>
    <t>030050105</t>
  </si>
  <si>
    <t>018</t>
  </si>
  <si>
    <t>019</t>
  </si>
  <si>
    <t>020</t>
  </si>
  <si>
    <t>021</t>
  </si>
  <si>
    <t>واشر دستگیره 2</t>
  </si>
  <si>
    <t>030050106</t>
  </si>
  <si>
    <t>022</t>
  </si>
  <si>
    <t>023</t>
  </si>
  <si>
    <t>024</t>
  </si>
  <si>
    <t>025</t>
  </si>
  <si>
    <t>قاب</t>
  </si>
  <si>
    <t>0300502</t>
  </si>
  <si>
    <t>قاب عرضی</t>
  </si>
  <si>
    <t>030050201</t>
  </si>
  <si>
    <t>اره آتشی</t>
  </si>
  <si>
    <t>026</t>
  </si>
  <si>
    <t>تمیزکاری</t>
  </si>
  <si>
    <t>پلیسه گیری</t>
  </si>
  <si>
    <t>027</t>
  </si>
  <si>
    <t>قاب طولی</t>
  </si>
  <si>
    <t>030050202</t>
  </si>
  <si>
    <t>028</t>
  </si>
  <si>
    <t>029</t>
  </si>
  <si>
    <t>مونتاژ قاب عرضی و طولی</t>
  </si>
  <si>
    <t>030050200</t>
  </si>
  <si>
    <t>جوش برق</t>
  </si>
  <si>
    <t>مونتاژ قاب بیرونی</t>
  </si>
  <si>
    <t>030</t>
  </si>
  <si>
    <t>سنگ زنی</t>
  </si>
  <si>
    <t>031</t>
  </si>
  <si>
    <t>نصب سیخک و جوشکاری</t>
  </si>
  <si>
    <t>032</t>
  </si>
  <si>
    <t>033</t>
  </si>
  <si>
    <t>دستگیره</t>
  </si>
  <si>
    <t>0300503</t>
  </si>
  <si>
    <t>دستگیره 1</t>
  </si>
  <si>
    <t>219110000</t>
  </si>
  <si>
    <t>علامت گذاری با سمبه</t>
  </si>
  <si>
    <t>034</t>
  </si>
  <si>
    <t>دریل رادیال</t>
  </si>
  <si>
    <t>سوراخ کاری</t>
  </si>
  <si>
    <t>035</t>
  </si>
  <si>
    <t>036</t>
  </si>
  <si>
    <t>دستگیره 2</t>
  </si>
  <si>
    <t>219110001</t>
  </si>
  <si>
    <t>037</t>
  </si>
  <si>
    <t>038</t>
  </si>
  <si>
    <t>قلاویز کردن</t>
  </si>
  <si>
    <t>039</t>
  </si>
  <si>
    <t>040</t>
  </si>
  <si>
    <t>لولا</t>
  </si>
  <si>
    <t>0300504</t>
  </si>
  <si>
    <t>لولا نری</t>
  </si>
  <si>
    <t>030050401</t>
  </si>
  <si>
    <t>041</t>
  </si>
  <si>
    <t>042</t>
  </si>
  <si>
    <t>لولا مادگی</t>
  </si>
  <si>
    <t>030050402</t>
  </si>
  <si>
    <t>043</t>
  </si>
  <si>
    <t>044</t>
  </si>
  <si>
    <t>045</t>
  </si>
  <si>
    <t>صفحه لولا 1</t>
  </si>
  <si>
    <t>030050403</t>
  </si>
  <si>
    <t>روش اول</t>
  </si>
  <si>
    <t>046</t>
  </si>
  <si>
    <t>سمبه زدن</t>
  </si>
  <si>
    <t>047</t>
  </si>
  <si>
    <t>048</t>
  </si>
  <si>
    <t>049</t>
  </si>
  <si>
    <t>روش دوم</t>
  </si>
  <si>
    <t>050</t>
  </si>
  <si>
    <t>051</t>
  </si>
  <si>
    <t>052</t>
  </si>
  <si>
    <t>صفحه لولا 2</t>
  </si>
  <si>
    <t>030050404</t>
  </si>
  <si>
    <t>053</t>
  </si>
  <si>
    <t>054</t>
  </si>
  <si>
    <t>055</t>
  </si>
  <si>
    <t>طلق</t>
  </si>
  <si>
    <t>0300505</t>
  </si>
  <si>
    <t>طلق دریچه بازدید</t>
  </si>
  <si>
    <t>030050501</t>
  </si>
  <si>
    <t>اره عمود بر</t>
  </si>
  <si>
    <t>056</t>
  </si>
  <si>
    <t>دستگیره طلق دریچه بازدید</t>
  </si>
  <si>
    <t>030050502</t>
  </si>
  <si>
    <t>057</t>
  </si>
  <si>
    <t>ماشینکاری دو سر میلگرد</t>
  </si>
  <si>
    <t>058</t>
  </si>
  <si>
    <t>خم کن بزرگ</t>
  </si>
  <si>
    <t>059</t>
  </si>
  <si>
    <t>ریل طلق</t>
  </si>
  <si>
    <t>030050504</t>
  </si>
  <si>
    <t>060</t>
  </si>
  <si>
    <t>بر اساس شابلون</t>
  </si>
  <si>
    <t>061</t>
  </si>
  <si>
    <t>دریل عمودی</t>
  </si>
  <si>
    <t>062</t>
  </si>
  <si>
    <t>نفر- ساعت</t>
  </si>
  <si>
    <t>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</si>
</sst>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  <font>
      <sz val="11"/>
      <name val="B Nazanin"/>
      <charset val="178"/>
    </font>
    <font>
      <sz val="11"/>
      <color theme="1"/>
      <name val="B Nazanin"/>
      <charset val="178"/>
    </font>
    <font>
      <sz val="10"/>
      <color theme="1"/>
      <name val="B Nazanin"/>
      <charset val="178"/>
    </font>
    <font>
      <b/>
      <sz val="10"/>
      <color rgb="FFFFFF00"/>
      <name val="B Nazanin"/>
      <charset val="178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right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right" vertical="center"/>
    </xf>
    <xf numFmtId="0" fontId="3" fillId="6" borderId="27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5" borderId="12" xfId="0" applyNumberFormat="1" applyFont="1" applyFill="1" applyBorder="1" applyAlignment="1">
      <alignment horizontal="left" vertical="center"/>
    </xf>
    <xf numFmtId="49" fontId="4" fillId="6" borderId="12" xfId="0" applyNumberFormat="1" applyFont="1" applyFill="1" applyBorder="1" applyAlignment="1">
      <alignment horizontal="center"/>
    </xf>
    <xf numFmtId="49" fontId="4" fillId="6" borderId="12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left" vertical="center"/>
    </xf>
    <xf numFmtId="49" fontId="4" fillId="7" borderId="12" xfId="0" applyNumberFormat="1" applyFont="1" applyFill="1" applyBorder="1" applyAlignment="1">
      <alignment horizontal="center"/>
    </xf>
    <xf numFmtId="49" fontId="4" fillId="7" borderId="12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left" vertical="center"/>
    </xf>
    <xf numFmtId="49" fontId="4" fillId="3" borderId="12" xfId="0" applyNumberFormat="1" applyFont="1" applyFill="1" applyBorder="1" applyAlignment="1">
      <alignment horizontal="left" vertical="center"/>
    </xf>
    <xf numFmtId="49" fontId="4" fillId="8" borderId="12" xfId="0" applyNumberFormat="1" applyFont="1" applyFill="1" applyBorder="1" applyAlignment="1">
      <alignment horizontal="center"/>
    </xf>
    <xf numFmtId="49" fontId="4" fillId="8" borderId="12" xfId="0" applyNumberFormat="1" applyFont="1" applyFill="1" applyBorder="1" applyAlignment="1">
      <alignment horizontal="center" vertical="center"/>
    </xf>
    <xf numFmtId="49" fontId="4" fillId="8" borderId="12" xfId="0" applyNumberFormat="1" applyFont="1" applyFill="1" applyBorder="1" applyAlignment="1">
      <alignment horizontal="left" vertical="center"/>
    </xf>
    <xf numFmtId="49" fontId="4" fillId="9" borderId="12" xfId="0" applyNumberFormat="1" applyFont="1" applyFill="1" applyBorder="1" applyAlignment="1">
      <alignment horizontal="center" vertical="center"/>
    </xf>
    <xf numFmtId="49" fontId="4" fillId="10" borderId="12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11" borderId="4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12" borderId="24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oli\Desktop\Process%20Matrix-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P"/>
      <sheetName val="Dust collector"/>
      <sheetName val="Air Rotary Filter"/>
      <sheetName val="Air Static Filter"/>
      <sheetName val="Water static filter"/>
      <sheetName val="Damper Lace"/>
      <sheetName val="Helical Fan"/>
      <sheetName val="Axial Fan"/>
      <sheetName val="Damper"/>
      <sheetName val="Heat coil"/>
      <sheetName val="Inspection Door"/>
      <sheetName val="Over Flow"/>
      <sheetName val="Nozzle Bank"/>
      <sheetName val="Air Baffle"/>
      <sheetName val="Eliminator 1W"/>
      <sheetName val="Eliminator 1W+G"/>
      <sheetName val="Eliminator 2W"/>
      <sheetName val="Eliminator 2W+G"/>
      <sheetName val="Eliminator 3W"/>
      <sheetName val="Eliminator 3W+G"/>
    </sheetNames>
    <sheetDataSet>
      <sheetData sheetId="0" refreshError="1">
        <row r="1">
          <cell r="A1" t="str">
            <v>ایستگاه</v>
          </cell>
          <cell r="B1" t="str">
            <v>کد ایستگاه</v>
          </cell>
          <cell r="D1" t="str">
            <v>دستگاه</v>
          </cell>
          <cell r="E1" t="str">
            <v>کد دستگاه</v>
          </cell>
          <cell r="G1" t="str">
            <v>فرایند</v>
          </cell>
          <cell r="H1" t="str">
            <v>کد فرآیند</v>
          </cell>
        </row>
        <row r="2">
          <cell r="A2" t="str">
            <v>برش</v>
          </cell>
          <cell r="B2" t="str">
            <v>C</v>
          </cell>
          <cell r="D2" t="str">
            <v>دستی</v>
          </cell>
          <cell r="E2" t="str">
            <v>01</v>
          </cell>
          <cell r="G2" t="str">
            <v>برش کاری</v>
          </cell>
          <cell r="H2" t="str">
            <v>ac</v>
          </cell>
        </row>
        <row r="3">
          <cell r="A3" t="str">
            <v>روتاری</v>
          </cell>
          <cell r="B3" t="str">
            <v>Z</v>
          </cell>
          <cell r="D3" t="str">
            <v>برش پلاسما CNC Spiro</v>
          </cell>
          <cell r="E3" t="str">
            <v>02</v>
          </cell>
          <cell r="G3" t="str">
            <v>مونتاژ</v>
          </cell>
          <cell r="H3" t="str">
            <v>am</v>
          </cell>
        </row>
        <row r="4">
          <cell r="A4" t="str">
            <v>جوشکاری</v>
          </cell>
          <cell r="B4" t="str">
            <v>W</v>
          </cell>
          <cell r="D4" t="str">
            <v>برش پلاسما CNC Radox</v>
          </cell>
          <cell r="E4" t="str">
            <v>03</v>
          </cell>
          <cell r="G4" t="str">
            <v>جوشکاری</v>
          </cell>
          <cell r="H4" t="str">
            <v>aw</v>
          </cell>
        </row>
        <row r="5">
          <cell r="A5" t="str">
            <v>کویل</v>
          </cell>
          <cell r="B5" t="str">
            <v>H</v>
          </cell>
          <cell r="D5" t="str">
            <v>جوش CO2</v>
          </cell>
          <cell r="E5" t="str">
            <v>04</v>
          </cell>
          <cell r="G5" t="str">
            <v>فرمینگ</v>
          </cell>
          <cell r="H5" t="str">
            <v>af</v>
          </cell>
        </row>
        <row r="6">
          <cell r="A6" t="str">
            <v>خم</v>
          </cell>
          <cell r="B6" t="str">
            <v>B</v>
          </cell>
          <cell r="D6" t="str">
            <v>جوش آرگون</v>
          </cell>
          <cell r="E6" t="str">
            <v>05</v>
          </cell>
          <cell r="G6" t="str">
            <v>خم کاری</v>
          </cell>
          <cell r="H6" t="str">
            <v>ab</v>
          </cell>
        </row>
        <row r="7">
          <cell r="A7" t="str">
            <v>پرس</v>
          </cell>
          <cell r="B7" t="str">
            <v>S</v>
          </cell>
          <cell r="D7" t="str">
            <v>جوش برق</v>
          </cell>
          <cell r="E7" t="str">
            <v>06</v>
          </cell>
          <cell r="G7" t="str">
            <v>پانچ کردن</v>
          </cell>
          <cell r="H7" t="str">
            <v>ap</v>
          </cell>
        </row>
        <row r="8">
          <cell r="A8" t="str">
            <v>اکستروژن</v>
          </cell>
          <cell r="B8" t="str">
            <v>E</v>
          </cell>
          <cell r="D8" t="str">
            <v>نقطه جوش</v>
          </cell>
          <cell r="E8" t="str">
            <v>07</v>
          </cell>
          <cell r="G8" t="str">
            <v>پرس کردن</v>
          </cell>
          <cell r="H8" t="str">
            <v>as</v>
          </cell>
        </row>
        <row r="9">
          <cell r="A9" t="str">
            <v>پانچ</v>
          </cell>
          <cell r="B9" t="str">
            <v>P</v>
          </cell>
          <cell r="D9" t="str">
            <v>نورد لوله</v>
          </cell>
          <cell r="E9" t="str">
            <v>08</v>
          </cell>
          <cell r="G9" t="str">
            <v>اکسترود</v>
          </cell>
          <cell r="H9" t="str">
            <v>ae</v>
          </cell>
        </row>
        <row r="10">
          <cell r="A10" t="str">
            <v>نورد</v>
          </cell>
          <cell r="B10" t="str">
            <v>N</v>
          </cell>
          <cell r="D10" t="str">
            <v>فرمینگ لوله</v>
          </cell>
          <cell r="E10" t="str">
            <v>09</v>
          </cell>
          <cell r="G10" t="str">
            <v>سوراخ کاری</v>
          </cell>
          <cell r="H10" t="str">
            <v>ah</v>
          </cell>
        </row>
        <row r="11">
          <cell r="A11" t="str">
            <v>گیوتین</v>
          </cell>
          <cell r="B11" t="str">
            <v>G</v>
          </cell>
          <cell r="D11" t="str">
            <v>خم کن بزرگ</v>
          </cell>
          <cell r="E11">
            <v>10</v>
          </cell>
          <cell r="G11" t="str">
            <v>رول کردن</v>
          </cell>
          <cell r="H11" t="str">
            <v>ar</v>
          </cell>
        </row>
        <row r="12">
          <cell r="A12" t="str">
            <v>اتو</v>
          </cell>
          <cell r="B12" t="str">
            <v>I</v>
          </cell>
          <cell r="D12" t="str">
            <v>خم کن NC</v>
          </cell>
          <cell r="E12">
            <v>11</v>
          </cell>
          <cell r="G12" t="str">
            <v>تراش کاری</v>
          </cell>
          <cell r="H12" t="str">
            <v>at</v>
          </cell>
        </row>
        <row r="13">
          <cell r="A13" t="str">
            <v>ماشین کاری</v>
          </cell>
          <cell r="B13" t="str">
            <v>M</v>
          </cell>
          <cell r="D13" t="str">
            <v>خم کن دستی</v>
          </cell>
          <cell r="E13">
            <v>12</v>
          </cell>
          <cell r="G13" t="str">
            <v>سنگ زنی</v>
          </cell>
          <cell r="H13" t="str">
            <v>an</v>
          </cell>
        </row>
        <row r="14">
          <cell r="A14" t="str">
            <v>تهویه</v>
          </cell>
          <cell r="B14" t="str">
            <v>A</v>
          </cell>
          <cell r="D14" t="str">
            <v>پرس هیدرولیک 40 تن</v>
          </cell>
          <cell r="E14">
            <v>13</v>
          </cell>
          <cell r="G14" t="str">
            <v>مارک زنی</v>
          </cell>
          <cell r="H14" t="str">
            <v>ak</v>
          </cell>
        </row>
        <row r="15">
          <cell r="A15" t="str">
            <v>بیرون سپاری</v>
          </cell>
          <cell r="B15" t="str">
            <v>O</v>
          </cell>
          <cell r="D15" t="str">
            <v>پرس هیدرولیک 100 تن</v>
          </cell>
          <cell r="E15">
            <v>14</v>
          </cell>
          <cell r="G15" t="str">
            <v>سندبلاست کردن</v>
          </cell>
          <cell r="H15" t="str">
            <v>ad</v>
          </cell>
        </row>
        <row r="16">
          <cell r="A16" t="str">
            <v>شیپوری</v>
          </cell>
          <cell r="B16" t="str">
            <v>Y</v>
          </cell>
          <cell r="D16" t="str">
            <v>آکستروژن تیغه المینیاتور</v>
          </cell>
          <cell r="E16">
            <v>15</v>
          </cell>
          <cell r="G16" t="str">
            <v>سمبه زدن</v>
          </cell>
          <cell r="H16" t="str">
            <v>aa</v>
          </cell>
        </row>
        <row r="17">
          <cell r="A17" t="str">
            <v>تمیزکاری</v>
          </cell>
          <cell r="B17" t="str">
            <v>R</v>
          </cell>
          <cell r="D17" t="str">
            <v>آکستروژن نوار دمپر</v>
          </cell>
          <cell r="E17">
            <v>16</v>
          </cell>
          <cell r="G17" t="str">
            <v>پلیسه گیری</v>
          </cell>
          <cell r="H17" t="str">
            <v>ai</v>
          </cell>
        </row>
        <row r="18">
          <cell r="A18" t="str">
            <v>مارکینگ</v>
          </cell>
          <cell r="B18" t="str">
            <v>K</v>
          </cell>
          <cell r="D18" t="str">
            <v>پانچ CNC</v>
          </cell>
          <cell r="E18">
            <v>17</v>
          </cell>
          <cell r="G18" t="str">
            <v>خط زدن</v>
          </cell>
          <cell r="H18" t="str">
            <v>al</v>
          </cell>
        </row>
        <row r="19">
          <cell r="A19" t="str">
            <v>سند بلاست</v>
          </cell>
          <cell r="B19" t="str">
            <v>D</v>
          </cell>
          <cell r="D19" t="str">
            <v>پانچ 5 کاره</v>
          </cell>
          <cell r="E19">
            <v>18</v>
          </cell>
          <cell r="G19" t="str">
            <v>رنگ آمیزی</v>
          </cell>
          <cell r="H19" t="str">
            <v>aq</v>
          </cell>
        </row>
        <row r="20">
          <cell r="A20" t="str">
            <v>بالانس</v>
          </cell>
          <cell r="B20" t="str">
            <v>F</v>
          </cell>
          <cell r="D20" t="str">
            <v>پانچ تک کاره</v>
          </cell>
          <cell r="E20">
            <v>19</v>
          </cell>
          <cell r="G20" t="str">
            <v>داغگیری</v>
          </cell>
          <cell r="H20" t="str">
            <v>aj</v>
          </cell>
        </row>
        <row r="21">
          <cell r="A21" t="str">
            <v>نجاری</v>
          </cell>
          <cell r="B21" t="str">
            <v>T</v>
          </cell>
          <cell r="D21" t="str">
            <v>نورد بزرگ</v>
          </cell>
          <cell r="E21">
            <v>20</v>
          </cell>
          <cell r="G21" t="str">
            <v>آب کاری</v>
          </cell>
          <cell r="H21" t="str">
            <v>az</v>
          </cell>
        </row>
        <row r="22">
          <cell r="A22" t="str">
            <v>رنگ آمیزی</v>
          </cell>
          <cell r="B22" t="str">
            <v>Q</v>
          </cell>
          <cell r="D22" t="str">
            <v>نورد چهار غلطک</v>
          </cell>
          <cell r="E22">
            <v>21</v>
          </cell>
          <cell r="G22" t="str">
            <v>گریس کاری</v>
          </cell>
          <cell r="H22" t="str">
            <v>ag</v>
          </cell>
        </row>
        <row r="23">
          <cell r="D23" t="str">
            <v>نورد شیار زن (فن رینگ)</v>
          </cell>
          <cell r="E23">
            <v>22</v>
          </cell>
          <cell r="G23" t="str">
            <v>پرچ کاری</v>
          </cell>
          <cell r="H23" t="str">
            <v>ay</v>
          </cell>
        </row>
        <row r="24">
          <cell r="D24" t="str">
            <v>نورد فرمینگ</v>
          </cell>
          <cell r="E24">
            <v>23</v>
          </cell>
          <cell r="G24" t="str">
            <v>براده برداری</v>
          </cell>
          <cell r="H24" t="str">
            <v>ax</v>
          </cell>
        </row>
        <row r="25">
          <cell r="D25" t="str">
            <v>گیوتین</v>
          </cell>
          <cell r="E25">
            <v>24</v>
          </cell>
          <cell r="G25" t="str">
            <v>فیلر گیری</v>
          </cell>
          <cell r="H25" t="str">
            <v>ao</v>
          </cell>
        </row>
        <row r="26">
          <cell r="D26" t="str">
            <v>اره نواری</v>
          </cell>
          <cell r="E26">
            <v>25</v>
          </cell>
          <cell r="G26" t="str">
            <v>اتو کردن</v>
          </cell>
          <cell r="H26" t="str">
            <v>au</v>
          </cell>
        </row>
        <row r="27">
          <cell r="D27" t="str">
            <v>اره آتشی</v>
          </cell>
          <cell r="E27">
            <v>26</v>
          </cell>
          <cell r="G27" t="str">
            <v>قلاویز کردن</v>
          </cell>
          <cell r="H27" t="str">
            <v>av</v>
          </cell>
        </row>
        <row r="28">
          <cell r="D28" t="str">
            <v>اره لنگ</v>
          </cell>
          <cell r="E28">
            <v>27</v>
          </cell>
          <cell r="G28" t="str">
            <v>سوهان کاری</v>
          </cell>
          <cell r="H28" t="str">
            <v>bs</v>
          </cell>
        </row>
        <row r="29">
          <cell r="D29" t="str">
            <v>قیچی دستی</v>
          </cell>
          <cell r="E29">
            <v>28</v>
          </cell>
          <cell r="G29" t="str">
            <v>وزن کشی</v>
          </cell>
          <cell r="H29" t="str">
            <v>bw</v>
          </cell>
        </row>
        <row r="30">
          <cell r="D30" t="str">
            <v>دریل رادیال</v>
          </cell>
          <cell r="E30">
            <v>29</v>
          </cell>
          <cell r="G30" t="str">
            <v>ریخته گری</v>
          </cell>
          <cell r="H30" t="str">
            <v>bt</v>
          </cell>
        </row>
        <row r="31">
          <cell r="D31" t="str">
            <v>دریل عمودی</v>
          </cell>
          <cell r="E31">
            <v>30</v>
          </cell>
          <cell r="G31" t="str">
            <v>فرزکاری</v>
          </cell>
          <cell r="H31" t="str">
            <v>bf</v>
          </cell>
        </row>
        <row r="32">
          <cell r="D32" t="str">
            <v>فرز</v>
          </cell>
          <cell r="E32">
            <v>31</v>
          </cell>
          <cell r="G32" t="str">
            <v>حک درجه</v>
          </cell>
          <cell r="H32" t="str">
            <v>bh</v>
          </cell>
        </row>
        <row r="33">
          <cell r="D33" t="str">
            <v>تراش</v>
          </cell>
          <cell r="E33">
            <v>32</v>
          </cell>
          <cell r="G33" t="str">
            <v>تاب گیری</v>
          </cell>
          <cell r="H33" t="str">
            <v>bb</v>
          </cell>
        </row>
        <row r="34">
          <cell r="D34" t="str">
            <v>شیپوری زن</v>
          </cell>
          <cell r="E34" t="str">
            <v>33</v>
          </cell>
          <cell r="G34" t="str">
            <v>چسب کاری</v>
          </cell>
          <cell r="H34" t="str">
            <v>bc</v>
          </cell>
        </row>
        <row r="35">
          <cell r="D35" t="str">
            <v>لبه برگردان</v>
          </cell>
          <cell r="E35" t="str">
            <v>34</v>
          </cell>
          <cell r="G35" t="str">
            <v>بالانس</v>
          </cell>
          <cell r="H35" t="str">
            <v>bl</v>
          </cell>
        </row>
        <row r="36">
          <cell r="D36" t="str">
            <v>مینی سنگ</v>
          </cell>
          <cell r="E36" t="str">
            <v>35</v>
          </cell>
          <cell r="G36" t="str">
            <v>دوخت</v>
          </cell>
          <cell r="H36" t="str">
            <v>bd</v>
          </cell>
        </row>
        <row r="37">
          <cell r="D37" t="str">
            <v>سنگ</v>
          </cell>
          <cell r="E37" t="str">
            <v>36</v>
          </cell>
          <cell r="G37" t="str">
            <v>چیدمان</v>
          </cell>
          <cell r="H37" t="str">
            <v>ba</v>
          </cell>
        </row>
        <row r="38">
          <cell r="D38" t="str">
            <v>مارکینگ</v>
          </cell>
          <cell r="E38" t="str">
            <v>37</v>
          </cell>
          <cell r="G38" t="str">
            <v>نورد</v>
          </cell>
          <cell r="H38" t="str">
            <v>bn</v>
          </cell>
        </row>
        <row r="39">
          <cell r="D39" t="str">
            <v>آلومینیوم بر</v>
          </cell>
          <cell r="E39" t="str">
            <v>38</v>
          </cell>
          <cell r="G39" t="str">
            <v>صافکاری</v>
          </cell>
          <cell r="H39" t="str">
            <v>br</v>
          </cell>
        </row>
        <row r="40">
          <cell r="D40" t="str">
            <v>سند بلاست</v>
          </cell>
          <cell r="E40" t="str">
            <v>39</v>
          </cell>
          <cell r="G40" t="str">
            <v>تمیزکاری</v>
          </cell>
          <cell r="H40" t="str">
            <v>bz</v>
          </cell>
        </row>
        <row r="41">
          <cell r="D41" t="str">
            <v>دریل دستی</v>
          </cell>
          <cell r="E41" t="str">
            <v>40</v>
          </cell>
        </row>
        <row r="42">
          <cell r="D42" t="str">
            <v>پرچ بادی</v>
          </cell>
          <cell r="E42" t="str">
            <v>41</v>
          </cell>
        </row>
        <row r="43">
          <cell r="D43" t="str">
            <v>پرس ضربه ای لنگ</v>
          </cell>
          <cell r="E43" t="str">
            <v>42</v>
          </cell>
        </row>
        <row r="44">
          <cell r="D44" t="str">
            <v>اتو</v>
          </cell>
          <cell r="E44" t="str">
            <v>43</v>
          </cell>
        </row>
        <row r="45">
          <cell r="D45" t="str">
            <v>بالانس عمودی (بزرگ)</v>
          </cell>
          <cell r="E45" t="str">
            <v>44</v>
          </cell>
        </row>
        <row r="46">
          <cell r="D46" t="str">
            <v>بالانس افقی (کوچک)</v>
          </cell>
          <cell r="E46" t="str">
            <v>45</v>
          </cell>
        </row>
        <row r="47">
          <cell r="D47" t="str">
            <v>اره عمود بر</v>
          </cell>
          <cell r="E47" t="str">
            <v>46</v>
          </cell>
        </row>
        <row r="48">
          <cell r="D48" t="str">
            <v>پانچ دستی</v>
          </cell>
          <cell r="E48" t="str">
            <v>47</v>
          </cell>
        </row>
        <row r="49">
          <cell r="D49" t="str">
            <v>ترازو دیجیتال</v>
          </cell>
          <cell r="E49" t="str">
            <v>48</v>
          </cell>
        </row>
        <row r="50">
          <cell r="D50" t="str">
            <v>پرچ چکشی</v>
          </cell>
          <cell r="E50" t="str">
            <v>49</v>
          </cell>
        </row>
        <row r="51">
          <cell r="D51" t="str">
            <v>نورد دستی</v>
          </cell>
          <cell r="E51" t="str">
            <v>50</v>
          </cell>
        </row>
        <row r="52">
          <cell r="D52" t="str">
            <v>گیره دستی</v>
          </cell>
          <cell r="E52">
            <v>51</v>
          </cell>
        </row>
        <row r="53">
          <cell r="D53" t="str">
            <v>پانچ هیدرولیک</v>
          </cell>
          <cell r="E53">
            <v>52</v>
          </cell>
        </row>
        <row r="54">
          <cell r="D54" t="str">
            <v>شیار زن رومیزی</v>
          </cell>
          <cell r="E54">
            <v>53</v>
          </cell>
        </row>
        <row r="55">
          <cell r="D55" t="str">
            <v>قیچی ورق چین</v>
          </cell>
          <cell r="E55">
            <v>54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rightToLeft="1" topLeftCell="C1" workbookViewId="0">
      <selection activeCell="D2" sqref="D2"/>
    </sheetView>
  </sheetViews>
  <sheetFormatPr defaultRowHeight="15"/>
  <cols>
    <col min="4" max="4" width="15.85546875" customWidth="1"/>
    <col min="5" max="5" width="12.7109375" customWidth="1"/>
    <col min="8" max="8" width="10.85546875" customWidth="1"/>
    <col min="15" max="15" width="26.7109375" customWidth="1"/>
    <col min="16" max="16" width="36.140625" customWidth="1"/>
  </cols>
  <sheetData>
    <row r="1" spans="1:16" ht="23.25" customHeight="1" thickBot="1">
      <c r="A1" s="42" t="s">
        <v>0</v>
      </c>
      <c r="B1" s="2" t="s">
        <v>1</v>
      </c>
      <c r="C1" s="43" t="s">
        <v>2</v>
      </c>
      <c r="D1" s="2" t="s">
        <v>3</v>
      </c>
      <c r="E1" s="4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pans="1:16" ht="15" customHeight="1" thickBot="1">
      <c r="A2" s="54" t="s">
        <v>16</v>
      </c>
      <c r="B2" s="45" t="s">
        <v>17</v>
      </c>
      <c r="C2" s="55" t="s">
        <v>18</v>
      </c>
      <c r="D2" s="46" t="s">
        <v>19</v>
      </c>
      <c r="E2" s="56" t="s">
        <v>20</v>
      </c>
      <c r="F2" s="4" t="s">
        <v>21</v>
      </c>
      <c r="G2" s="69" t="str">
        <f>VLOOKUP(F2,[1]Data!A:B,2,FALSE)</f>
        <v>G</v>
      </c>
      <c r="H2" s="4" t="s">
        <v>21</v>
      </c>
      <c r="I2" s="69">
        <f>VLOOKUP(H2,[1]Data!D:E,2,FALSE)</f>
        <v>24</v>
      </c>
      <c r="J2" s="4" t="s">
        <v>22</v>
      </c>
      <c r="K2" s="69" t="str">
        <f>VLOOKUP(J2,[1]Data!G:H,2,FALSE)</f>
        <v>ac</v>
      </c>
      <c r="L2" s="70">
        <v>2</v>
      </c>
      <c r="M2" s="71">
        <v>25</v>
      </c>
      <c r="N2" s="72">
        <f>M2*L2</f>
        <v>50</v>
      </c>
      <c r="O2" s="73" t="str">
        <f>CONCATENATE(E2&amp;"-",G2&amp;"-",I2&amp;"-",K2&amp;"-",A2)</f>
        <v>030050101-G-24-ac-001</v>
      </c>
      <c r="P2" s="5"/>
    </row>
    <row r="3" spans="1:16" ht="15" customHeight="1" thickBot="1">
      <c r="A3" s="54" t="s">
        <v>23</v>
      </c>
      <c r="B3" s="45" t="s">
        <v>17</v>
      </c>
      <c r="C3" s="55" t="s">
        <v>18</v>
      </c>
      <c r="D3" s="46" t="s">
        <v>19</v>
      </c>
      <c r="E3" s="56" t="s">
        <v>20</v>
      </c>
      <c r="F3" s="7" t="s">
        <v>24</v>
      </c>
      <c r="G3" s="44" t="str">
        <f>VLOOKUP(F3,[1]Data!A:B,2,FALSE)</f>
        <v>A</v>
      </c>
      <c r="H3" s="6" t="s">
        <v>25</v>
      </c>
      <c r="I3" s="44" t="str">
        <f>VLOOKUP(H3,[1]Data!D:E,2,FALSE)</f>
        <v>01</v>
      </c>
      <c r="J3" s="7" t="s">
        <v>26</v>
      </c>
      <c r="K3" s="44" t="str">
        <f>VLOOKUP(J3,[1]Data!G:H,2,FALSE)</f>
        <v>al</v>
      </c>
      <c r="L3" s="74">
        <v>1</v>
      </c>
      <c r="M3" s="44">
        <v>20</v>
      </c>
      <c r="N3" s="75">
        <f>M3*L3</f>
        <v>20</v>
      </c>
      <c r="O3" s="73" t="str">
        <f>CONCATENATE(E3&amp;"-",G3&amp;"-",I3&amp;"-",K3&amp;"-",A3)</f>
        <v>030050101-A-01-al-002</v>
      </c>
      <c r="P3" s="8" t="s">
        <v>27</v>
      </c>
    </row>
    <row r="4" spans="1:16" ht="15" customHeight="1" thickBot="1">
      <c r="A4" s="54" t="s">
        <v>28</v>
      </c>
      <c r="B4" s="45" t="s">
        <v>17</v>
      </c>
      <c r="C4" s="55" t="s">
        <v>18</v>
      </c>
      <c r="D4" s="46" t="s">
        <v>19</v>
      </c>
      <c r="E4" s="56" t="s">
        <v>20</v>
      </c>
      <c r="F4" s="7" t="s">
        <v>24</v>
      </c>
      <c r="G4" s="44" t="str">
        <f>VLOOKUP(F4,[1]Data!A:B,2,FALSE)</f>
        <v>A</v>
      </c>
      <c r="H4" s="7" t="s">
        <v>29</v>
      </c>
      <c r="I4" s="44" t="str">
        <f>VLOOKUP(H4,[1]Data!D:E,2,FALSE)</f>
        <v>35</v>
      </c>
      <c r="J4" s="7" t="s">
        <v>22</v>
      </c>
      <c r="K4" s="44" t="str">
        <f>VLOOKUP(J4,[1]Data!G:H,2,FALSE)</f>
        <v>ac</v>
      </c>
      <c r="L4" s="74">
        <v>1</v>
      </c>
      <c r="M4" s="44">
        <v>25</v>
      </c>
      <c r="N4" s="75">
        <f>M4*L4</f>
        <v>25</v>
      </c>
      <c r="O4" s="73" t="str">
        <f>CONCATENATE(E4&amp;"-",G4&amp;"-",I4&amp;"-",K4&amp;"-",A4)</f>
        <v>030050101-A-35-ac-003</v>
      </c>
      <c r="P4" s="8"/>
    </row>
    <row r="5" spans="1:16" ht="15" customHeight="1" thickBot="1">
      <c r="A5" s="54" t="s">
        <v>30</v>
      </c>
      <c r="B5" s="45" t="s">
        <v>17</v>
      </c>
      <c r="C5" s="55" t="s">
        <v>18</v>
      </c>
      <c r="D5" s="46" t="s">
        <v>19</v>
      </c>
      <c r="E5" s="56" t="s">
        <v>20</v>
      </c>
      <c r="F5" s="7" t="s">
        <v>31</v>
      </c>
      <c r="G5" s="44" t="str">
        <f>VLOOKUP(F5,[1]Data!A:B,2,FALSE)</f>
        <v>B</v>
      </c>
      <c r="H5" s="9" t="s">
        <v>32</v>
      </c>
      <c r="I5" s="44">
        <f>VLOOKUP(H5,[1]Data!D:E,2,FALSE)</f>
        <v>11</v>
      </c>
      <c r="J5" s="7" t="s">
        <v>33</v>
      </c>
      <c r="K5" s="44" t="str">
        <f>VLOOKUP(J5,[1]Data!G:H,2,FALSE)</f>
        <v>ab</v>
      </c>
      <c r="L5" s="74">
        <v>2</v>
      </c>
      <c r="M5" s="44">
        <v>30</v>
      </c>
      <c r="N5" s="75">
        <f>M5*L5</f>
        <v>60</v>
      </c>
      <c r="O5" s="73" t="str">
        <f>CONCATENATE(E5&amp;"-",G5&amp;"-",I5&amp;"-",K5&amp;"-",A5)</f>
        <v>030050101-B-11-ab-004</v>
      </c>
      <c r="P5" s="8"/>
    </row>
    <row r="6" spans="1:16" ht="15" customHeight="1" thickBot="1">
      <c r="A6" s="54" t="s">
        <v>34</v>
      </c>
      <c r="B6" s="45" t="s">
        <v>17</v>
      </c>
      <c r="C6" s="55" t="s">
        <v>18</v>
      </c>
      <c r="D6" s="46" t="s">
        <v>19</v>
      </c>
      <c r="E6" s="56" t="s">
        <v>20</v>
      </c>
      <c r="F6" s="10" t="s">
        <v>35</v>
      </c>
      <c r="G6" s="76" t="str">
        <f>VLOOKUP(F6,[1]Data!A:B,2,FALSE)</f>
        <v>W</v>
      </c>
      <c r="H6" s="10" t="s">
        <v>36</v>
      </c>
      <c r="I6" s="76" t="str">
        <f>VLOOKUP(H6,[1]Data!D:E,2,FALSE)</f>
        <v>05</v>
      </c>
      <c r="J6" s="10" t="s">
        <v>35</v>
      </c>
      <c r="K6" s="76" t="str">
        <f>VLOOKUP(J6,[1]Data!G:H,2,FALSE)</f>
        <v>aw</v>
      </c>
      <c r="L6" s="77">
        <v>1</v>
      </c>
      <c r="M6" s="78">
        <v>30</v>
      </c>
      <c r="N6" s="75">
        <f>M6*L6</f>
        <v>30</v>
      </c>
      <c r="O6" s="79" t="str">
        <f>CONCATENATE(E6&amp;"-",G6&amp;"-",I6&amp;"-",K6&amp;"-",A6)</f>
        <v>030050101-W-05-aw-005</v>
      </c>
      <c r="P6" s="11"/>
    </row>
    <row r="7" spans="1:16" ht="15" customHeight="1" thickBot="1">
      <c r="A7" s="57"/>
      <c r="B7" s="47"/>
      <c r="C7" s="58"/>
      <c r="D7" s="48" t="s">
        <v>37</v>
      </c>
      <c r="E7" s="59"/>
      <c r="F7" s="12"/>
      <c r="G7" s="80"/>
      <c r="H7" s="12"/>
      <c r="I7" s="80"/>
      <c r="J7" s="12"/>
      <c r="K7" s="80"/>
      <c r="L7" s="38"/>
      <c r="M7" s="81"/>
      <c r="N7" s="82">
        <v>10</v>
      </c>
      <c r="O7" s="83"/>
      <c r="P7" s="13"/>
    </row>
    <row r="8" spans="1:16" ht="15" customHeight="1" thickBot="1">
      <c r="A8" s="60"/>
      <c r="B8" s="49"/>
      <c r="C8" s="61"/>
      <c r="D8" s="49"/>
      <c r="E8" s="62"/>
      <c r="F8" s="14"/>
      <c r="G8" s="84"/>
      <c r="H8" s="14"/>
      <c r="I8" s="84"/>
      <c r="J8" s="14"/>
      <c r="K8" s="84"/>
      <c r="L8" s="39"/>
      <c r="M8" s="84"/>
      <c r="N8" s="85">
        <f>SUM(N2:N7)</f>
        <v>195</v>
      </c>
      <c r="O8" s="86"/>
      <c r="P8" s="15"/>
    </row>
    <row r="9" spans="1:16" ht="15" customHeight="1" thickBot="1">
      <c r="A9" s="54" t="s">
        <v>38</v>
      </c>
      <c r="B9" s="45" t="s">
        <v>17</v>
      </c>
      <c r="C9" s="55" t="s">
        <v>18</v>
      </c>
      <c r="D9" s="50" t="s">
        <v>39</v>
      </c>
      <c r="E9" s="63" t="s">
        <v>40</v>
      </c>
      <c r="F9" s="16" t="s">
        <v>21</v>
      </c>
      <c r="G9" s="87" t="str">
        <f>VLOOKUP(F9,[1]Data!A:B,2,FALSE)</f>
        <v>G</v>
      </c>
      <c r="H9" s="16" t="s">
        <v>21</v>
      </c>
      <c r="I9" s="87">
        <f>VLOOKUP(H9,[1]Data!D:E,2,FALSE)</f>
        <v>24</v>
      </c>
      <c r="J9" s="16" t="s">
        <v>22</v>
      </c>
      <c r="K9" s="87" t="str">
        <f>VLOOKUP(J9,[1]Data!G:H,2,FALSE)</f>
        <v>ac</v>
      </c>
      <c r="L9" s="88">
        <v>2</v>
      </c>
      <c r="M9" s="89">
        <v>25</v>
      </c>
      <c r="N9" s="90">
        <f>M9*L9</f>
        <v>50</v>
      </c>
      <c r="O9" s="91" t="str">
        <f>CONCATENATE(E9&amp;"-",G9&amp;"-",I9&amp;"-",K9&amp;"-",A9)</f>
        <v>030050102-G-24-ac-006</v>
      </c>
      <c r="P9" s="17"/>
    </row>
    <row r="10" spans="1:16" ht="15" customHeight="1" thickBot="1">
      <c r="A10" s="54" t="s">
        <v>41</v>
      </c>
      <c r="B10" s="45" t="s">
        <v>17</v>
      </c>
      <c r="C10" s="55" t="s">
        <v>18</v>
      </c>
      <c r="D10" s="50" t="s">
        <v>39</v>
      </c>
      <c r="E10" s="63" t="s">
        <v>40</v>
      </c>
      <c r="F10" s="19" t="s">
        <v>24</v>
      </c>
      <c r="G10" s="30" t="str">
        <f>VLOOKUP(F10,[1]Data!A:B,2,FALSE)</f>
        <v>A</v>
      </c>
      <c r="H10" s="18" t="s">
        <v>25</v>
      </c>
      <c r="I10" s="30" t="str">
        <f>VLOOKUP(H10,[1]Data!D:E,2,FALSE)</f>
        <v>01</v>
      </c>
      <c r="J10" s="19" t="s">
        <v>26</v>
      </c>
      <c r="K10" s="30" t="str">
        <f>VLOOKUP(J10,[1]Data!G:H,2,FALSE)</f>
        <v>al</v>
      </c>
      <c r="L10" s="29">
        <v>1</v>
      </c>
      <c r="M10" s="30">
        <v>25</v>
      </c>
      <c r="N10" s="92">
        <f>M10*L10</f>
        <v>25</v>
      </c>
      <c r="O10" s="93" t="str">
        <f>CONCATENATE(E10&amp;"-",G10&amp;"-",I10&amp;"-",K10&amp;"-",A10)</f>
        <v>030050102-A-01-al-007</v>
      </c>
      <c r="P10" s="8" t="s">
        <v>27</v>
      </c>
    </row>
    <row r="11" spans="1:16" ht="15" customHeight="1" thickBot="1">
      <c r="A11" s="54" t="s">
        <v>42</v>
      </c>
      <c r="B11" s="45" t="s">
        <v>17</v>
      </c>
      <c r="C11" s="55" t="s">
        <v>18</v>
      </c>
      <c r="D11" s="50" t="s">
        <v>39</v>
      </c>
      <c r="E11" s="63" t="s">
        <v>40</v>
      </c>
      <c r="F11" s="19" t="s">
        <v>24</v>
      </c>
      <c r="G11" s="30" t="str">
        <f>VLOOKUP(F11,[1]Data!A:B,2,FALSE)</f>
        <v>A</v>
      </c>
      <c r="H11" s="19" t="s">
        <v>29</v>
      </c>
      <c r="I11" s="30" t="str">
        <f>VLOOKUP(H11,[1]Data!D:E,2,FALSE)</f>
        <v>35</v>
      </c>
      <c r="J11" s="19" t="s">
        <v>22</v>
      </c>
      <c r="K11" s="30" t="str">
        <f>VLOOKUP(J11,[1]Data!G:H,2,FALSE)</f>
        <v>ac</v>
      </c>
      <c r="L11" s="29">
        <v>1</v>
      </c>
      <c r="M11" s="30">
        <v>30</v>
      </c>
      <c r="N11" s="92">
        <f>M11*L11</f>
        <v>30</v>
      </c>
      <c r="O11" s="93" t="str">
        <f>CONCATENATE(E11&amp;"-",G11&amp;"-",I11&amp;"-",K11&amp;"-",A11)</f>
        <v>030050102-A-35-ac-008</v>
      </c>
      <c r="P11" s="8"/>
    </row>
    <row r="12" spans="1:16" ht="15" customHeight="1" thickBot="1">
      <c r="A12" s="54" t="s">
        <v>43</v>
      </c>
      <c r="B12" s="45" t="s">
        <v>17</v>
      </c>
      <c r="C12" s="55" t="s">
        <v>18</v>
      </c>
      <c r="D12" s="50" t="s">
        <v>39</v>
      </c>
      <c r="E12" s="63" t="s">
        <v>40</v>
      </c>
      <c r="F12" s="19" t="s">
        <v>31</v>
      </c>
      <c r="G12" s="30" t="str">
        <f>VLOOKUP(F12,[1]Data!A:B,2,FALSE)</f>
        <v>B</v>
      </c>
      <c r="H12" s="20" t="s">
        <v>32</v>
      </c>
      <c r="I12" s="30">
        <f>VLOOKUP(H12,[1]Data!D:E,2,FALSE)</f>
        <v>11</v>
      </c>
      <c r="J12" s="19" t="s">
        <v>33</v>
      </c>
      <c r="K12" s="30" t="str">
        <f>VLOOKUP(J12,[1]Data!G:H,2,FALSE)</f>
        <v>ab</v>
      </c>
      <c r="L12" s="29">
        <v>2</v>
      </c>
      <c r="M12" s="30">
        <v>25</v>
      </c>
      <c r="N12" s="92">
        <f>M12*L12</f>
        <v>50</v>
      </c>
      <c r="O12" s="93" t="str">
        <f>CONCATENATE(E12&amp;"-",G12&amp;"-",I12&amp;"-",K12&amp;"-",A12)</f>
        <v>030050102-B-11-ab-009</v>
      </c>
      <c r="P12" s="8"/>
    </row>
    <row r="13" spans="1:16" ht="15" customHeight="1" thickBot="1">
      <c r="A13" s="54" t="s">
        <v>44</v>
      </c>
      <c r="B13" s="45" t="s">
        <v>17</v>
      </c>
      <c r="C13" s="55" t="s">
        <v>18</v>
      </c>
      <c r="D13" s="50" t="s">
        <v>39</v>
      </c>
      <c r="E13" s="63" t="s">
        <v>40</v>
      </c>
      <c r="F13" s="16" t="s">
        <v>35</v>
      </c>
      <c r="G13" s="32" t="str">
        <f>VLOOKUP(F13,[1]Data!A:B,2,FALSE)</f>
        <v>W</v>
      </c>
      <c r="H13" s="16" t="s">
        <v>36</v>
      </c>
      <c r="I13" s="32" t="str">
        <f>VLOOKUP(H13,[1]Data!D:E,2,FALSE)</f>
        <v>05</v>
      </c>
      <c r="J13" s="16" t="s">
        <v>35</v>
      </c>
      <c r="K13" s="32" t="str">
        <f>VLOOKUP(J13,[1]Data!G:H,2,FALSE)</f>
        <v>aw</v>
      </c>
      <c r="L13" s="88">
        <v>1</v>
      </c>
      <c r="M13" s="89">
        <v>30</v>
      </c>
      <c r="N13" s="92">
        <f>M13*L13</f>
        <v>30</v>
      </c>
      <c r="O13" s="94" t="str">
        <f>CONCATENATE(E13&amp;"-",G13&amp;"-",I13&amp;"-",K13&amp;"-",A13)</f>
        <v>030050102-W-05-aw-010</v>
      </c>
      <c r="P13" s="11"/>
    </row>
    <row r="14" spans="1:16" ht="15" customHeight="1" thickBot="1">
      <c r="A14" s="57"/>
      <c r="B14" s="47"/>
      <c r="C14" s="58"/>
      <c r="D14" s="48" t="s">
        <v>37</v>
      </c>
      <c r="E14" s="59"/>
      <c r="F14" s="12"/>
      <c r="G14" s="80"/>
      <c r="H14" s="12"/>
      <c r="I14" s="80"/>
      <c r="J14" s="12"/>
      <c r="K14" s="80"/>
      <c r="L14" s="38"/>
      <c r="M14" s="80"/>
      <c r="N14" s="82">
        <v>10</v>
      </c>
      <c r="O14" s="95"/>
      <c r="P14" s="13"/>
    </row>
    <row r="15" spans="1:16" ht="15" customHeight="1" thickBot="1">
      <c r="A15" s="60"/>
      <c r="B15" s="49"/>
      <c r="C15" s="61"/>
      <c r="D15" s="49"/>
      <c r="E15" s="62"/>
      <c r="F15" s="14"/>
      <c r="G15" s="84"/>
      <c r="H15" s="14"/>
      <c r="I15" s="84"/>
      <c r="J15" s="14"/>
      <c r="K15" s="84"/>
      <c r="L15" s="39"/>
      <c r="M15" s="84"/>
      <c r="N15" s="85">
        <f>SUM(N9:N14)</f>
        <v>195</v>
      </c>
      <c r="O15" s="86"/>
      <c r="P15" s="15"/>
    </row>
    <row r="16" spans="1:16" ht="15" customHeight="1" thickBot="1">
      <c r="A16" s="54" t="s">
        <v>45</v>
      </c>
      <c r="B16" s="45" t="s">
        <v>17</v>
      </c>
      <c r="C16" s="55" t="s">
        <v>18</v>
      </c>
      <c r="D16" s="46" t="s">
        <v>46</v>
      </c>
      <c r="E16" s="56" t="s">
        <v>47</v>
      </c>
      <c r="F16" s="21" t="s">
        <v>21</v>
      </c>
      <c r="G16" s="96" t="str">
        <f>VLOOKUP(F16,[1]Data!A:B,2,FALSE)</f>
        <v>G</v>
      </c>
      <c r="H16" s="21" t="s">
        <v>21</v>
      </c>
      <c r="I16" s="96">
        <f>VLOOKUP(H16,[1]Data!D:E,2,FALSE)</f>
        <v>24</v>
      </c>
      <c r="J16" s="21" t="s">
        <v>22</v>
      </c>
      <c r="K16" s="96" t="str">
        <f>VLOOKUP(J16,[1]Data!G:H,2,FALSE)</f>
        <v>ac</v>
      </c>
      <c r="L16" s="97">
        <v>1</v>
      </c>
      <c r="M16" s="98">
        <v>20</v>
      </c>
      <c r="N16" s="99">
        <f>M16*L16</f>
        <v>20</v>
      </c>
      <c r="O16" s="100" t="str">
        <f>CONCATENATE(E16&amp;"-",G16&amp;"-",I16&amp;"-",K16&amp;"-",A16)</f>
        <v>030050103-G-24-ac-011</v>
      </c>
      <c r="P16" s="17"/>
    </row>
    <row r="17" spans="1:16" ht="15" customHeight="1" thickBot="1">
      <c r="A17" s="54" t="s">
        <v>48</v>
      </c>
      <c r="B17" s="45" t="s">
        <v>17</v>
      </c>
      <c r="C17" s="55" t="s">
        <v>18</v>
      </c>
      <c r="D17" s="46" t="s">
        <v>46</v>
      </c>
      <c r="E17" s="56" t="s">
        <v>47</v>
      </c>
      <c r="F17" s="22" t="s">
        <v>31</v>
      </c>
      <c r="G17" s="76" t="str">
        <f>VLOOKUP(F17,[1]Data!A:B,2,FALSE)</f>
        <v>B</v>
      </c>
      <c r="H17" s="23" t="s">
        <v>32</v>
      </c>
      <c r="I17" s="76">
        <f>VLOOKUP(H17,[1]Data!D:E,2,FALSE)</f>
        <v>11</v>
      </c>
      <c r="J17" s="22" t="s">
        <v>33</v>
      </c>
      <c r="K17" s="76" t="str">
        <f>VLOOKUP(J17,[1]Data!G:H,2,FALSE)</f>
        <v>ab</v>
      </c>
      <c r="L17" s="28">
        <v>1</v>
      </c>
      <c r="M17" s="33">
        <v>25</v>
      </c>
      <c r="N17" s="101">
        <f>M17*L17</f>
        <v>25</v>
      </c>
      <c r="O17" s="79" t="str">
        <f>CONCATENATE(E17&amp;"-",G17&amp;"-",I17&amp;"-",K17&amp;"-",A17)</f>
        <v>030050103-B-11-ab-012</v>
      </c>
      <c r="P17" s="11"/>
    </row>
    <row r="18" spans="1:16" ht="15" customHeight="1" thickBot="1">
      <c r="A18" s="57"/>
      <c r="B18" s="47"/>
      <c r="C18" s="58"/>
      <c r="D18" s="48" t="s">
        <v>37</v>
      </c>
      <c r="E18" s="59"/>
      <c r="F18" s="12"/>
      <c r="G18" s="80"/>
      <c r="H18" s="12"/>
      <c r="I18" s="80"/>
      <c r="J18" s="12"/>
      <c r="K18" s="80"/>
      <c r="L18" s="38"/>
      <c r="M18" s="80"/>
      <c r="N18" s="82">
        <v>10</v>
      </c>
      <c r="O18" s="102"/>
      <c r="P18" s="13"/>
    </row>
    <row r="19" spans="1:16" ht="15" customHeight="1" thickBot="1">
      <c r="A19" s="60"/>
      <c r="B19" s="49"/>
      <c r="C19" s="61"/>
      <c r="D19" s="49"/>
      <c r="E19" s="62"/>
      <c r="F19" s="14"/>
      <c r="G19" s="84"/>
      <c r="H19" s="14"/>
      <c r="I19" s="84"/>
      <c r="J19" s="14"/>
      <c r="K19" s="84"/>
      <c r="L19" s="39"/>
      <c r="M19" s="84"/>
      <c r="N19" s="85">
        <f>SUM(N16:N18)</f>
        <v>55</v>
      </c>
      <c r="O19" s="103"/>
      <c r="P19" s="15"/>
    </row>
    <row r="20" spans="1:16" ht="15" customHeight="1" thickBot="1">
      <c r="A20" s="54" t="s">
        <v>49</v>
      </c>
      <c r="B20" s="45" t="s">
        <v>17</v>
      </c>
      <c r="C20" s="55" t="s">
        <v>18</v>
      </c>
      <c r="D20" s="50" t="s">
        <v>50</v>
      </c>
      <c r="E20" s="63" t="s">
        <v>51</v>
      </c>
      <c r="F20" s="20" t="s">
        <v>52</v>
      </c>
      <c r="G20" s="87" t="str">
        <f>VLOOKUP(F20,[1]Data!A:B,2,FALSE)</f>
        <v>C</v>
      </c>
      <c r="H20" s="20" t="s">
        <v>53</v>
      </c>
      <c r="I20" s="87" t="str">
        <f>VLOOKUP(H20,[1]Data!D:E,2,FALSE)</f>
        <v>03</v>
      </c>
      <c r="J20" s="20" t="s">
        <v>22</v>
      </c>
      <c r="K20" s="87" t="str">
        <f>VLOOKUP(J20,[1]Data!G:H,2,FALSE)</f>
        <v>ac</v>
      </c>
      <c r="L20" s="104">
        <v>1</v>
      </c>
      <c r="M20" s="87">
        <v>30</v>
      </c>
      <c r="N20" s="105">
        <f>M20*L20</f>
        <v>30</v>
      </c>
      <c r="O20" s="106" t="str">
        <f>CONCATENATE(E20&amp;"-",G20&amp;"-",I20&amp;"-",K20&amp;"-",A20)</f>
        <v>030050104-C-03-ac-013</v>
      </c>
      <c r="P20" s="17" t="s">
        <v>54</v>
      </c>
    </row>
    <row r="21" spans="1:16" ht="15" customHeight="1" thickBot="1">
      <c r="A21" s="54" t="s">
        <v>55</v>
      </c>
      <c r="B21" s="45" t="s">
        <v>17</v>
      </c>
      <c r="C21" s="55" t="s">
        <v>18</v>
      </c>
      <c r="D21" s="50" t="s">
        <v>50</v>
      </c>
      <c r="E21" s="63" t="s">
        <v>51</v>
      </c>
      <c r="F21" s="19" t="s">
        <v>52</v>
      </c>
      <c r="G21" s="30" t="str">
        <f>VLOOKUP(F21,[1]Data!A:B,2,FALSE)</f>
        <v>C</v>
      </c>
      <c r="H21" s="19" t="s">
        <v>56</v>
      </c>
      <c r="I21" s="30">
        <f>VLOOKUP(H21,[1]Data!D:E,2,FALSE)</f>
        <v>25</v>
      </c>
      <c r="J21" s="19" t="s">
        <v>22</v>
      </c>
      <c r="K21" s="30" t="str">
        <f>VLOOKUP(J21,[1]Data!G:H,2,FALSE)</f>
        <v>ac</v>
      </c>
      <c r="L21" s="29">
        <v>1</v>
      </c>
      <c r="M21" s="30">
        <v>20</v>
      </c>
      <c r="N21" s="92">
        <f>M21*L21</f>
        <v>20</v>
      </c>
      <c r="O21" s="107" t="str">
        <f>CONCATENATE(E21&amp;"-",G21&amp;"-",I21&amp;"-",K21&amp;"-",A21)</f>
        <v>030050104-C-25-ac-014</v>
      </c>
      <c r="P21" s="8" t="s">
        <v>57</v>
      </c>
    </row>
    <row r="22" spans="1:16" ht="15" customHeight="1" thickBot="1">
      <c r="A22" s="54" t="s">
        <v>58</v>
      </c>
      <c r="B22" s="45" t="s">
        <v>17</v>
      </c>
      <c r="C22" s="55" t="s">
        <v>18</v>
      </c>
      <c r="D22" s="50" t="s">
        <v>50</v>
      </c>
      <c r="E22" s="63" t="s">
        <v>51</v>
      </c>
      <c r="F22" s="19" t="s">
        <v>59</v>
      </c>
      <c r="G22" s="30" t="str">
        <f>VLOOKUP(F22,[1]Data!A:B,2,FALSE)</f>
        <v>M</v>
      </c>
      <c r="H22" s="19" t="s">
        <v>60</v>
      </c>
      <c r="I22" s="30">
        <f>VLOOKUP(H22,[1]Data!D:E,2,FALSE)</f>
        <v>32</v>
      </c>
      <c r="J22" s="19" t="s">
        <v>61</v>
      </c>
      <c r="K22" s="30" t="str">
        <f>VLOOKUP(J22,[1]Data!G:H,2,FALSE)</f>
        <v>at</v>
      </c>
      <c r="L22" s="29">
        <v>1</v>
      </c>
      <c r="M22" s="30">
        <v>25</v>
      </c>
      <c r="N22" s="92">
        <f>M22*L22</f>
        <v>25</v>
      </c>
      <c r="O22" s="107" t="str">
        <f>CONCATENATE(E22&amp;"-",G22&amp;"-",I22&amp;"-",K22&amp;"-",A22)</f>
        <v>030050104-M-32-at-015</v>
      </c>
      <c r="P22" s="8" t="s">
        <v>62</v>
      </c>
    </row>
    <row r="23" spans="1:16" ht="15" customHeight="1" thickBot="1">
      <c r="A23" s="54" t="s">
        <v>63</v>
      </c>
      <c r="B23" s="45" t="s">
        <v>17</v>
      </c>
      <c r="C23" s="55" t="s">
        <v>18</v>
      </c>
      <c r="D23" s="50" t="s">
        <v>50</v>
      </c>
      <c r="E23" s="63" t="s">
        <v>51</v>
      </c>
      <c r="F23" s="18" t="s">
        <v>35</v>
      </c>
      <c r="G23" s="32" t="str">
        <f>VLOOKUP(F23,[1]Data!A:B,2,FALSE)</f>
        <v>W</v>
      </c>
      <c r="H23" s="18" t="s">
        <v>36</v>
      </c>
      <c r="I23" s="32" t="str">
        <f>VLOOKUP(H23,[1]Data!D:E,2,FALSE)</f>
        <v>05</v>
      </c>
      <c r="J23" s="18" t="s">
        <v>64</v>
      </c>
      <c r="K23" s="32" t="str">
        <f>VLOOKUP(J23,[1]Data!G:H,2,FALSE)</f>
        <v>am</v>
      </c>
      <c r="L23" s="31">
        <v>1</v>
      </c>
      <c r="M23" s="32">
        <v>20</v>
      </c>
      <c r="N23" s="92">
        <f>M23*L23</f>
        <v>20</v>
      </c>
      <c r="O23" s="94" t="str">
        <f>CONCATENATE(E23&amp;"-",G23&amp;"-",I23&amp;"-",K23&amp;"-",A23)</f>
        <v>030050104-W-05-am-016</v>
      </c>
      <c r="P23" s="11" t="s">
        <v>65</v>
      </c>
    </row>
    <row r="24" spans="1:16" ht="15" customHeight="1" thickBot="1">
      <c r="A24" s="57"/>
      <c r="B24" s="47"/>
      <c r="C24" s="58"/>
      <c r="D24" s="48" t="s">
        <v>37</v>
      </c>
      <c r="E24" s="59"/>
      <c r="F24" s="12"/>
      <c r="G24" s="80"/>
      <c r="H24" s="12"/>
      <c r="I24" s="80"/>
      <c r="J24" s="12"/>
      <c r="K24" s="80"/>
      <c r="L24" s="38"/>
      <c r="M24" s="80"/>
      <c r="N24" s="82">
        <v>10</v>
      </c>
      <c r="O24" s="95"/>
      <c r="P24" s="13"/>
    </row>
    <row r="25" spans="1:16" ht="15" customHeight="1" thickBot="1">
      <c r="A25" s="60"/>
      <c r="B25" s="49"/>
      <c r="C25" s="61"/>
      <c r="D25" s="49"/>
      <c r="E25" s="62"/>
      <c r="F25" s="14"/>
      <c r="G25" s="84"/>
      <c r="H25" s="14"/>
      <c r="I25" s="84"/>
      <c r="J25" s="14"/>
      <c r="K25" s="84"/>
      <c r="L25" s="39"/>
      <c r="M25" s="84"/>
      <c r="N25" s="85">
        <f>SUM(N20:N24)</f>
        <v>105</v>
      </c>
      <c r="O25" s="86"/>
      <c r="P25" s="15"/>
    </row>
    <row r="26" spans="1:16" ht="15" customHeight="1" thickBot="1">
      <c r="A26" s="54" t="s">
        <v>66</v>
      </c>
      <c r="B26" s="45" t="s">
        <v>17</v>
      </c>
      <c r="C26" s="55" t="s">
        <v>18</v>
      </c>
      <c r="D26" s="46" t="s">
        <v>67</v>
      </c>
      <c r="E26" s="56" t="s">
        <v>68</v>
      </c>
      <c r="F26" s="23" t="s">
        <v>52</v>
      </c>
      <c r="G26" s="96" t="str">
        <f>VLOOKUP(F26,[1]Data!A:B,2,FALSE)</f>
        <v>C</v>
      </c>
      <c r="H26" s="23" t="s">
        <v>53</v>
      </c>
      <c r="I26" s="96" t="str">
        <f>VLOOKUP(H26,[1]Data!D:E,2,FALSE)</f>
        <v>03</v>
      </c>
      <c r="J26" s="23" t="s">
        <v>22</v>
      </c>
      <c r="K26" s="96" t="str">
        <f>VLOOKUP(J26,[1]Data!G:H,2,FALSE)</f>
        <v>ac</v>
      </c>
      <c r="L26" s="97">
        <v>1</v>
      </c>
      <c r="M26" s="98">
        <v>15</v>
      </c>
      <c r="N26" s="99">
        <f>M26*L26</f>
        <v>15</v>
      </c>
      <c r="O26" s="100" t="str">
        <f>CONCATENATE(E26&amp;"-",G26&amp;"-",I26&amp;"-",K26&amp;"-",A26)</f>
        <v>030050105-C-03-ac-017</v>
      </c>
      <c r="P26" s="17"/>
    </row>
    <row r="27" spans="1:16" ht="15" customHeight="1" thickBot="1">
      <c r="A27" s="54" t="s">
        <v>69</v>
      </c>
      <c r="B27" s="45" t="s">
        <v>17</v>
      </c>
      <c r="C27" s="55" t="s">
        <v>18</v>
      </c>
      <c r="D27" s="46" t="s">
        <v>67</v>
      </c>
      <c r="E27" s="56" t="s">
        <v>68</v>
      </c>
      <c r="F27" s="24" t="s">
        <v>59</v>
      </c>
      <c r="G27" s="44" t="str">
        <f>VLOOKUP(F27,[1]Data!A:B,2,FALSE)</f>
        <v>M</v>
      </c>
      <c r="H27" s="22" t="s">
        <v>60</v>
      </c>
      <c r="I27" s="44">
        <f>VLOOKUP(H27,[1]Data!D:E,2,FALSE)</f>
        <v>32</v>
      </c>
      <c r="J27" s="24" t="s">
        <v>61</v>
      </c>
      <c r="K27" s="44" t="str">
        <f>VLOOKUP(J27,[1]Data!G:H,2,FALSE)</f>
        <v>at</v>
      </c>
      <c r="L27" s="27">
        <v>1</v>
      </c>
      <c r="M27" s="108">
        <v>20</v>
      </c>
      <c r="N27" s="109">
        <f>M27*L27</f>
        <v>20</v>
      </c>
      <c r="O27" s="73" t="str">
        <f>CONCATENATE(E27&amp;"-",G27&amp;"-",I27&amp;"-",K27&amp;"-",A27)</f>
        <v>030050105-M-32-at-018</v>
      </c>
      <c r="P27" s="8"/>
    </row>
    <row r="28" spans="1:16" ht="15" customHeight="1" thickBot="1">
      <c r="A28" s="54" t="s">
        <v>70</v>
      </c>
      <c r="B28" s="45" t="s">
        <v>17</v>
      </c>
      <c r="C28" s="55" t="s">
        <v>18</v>
      </c>
      <c r="D28" s="46" t="s">
        <v>67</v>
      </c>
      <c r="E28" s="56" t="s">
        <v>68</v>
      </c>
      <c r="F28" s="24" t="s">
        <v>35</v>
      </c>
      <c r="G28" s="44" t="str">
        <f>VLOOKUP(F28,[1]Data!A:B,2,FALSE)</f>
        <v>W</v>
      </c>
      <c r="H28" s="24" t="s">
        <v>36</v>
      </c>
      <c r="I28" s="44" t="str">
        <f>VLOOKUP(H28,[1]Data!D:E,2,FALSE)</f>
        <v>05</v>
      </c>
      <c r="J28" s="24" t="s">
        <v>64</v>
      </c>
      <c r="K28" s="44" t="str">
        <f>VLOOKUP(J28,[1]Data!G:H,2,FALSE)</f>
        <v>am</v>
      </c>
      <c r="L28" s="27">
        <v>1</v>
      </c>
      <c r="M28" s="108">
        <v>15</v>
      </c>
      <c r="N28" s="109">
        <f>M28*L28</f>
        <v>15</v>
      </c>
      <c r="O28" s="73" t="str">
        <f>CONCATENATE(E28&amp;"-",G28&amp;"-",I28&amp;"-",K28&amp;"-",A28)</f>
        <v>030050105-W-05-am-019</v>
      </c>
      <c r="P28" s="8"/>
    </row>
    <row r="29" spans="1:16" ht="15" customHeight="1" thickBot="1">
      <c r="A29" s="54" t="s">
        <v>71</v>
      </c>
      <c r="B29" s="45" t="s">
        <v>17</v>
      </c>
      <c r="C29" s="55" t="s">
        <v>18</v>
      </c>
      <c r="D29" s="46" t="s">
        <v>67</v>
      </c>
      <c r="E29" s="56" t="s">
        <v>68</v>
      </c>
      <c r="F29" s="22" t="s">
        <v>59</v>
      </c>
      <c r="G29" s="76" t="str">
        <f>VLOOKUP(F29,[1]Data!A:B,2,FALSE)</f>
        <v>M</v>
      </c>
      <c r="H29" s="23" t="s">
        <v>60</v>
      </c>
      <c r="I29" s="76">
        <f>VLOOKUP(H29,[1]Data!D:E,2,FALSE)</f>
        <v>32</v>
      </c>
      <c r="J29" s="22" t="s">
        <v>61</v>
      </c>
      <c r="K29" s="76" t="str">
        <f>VLOOKUP(J29,[1]Data!G:H,2,FALSE)</f>
        <v>at</v>
      </c>
      <c r="L29" s="28">
        <v>1</v>
      </c>
      <c r="M29" s="33">
        <v>20</v>
      </c>
      <c r="N29" s="109">
        <f>M29*L29</f>
        <v>20</v>
      </c>
      <c r="O29" s="79" t="str">
        <f>CONCATENATE(E29&amp;"-",G29&amp;"-",I29&amp;"-",K29&amp;"-",A29)</f>
        <v>030050105-M-32-at-020</v>
      </c>
      <c r="P29" s="11"/>
    </row>
    <row r="30" spans="1:16" ht="15" customHeight="1" thickBot="1">
      <c r="A30" s="57"/>
      <c r="B30" s="47"/>
      <c r="C30" s="58"/>
      <c r="D30" s="48" t="s">
        <v>37</v>
      </c>
      <c r="E30" s="59"/>
      <c r="F30" s="12"/>
      <c r="G30" s="80"/>
      <c r="H30" s="12"/>
      <c r="I30" s="80"/>
      <c r="J30" s="12"/>
      <c r="K30" s="80"/>
      <c r="L30" s="38"/>
      <c r="M30" s="80"/>
      <c r="N30" s="82">
        <v>10</v>
      </c>
      <c r="O30" s="95"/>
      <c r="P30" s="13"/>
    </row>
    <row r="31" spans="1:16" ht="15" customHeight="1" thickBot="1">
      <c r="A31" s="60"/>
      <c r="B31" s="49"/>
      <c r="C31" s="61"/>
      <c r="D31" s="49"/>
      <c r="E31" s="62"/>
      <c r="F31" s="14"/>
      <c r="G31" s="84"/>
      <c r="H31" s="14"/>
      <c r="I31" s="84"/>
      <c r="J31" s="14"/>
      <c r="K31" s="84"/>
      <c r="L31" s="39"/>
      <c r="M31" s="84"/>
      <c r="N31" s="85">
        <f>SUM(N26:N30)</f>
        <v>80</v>
      </c>
      <c r="O31" s="86"/>
      <c r="P31" s="15"/>
    </row>
    <row r="32" spans="1:16" ht="15" customHeight="1" thickBot="1">
      <c r="A32" s="54" t="s">
        <v>72</v>
      </c>
      <c r="B32" s="45" t="s">
        <v>17</v>
      </c>
      <c r="C32" s="55" t="s">
        <v>18</v>
      </c>
      <c r="D32" s="50" t="s">
        <v>73</v>
      </c>
      <c r="E32" s="63" t="s">
        <v>74</v>
      </c>
      <c r="F32" s="16" t="s">
        <v>52</v>
      </c>
      <c r="G32" s="87" t="str">
        <f>VLOOKUP(F32,[1]Data!A:B,2,FALSE)</f>
        <v>C</v>
      </c>
      <c r="H32" s="16" t="s">
        <v>53</v>
      </c>
      <c r="I32" s="87" t="str">
        <f>VLOOKUP(H32,[1]Data!D:E,2,FALSE)</f>
        <v>03</v>
      </c>
      <c r="J32" s="16" t="s">
        <v>22</v>
      </c>
      <c r="K32" s="87" t="str">
        <f>VLOOKUP(J32,[1]Data!G:H,2,FALSE)</f>
        <v>ac</v>
      </c>
      <c r="L32" s="104">
        <v>1</v>
      </c>
      <c r="M32" s="87">
        <v>25</v>
      </c>
      <c r="N32" s="105">
        <f>M32*L32</f>
        <v>25</v>
      </c>
      <c r="O32" s="91" t="str">
        <f>CONCATENATE(E32&amp;"-",G32&amp;"-",I32&amp;"-",K32&amp;"-",A32)</f>
        <v>030050106-C-03-ac-021</v>
      </c>
      <c r="P32" s="17"/>
    </row>
    <row r="33" spans="1:16" ht="15" customHeight="1" thickBot="1">
      <c r="A33" s="54" t="s">
        <v>75</v>
      </c>
      <c r="B33" s="45" t="s">
        <v>17</v>
      </c>
      <c r="C33" s="55" t="s">
        <v>18</v>
      </c>
      <c r="D33" s="50" t="s">
        <v>73</v>
      </c>
      <c r="E33" s="63" t="s">
        <v>74</v>
      </c>
      <c r="F33" s="19" t="s">
        <v>59</v>
      </c>
      <c r="G33" s="30" t="str">
        <f>VLOOKUP(F33,[1]Data!A:B,2,FALSE)</f>
        <v>M</v>
      </c>
      <c r="H33" s="18" t="s">
        <v>60</v>
      </c>
      <c r="I33" s="30">
        <f>VLOOKUP(H33,[1]Data!D:E,2,FALSE)</f>
        <v>32</v>
      </c>
      <c r="J33" s="19" t="s">
        <v>61</v>
      </c>
      <c r="K33" s="30" t="str">
        <f>VLOOKUP(J33,[1]Data!G:H,2,FALSE)</f>
        <v>at</v>
      </c>
      <c r="L33" s="29">
        <v>1</v>
      </c>
      <c r="M33" s="30">
        <v>25</v>
      </c>
      <c r="N33" s="92">
        <f>M33*L33</f>
        <v>25</v>
      </c>
      <c r="O33" s="93" t="str">
        <f>CONCATENATE(E33&amp;"-",G33&amp;"-",I33&amp;"-",K33&amp;"-",A33)</f>
        <v>030050106-M-32-at-022</v>
      </c>
      <c r="P33" s="8"/>
    </row>
    <row r="34" spans="1:16" ht="15" customHeight="1" thickBot="1">
      <c r="A34" s="54" t="s">
        <v>76</v>
      </c>
      <c r="B34" s="45" t="s">
        <v>17</v>
      </c>
      <c r="C34" s="55" t="s">
        <v>18</v>
      </c>
      <c r="D34" s="50" t="s">
        <v>73</v>
      </c>
      <c r="E34" s="63" t="s">
        <v>74</v>
      </c>
      <c r="F34" s="19" t="s">
        <v>35</v>
      </c>
      <c r="G34" s="30" t="str">
        <f>VLOOKUP(F34,[1]Data!A:B,2,FALSE)</f>
        <v>W</v>
      </c>
      <c r="H34" s="19" t="s">
        <v>36</v>
      </c>
      <c r="I34" s="30" t="str">
        <f>VLOOKUP(H34,[1]Data!D:E,2,FALSE)</f>
        <v>05</v>
      </c>
      <c r="J34" s="19" t="s">
        <v>64</v>
      </c>
      <c r="K34" s="30" t="str">
        <f>VLOOKUP(J34,[1]Data!G:H,2,FALSE)</f>
        <v>am</v>
      </c>
      <c r="L34" s="29">
        <v>1</v>
      </c>
      <c r="M34" s="30">
        <v>20</v>
      </c>
      <c r="N34" s="92">
        <f>M34*L34</f>
        <v>20</v>
      </c>
      <c r="O34" s="93" t="str">
        <f>CONCATENATE(E34&amp;"-",G34&amp;"-",I34&amp;"-",K34&amp;"-",A34)</f>
        <v>030050106-W-05-am-023</v>
      </c>
      <c r="P34" s="8"/>
    </row>
    <row r="35" spans="1:16" ht="15" customHeight="1" thickBot="1">
      <c r="A35" s="54" t="s">
        <v>77</v>
      </c>
      <c r="B35" s="45" t="s">
        <v>17</v>
      </c>
      <c r="C35" s="55" t="s">
        <v>18</v>
      </c>
      <c r="D35" s="50" t="s">
        <v>73</v>
      </c>
      <c r="E35" s="63" t="s">
        <v>74</v>
      </c>
      <c r="F35" s="18" t="s">
        <v>59</v>
      </c>
      <c r="G35" s="32" t="str">
        <f>VLOOKUP(F35,[1]Data!A:B,2,FALSE)</f>
        <v>M</v>
      </c>
      <c r="H35" s="16" t="s">
        <v>60</v>
      </c>
      <c r="I35" s="32">
        <f>VLOOKUP(H35,[1]Data!D:E,2,FALSE)</f>
        <v>32</v>
      </c>
      <c r="J35" s="18" t="s">
        <v>61</v>
      </c>
      <c r="K35" s="32" t="str">
        <f>VLOOKUP(J35,[1]Data!G:H,2,FALSE)</f>
        <v>at</v>
      </c>
      <c r="L35" s="31">
        <v>1</v>
      </c>
      <c r="M35" s="32">
        <v>20</v>
      </c>
      <c r="N35" s="92">
        <f>M35*L35</f>
        <v>20</v>
      </c>
      <c r="O35" s="94" t="str">
        <f>CONCATENATE(E35&amp;"-",G35&amp;"-",I35&amp;"-",K35&amp;"-",A35)</f>
        <v>030050106-M-32-at-024</v>
      </c>
      <c r="P35" s="11"/>
    </row>
    <row r="36" spans="1:16" ht="15" customHeight="1" thickBot="1">
      <c r="A36" s="57"/>
      <c r="B36" s="47"/>
      <c r="C36" s="58"/>
      <c r="D36" s="48" t="s">
        <v>37</v>
      </c>
      <c r="E36" s="59"/>
      <c r="F36" s="12"/>
      <c r="G36" s="80"/>
      <c r="H36" s="12"/>
      <c r="I36" s="80"/>
      <c r="J36" s="12"/>
      <c r="K36" s="80"/>
      <c r="L36" s="38"/>
      <c r="M36" s="80"/>
      <c r="N36" s="82">
        <v>10</v>
      </c>
      <c r="O36" s="95"/>
      <c r="P36" s="13"/>
    </row>
    <row r="37" spans="1:16" ht="15" customHeight="1" thickBot="1">
      <c r="A37" s="60"/>
      <c r="B37" s="49"/>
      <c r="C37" s="61"/>
      <c r="D37" s="49"/>
      <c r="E37" s="62"/>
      <c r="F37" s="14"/>
      <c r="G37" s="84"/>
      <c r="H37" s="14"/>
      <c r="I37" s="84"/>
      <c r="J37" s="14"/>
      <c r="K37" s="84"/>
      <c r="L37" s="39"/>
      <c r="M37" s="84"/>
      <c r="N37" s="85">
        <f>SUM(N32:N36)</f>
        <v>100</v>
      </c>
      <c r="O37" s="86"/>
      <c r="P37" s="15"/>
    </row>
    <row r="38" spans="1:16" ht="15" customHeight="1" thickBot="1">
      <c r="A38" s="64"/>
      <c r="B38" s="51"/>
      <c r="C38" s="65"/>
      <c r="D38" s="51"/>
      <c r="E38" s="66"/>
      <c r="F38" s="25"/>
      <c r="G38" s="110"/>
      <c r="H38" s="25"/>
      <c r="I38" s="110"/>
      <c r="J38" s="25"/>
      <c r="K38" s="110"/>
      <c r="L38" s="40"/>
      <c r="M38" s="110"/>
      <c r="N38" s="111">
        <f>SUM(N37,N31,N25,N19,N15,N8)</f>
        <v>730</v>
      </c>
      <c r="O38" s="112"/>
      <c r="P38" s="26"/>
    </row>
    <row r="39" spans="1:16" ht="15" customHeight="1" thickBot="1">
      <c r="A39" s="54" t="s">
        <v>78</v>
      </c>
      <c r="B39" s="52" t="s">
        <v>79</v>
      </c>
      <c r="C39" s="67" t="s">
        <v>80</v>
      </c>
      <c r="D39" s="53" t="s">
        <v>81</v>
      </c>
      <c r="E39" s="68" t="s">
        <v>82</v>
      </c>
      <c r="F39" s="23" t="s">
        <v>52</v>
      </c>
      <c r="G39" s="96" t="str">
        <f>VLOOKUP(F39,[1]Data!A:B,2,FALSE)</f>
        <v>C</v>
      </c>
      <c r="H39" s="23" t="s">
        <v>83</v>
      </c>
      <c r="I39" s="96">
        <f>VLOOKUP(H39,[1]Data!D:E,2,FALSE)</f>
        <v>26</v>
      </c>
      <c r="J39" s="21" t="s">
        <v>22</v>
      </c>
      <c r="K39" s="96" t="str">
        <f>VLOOKUP(J39,[1]Data!G:H,2,FALSE)</f>
        <v>ac</v>
      </c>
      <c r="L39" s="97">
        <v>1</v>
      </c>
      <c r="M39" s="98">
        <v>25</v>
      </c>
      <c r="N39" s="99">
        <f>M39*L39</f>
        <v>25</v>
      </c>
      <c r="O39" s="100" t="str">
        <f>CONCATENATE(E39&amp;"-",G39&amp;"-",I39&amp;"-",K39&amp;"-",A39)</f>
        <v>030050201-C-26-ac-025</v>
      </c>
      <c r="P39" s="17"/>
    </row>
    <row r="40" spans="1:16" ht="15" customHeight="1" thickBot="1">
      <c r="A40" s="54" t="s">
        <v>84</v>
      </c>
      <c r="B40" s="52" t="s">
        <v>79</v>
      </c>
      <c r="C40" s="67" t="s">
        <v>80</v>
      </c>
      <c r="D40" s="53" t="s">
        <v>81</v>
      </c>
      <c r="E40" s="68" t="s">
        <v>82</v>
      </c>
      <c r="F40" s="22" t="s">
        <v>85</v>
      </c>
      <c r="G40" s="76" t="str">
        <f>VLOOKUP(F40,[1]Data!A:B,2,FALSE)</f>
        <v>R</v>
      </c>
      <c r="H40" s="22" t="s">
        <v>29</v>
      </c>
      <c r="I40" s="76" t="str">
        <f>VLOOKUP(H40,[1]Data!D:E,2,FALSE)</f>
        <v>35</v>
      </c>
      <c r="J40" s="23" t="s">
        <v>86</v>
      </c>
      <c r="K40" s="76" t="str">
        <f>VLOOKUP(J40,[1]Data!G:H,2,FALSE)</f>
        <v>ai</v>
      </c>
      <c r="L40" s="28">
        <v>1</v>
      </c>
      <c r="M40" s="33">
        <v>20</v>
      </c>
      <c r="N40" s="101">
        <f>M40*L40</f>
        <v>20</v>
      </c>
      <c r="O40" s="79" t="str">
        <f>CONCATENATE(E40&amp;"-",G40&amp;"-",I40&amp;"-",K40&amp;"-",A40)</f>
        <v>030050201-R-35-ai-026</v>
      </c>
      <c r="P40" s="11"/>
    </row>
    <row r="41" spans="1:16" ht="15" customHeight="1" thickBot="1">
      <c r="A41" s="57"/>
      <c r="B41" s="47"/>
      <c r="C41" s="58"/>
      <c r="D41" s="48" t="s">
        <v>37</v>
      </c>
      <c r="E41" s="59"/>
      <c r="F41" s="12"/>
      <c r="G41" s="80"/>
      <c r="H41" s="12"/>
      <c r="I41" s="80"/>
      <c r="J41" s="12"/>
      <c r="K41" s="80"/>
      <c r="L41" s="38"/>
      <c r="M41" s="80"/>
      <c r="N41" s="82">
        <v>10</v>
      </c>
      <c r="O41" s="95"/>
      <c r="P41" s="13"/>
    </row>
    <row r="42" spans="1:16" ht="15" customHeight="1" thickBot="1">
      <c r="A42" s="60"/>
      <c r="B42" s="49"/>
      <c r="C42" s="61"/>
      <c r="D42" s="49"/>
      <c r="E42" s="62"/>
      <c r="F42" s="14"/>
      <c r="G42" s="84"/>
      <c r="H42" s="14"/>
      <c r="I42" s="84"/>
      <c r="J42" s="14"/>
      <c r="K42" s="84"/>
      <c r="L42" s="39"/>
      <c r="M42" s="84"/>
      <c r="N42" s="85">
        <f>SUM(N39:N41)</f>
        <v>55</v>
      </c>
      <c r="O42" s="86"/>
      <c r="P42" s="15"/>
    </row>
    <row r="43" spans="1:16" ht="15" customHeight="1" thickBot="1">
      <c r="A43" s="54" t="s">
        <v>87</v>
      </c>
      <c r="B43" s="52" t="s">
        <v>79</v>
      </c>
      <c r="C43" s="67" t="s">
        <v>80</v>
      </c>
      <c r="D43" s="50" t="s">
        <v>88</v>
      </c>
      <c r="E43" s="63" t="s">
        <v>89</v>
      </c>
      <c r="F43" s="16" t="s">
        <v>52</v>
      </c>
      <c r="G43" s="87" t="str">
        <f>VLOOKUP(F43,[1]Data!A:B,2,FALSE)</f>
        <v>C</v>
      </c>
      <c r="H43" s="16" t="s">
        <v>83</v>
      </c>
      <c r="I43" s="87">
        <f>VLOOKUP(H43,[1]Data!D:E,2,FALSE)</f>
        <v>26</v>
      </c>
      <c r="J43" s="20" t="s">
        <v>22</v>
      </c>
      <c r="K43" s="87" t="str">
        <f>VLOOKUP(J43,[1]Data!G:H,2,FALSE)</f>
        <v>ac</v>
      </c>
      <c r="L43" s="104">
        <v>1</v>
      </c>
      <c r="M43" s="87">
        <v>20</v>
      </c>
      <c r="N43" s="105">
        <f>M43*L43</f>
        <v>20</v>
      </c>
      <c r="O43" s="91" t="str">
        <f>CONCATENATE(E43&amp;"-",G43&amp;"-",I43&amp;"-",K43&amp;"-",A43)</f>
        <v>030050202-C-26-ac-027</v>
      </c>
      <c r="P43" s="17"/>
    </row>
    <row r="44" spans="1:16" ht="15" customHeight="1" thickBot="1">
      <c r="A44" s="54" t="s">
        <v>90</v>
      </c>
      <c r="B44" s="52" t="s">
        <v>79</v>
      </c>
      <c r="C44" s="67" t="s">
        <v>80</v>
      </c>
      <c r="D44" s="50" t="s">
        <v>88</v>
      </c>
      <c r="E44" s="63" t="s">
        <v>89</v>
      </c>
      <c r="F44" s="18" t="s">
        <v>85</v>
      </c>
      <c r="G44" s="32" t="str">
        <f>VLOOKUP(F44,[1]Data!A:B,2,FALSE)</f>
        <v>R</v>
      </c>
      <c r="H44" s="18" t="s">
        <v>29</v>
      </c>
      <c r="I44" s="32" t="str">
        <f>VLOOKUP(H44,[1]Data!D:E,2,FALSE)</f>
        <v>35</v>
      </c>
      <c r="J44" s="16" t="s">
        <v>86</v>
      </c>
      <c r="K44" s="32" t="str">
        <f>VLOOKUP(J44,[1]Data!G:H,2,FALSE)</f>
        <v>ai</v>
      </c>
      <c r="L44" s="31">
        <v>1</v>
      </c>
      <c r="M44" s="32">
        <v>20</v>
      </c>
      <c r="N44" s="113">
        <f>M44*L44</f>
        <v>20</v>
      </c>
      <c r="O44" s="94" t="str">
        <f>CONCATENATE(E44&amp;"-",G44&amp;"-",I44&amp;"-",K44&amp;"-",A44)</f>
        <v>030050202-R-35-ai-028</v>
      </c>
      <c r="P44" s="11"/>
    </row>
    <row r="45" spans="1:16" ht="15" customHeight="1" thickBot="1">
      <c r="A45" s="57"/>
      <c r="B45" s="47"/>
      <c r="C45" s="58"/>
      <c r="D45" s="48" t="s">
        <v>37</v>
      </c>
      <c r="E45" s="59"/>
      <c r="F45" s="12"/>
      <c r="G45" s="80"/>
      <c r="H45" s="12"/>
      <c r="I45" s="80"/>
      <c r="J45" s="12"/>
      <c r="K45" s="80"/>
      <c r="L45" s="38"/>
      <c r="M45" s="80"/>
      <c r="N45" s="82">
        <v>10</v>
      </c>
      <c r="O45" s="95"/>
      <c r="P45" s="13"/>
    </row>
    <row r="46" spans="1:16" ht="15" customHeight="1" thickBot="1">
      <c r="A46" s="60"/>
      <c r="B46" s="49"/>
      <c r="C46" s="61"/>
      <c r="D46" s="49"/>
      <c r="E46" s="62"/>
      <c r="F46" s="14"/>
      <c r="G46" s="84"/>
      <c r="H46" s="14"/>
      <c r="I46" s="84"/>
      <c r="J46" s="14"/>
      <c r="K46" s="84"/>
      <c r="L46" s="39"/>
      <c r="M46" s="84"/>
      <c r="N46" s="85">
        <f>SUM(N43:N45)</f>
        <v>50</v>
      </c>
      <c r="O46" s="86"/>
      <c r="P46" s="15"/>
    </row>
    <row r="47" spans="1:16" ht="15" customHeight="1" thickBot="1">
      <c r="A47" s="54" t="s">
        <v>91</v>
      </c>
      <c r="B47" s="52" t="s">
        <v>79</v>
      </c>
      <c r="C47" s="67" t="s">
        <v>80</v>
      </c>
      <c r="D47" s="46" t="s">
        <v>92</v>
      </c>
      <c r="E47" s="56" t="s">
        <v>93</v>
      </c>
      <c r="F47" s="23" t="s">
        <v>35</v>
      </c>
      <c r="G47" s="96" t="str">
        <f>VLOOKUP(F47,[1]Data!A:B,2,FALSE)</f>
        <v>W</v>
      </c>
      <c r="H47" s="23" t="s">
        <v>94</v>
      </c>
      <c r="I47" s="96" t="str">
        <f>VLOOKUP(H47,[1]Data!D:E,2,FALSE)</f>
        <v>06</v>
      </c>
      <c r="J47" s="21" t="s">
        <v>64</v>
      </c>
      <c r="K47" s="96" t="str">
        <f>VLOOKUP(J47,[1]Data!G:H,2,FALSE)</f>
        <v>am</v>
      </c>
      <c r="L47" s="114">
        <v>1</v>
      </c>
      <c r="M47" s="115">
        <v>25</v>
      </c>
      <c r="N47" s="99">
        <f>M47*L47</f>
        <v>25</v>
      </c>
      <c r="O47" s="100" t="str">
        <f>CONCATENATE(E47&amp;"-",G47&amp;"-",I47&amp;"-",K47&amp;"-",A47)</f>
        <v>030050200-W-06-am-029</v>
      </c>
      <c r="P47" s="17" t="s">
        <v>95</v>
      </c>
    </row>
    <row r="48" spans="1:16" ht="15" customHeight="1" thickBot="1">
      <c r="A48" s="54" t="s">
        <v>96</v>
      </c>
      <c r="B48" s="52" t="s">
        <v>79</v>
      </c>
      <c r="C48" s="67" t="s">
        <v>80</v>
      </c>
      <c r="D48" s="46" t="s">
        <v>92</v>
      </c>
      <c r="E48" s="56" t="s">
        <v>93</v>
      </c>
      <c r="F48" s="24" t="s">
        <v>85</v>
      </c>
      <c r="G48" s="44" t="str">
        <f>VLOOKUP(F48,[1]Data!A:B,2,FALSE)</f>
        <v>R</v>
      </c>
      <c r="H48" s="24" t="s">
        <v>29</v>
      </c>
      <c r="I48" s="44" t="str">
        <f>VLOOKUP(H48,[1]Data!D:E,2,FALSE)</f>
        <v>35</v>
      </c>
      <c r="J48" s="24" t="s">
        <v>97</v>
      </c>
      <c r="K48" s="44" t="str">
        <f>VLOOKUP(J48,[1]Data!G:H,2,FALSE)</f>
        <v>an</v>
      </c>
      <c r="L48" s="27">
        <v>1</v>
      </c>
      <c r="M48" s="108">
        <v>20</v>
      </c>
      <c r="N48" s="109">
        <f>M48*L48</f>
        <v>20</v>
      </c>
      <c r="O48" s="73" t="str">
        <f>CONCATENATE(E48&amp;"-",G48&amp;"-",I48&amp;"-",K48&amp;"-",A48)</f>
        <v>030050200-R-35-an-030</v>
      </c>
      <c r="P48" s="8"/>
    </row>
    <row r="49" spans="1:16" ht="15" customHeight="1" thickBot="1">
      <c r="A49" s="54" t="s">
        <v>98</v>
      </c>
      <c r="B49" s="52" t="s">
        <v>79</v>
      </c>
      <c r="C49" s="67" t="s">
        <v>80</v>
      </c>
      <c r="D49" s="46" t="s">
        <v>92</v>
      </c>
      <c r="E49" s="56" t="s">
        <v>93</v>
      </c>
      <c r="F49" s="21" t="s">
        <v>35</v>
      </c>
      <c r="G49" s="44" t="str">
        <f>VLOOKUP(F49,[1]Data!A:B,2,FALSE)</f>
        <v>W</v>
      </c>
      <c r="H49" s="21" t="s">
        <v>94</v>
      </c>
      <c r="I49" s="44" t="str">
        <f>VLOOKUP(H49,[1]Data!D:E,2,FALSE)</f>
        <v>06</v>
      </c>
      <c r="J49" s="21" t="s">
        <v>35</v>
      </c>
      <c r="K49" s="44" t="str">
        <f>VLOOKUP(J49,[1]Data!G:H,2,FALSE)</f>
        <v>aw</v>
      </c>
      <c r="L49" s="97">
        <v>1</v>
      </c>
      <c r="M49" s="98">
        <v>25</v>
      </c>
      <c r="N49" s="99">
        <f>M49*L49</f>
        <v>25</v>
      </c>
      <c r="O49" s="73" t="str">
        <f>CONCATENATE(E49&amp;"-",G49&amp;"-",I49&amp;"-",K49&amp;"-",A49)</f>
        <v>030050200-W-06-aw-031</v>
      </c>
      <c r="P49" s="8" t="s">
        <v>99</v>
      </c>
    </row>
    <row r="50" spans="1:16" ht="15" customHeight="1" thickBot="1">
      <c r="A50" s="54" t="s">
        <v>100</v>
      </c>
      <c r="B50" s="52" t="s">
        <v>79</v>
      </c>
      <c r="C50" s="67" t="s">
        <v>80</v>
      </c>
      <c r="D50" s="46" t="s">
        <v>92</v>
      </c>
      <c r="E50" s="56" t="s">
        <v>93</v>
      </c>
      <c r="F50" s="22" t="s">
        <v>85</v>
      </c>
      <c r="G50" s="76" t="str">
        <f>VLOOKUP(F50,[1]Data!A:B,2,FALSE)</f>
        <v>R</v>
      </c>
      <c r="H50" s="23" t="s">
        <v>29</v>
      </c>
      <c r="I50" s="76" t="str">
        <f>VLOOKUP(H50,[1]Data!D:E,2,FALSE)</f>
        <v>35</v>
      </c>
      <c r="J50" s="23" t="s">
        <v>97</v>
      </c>
      <c r="K50" s="76" t="str">
        <f>VLOOKUP(J50,[1]Data!G:H,2,FALSE)</f>
        <v>an</v>
      </c>
      <c r="L50" s="28">
        <v>1</v>
      </c>
      <c r="M50" s="33">
        <v>20</v>
      </c>
      <c r="N50" s="101">
        <f>M50*L50</f>
        <v>20</v>
      </c>
      <c r="O50" s="79" t="str">
        <f>CONCATENATE(E50&amp;"-",G50&amp;"-",I50&amp;"-",K50&amp;"-",A50)</f>
        <v>030050200-R-35-an-032</v>
      </c>
      <c r="P50" s="11"/>
    </row>
    <row r="51" spans="1:16" ht="15" customHeight="1" thickBot="1">
      <c r="A51" s="57"/>
      <c r="B51" s="47"/>
      <c r="C51" s="58"/>
      <c r="D51" s="48" t="s">
        <v>37</v>
      </c>
      <c r="E51" s="59"/>
      <c r="F51" s="12"/>
      <c r="G51" s="80"/>
      <c r="H51" s="12"/>
      <c r="I51" s="80"/>
      <c r="J51" s="12"/>
      <c r="K51" s="80"/>
      <c r="L51" s="38"/>
      <c r="M51" s="80"/>
      <c r="N51" s="82">
        <v>10</v>
      </c>
      <c r="O51" s="95"/>
      <c r="P51" s="13"/>
    </row>
    <row r="52" spans="1:16" ht="15" customHeight="1" thickBot="1">
      <c r="A52" s="60"/>
      <c r="B52" s="49"/>
      <c r="C52" s="61"/>
      <c r="D52" s="49"/>
      <c r="E52" s="62"/>
      <c r="F52" s="14"/>
      <c r="G52" s="84"/>
      <c r="H52" s="14"/>
      <c r="I52" s="84"/>
      <c r="J52" s="14"/>
      <c r="K52" s="84"/>
      <c r="L52" s="39"/>
      <c r="M52" s="84"/>
      <c r="N52" s="85">
        <f>SUM(N47:N51)</f>
        <v>100</v>
      </c>
      <c r="O52" s="86"/>
      <c r="P52" s="15"/>
    </row>
    <row r="53" spans="1:16" ht="15" customHeight="1" thickBot="1">
      <c r="A53" s="64"/>
      <c r="B53" s="51"/>
      <c r="C53" s="65"/>
      <c r="D53" s="51"/>
      <c r="E53" s="66"/>
      <c r="F53" s="25"/>
      <c r="G53" s="110"/>
      <c r="H53" s="25"/>
      <c r="I53" s="110"/>
      <c r="J53" s="25"/>
      <c r="K53" s="110"/>
      <c r="L53" s="40"/>
      <c r="M53" s="110"/>
      <c r="N53" s="111">
        <f>SUM(N52,N46,N42)</f>
        <v>205</v>
      </c>
      <c r="O53" s="112"/>
      <c r="P53" s="26"/>
    </row>
    <row r="54" spans="1:16" ht="15" customHeight="1" thickBot="1">
      <c r="A54" s="54" t="s">
        <v>101</v>
      </c>
      <c r="B54" s="45" t="s">
        <v>102</v>
      </c>
      <c r="C54" s="55" t="s">
        <v>103</v>
      </c>
      <c r="D54" s="50" t="s">
        <v>104</v>
      </c>
      <c r="E54" s="63" t="s">
        <v>105</v>
      </c>
      <c r="F54" s="20" t="s">
        <v>24</v>
      </c>
      <c r="G54" s="87" t="str">
        <f>VLOOKUP(F54,[1]Data!A:B,2,FALSE)</f>
        <v>A</v>
      </c>
      <c r="H54" s="20" t="s">
        <v>25</v>
      </c>
      <c r="I54" s="87" t="str">
        <f>VLOOKUP(H54,[1]Data!D:E,2,FALSE)</f>
        <v>01</v>
      </c>
      <c r="J54" s="20" t="s">
        <v>26</v>
      </c>
      <c r="K54" s="87" t="str">
        <f>VLOOKUP(J54,[1]Data!G:H,2,FALSE)</f>
        <v>al</v>
      </c>
      <c r="L54" s="104">
        <v>1</v>
      </c>
      <c r="M54" s="87">
        <v>25</v>
      </c>
      <c r="N54" s="105">
        <f>M54*L54</f>
        <v>25</v>
      </c>
      <c r="O54" s="91" t="str">
        <f>CONCATENATE(E54&amp;"-",G54&amp;"-",I54&amp;"-",K54&amp;"-",A54)</f>
        <v>219110000-A-01-al-033</v>
      </c>
      <c r="P54" s="17" t="s">
        <v>106</v>
      </c>
    </row>
    <row r="55" spans="1:16" ht="15" customHeight="1" thickBot="1">
      <c r="A55" s="54" t="s">
        <v>107</v>
      </c>
      <c r="B55" s="45" t="s">
        <v>102</v>
      </c>
      <c r="C55" s="55" t="s">
        <v>103</v>
      </c>
      <c r="D55" s="50" t="s">
        <v>104</v>
      </c>
      <c r="E55" s="63" t="s">
        <v>105</v>
      </c>
      <c r="F55" s="16" t="s">
        <v>59</v>
      </c>
      <c r="G55" s="30" t="str">
        <f>VLOOKUP(F55,[1]Data!A:B,2,FALSE)</f>
        <v>M</v>
      </c>
      <c r="H55" s="16" t="s">
        <v>108</v>
      </c>
      <c r="I55" s="30">
        <f>VLOOKUP(H55,[1]Data!D:E,2,FALSE)</f>
        <v>29</v>
      </c>
      <c r="J55" s="16" t="s">
        <v>109</v>
      </c>
      <c r="K55" s="30" t="str">
        <f>VLOOKUP(J55,[1]Data!G:H,2,FALSE)</f>
        <v>ah</v>
      </c>
      <c r="L55" s="31">
        <v>1</v>
      </c>
      <c r="M55" s="32">
        <v>20</v>
      </c>
      <c r="N55" s="113">
        <f>M55*L55</f>
        <v>20</v>
      </c>
      <c r="O55" s="93" t="str">
        <f>CONCATENATE(E55&amp;"-",G55&amp;"-",I55&amp;"-",K55&amp;"-",A55)</f>
        <v>219110000-M-29-ah-034</v>
      </c>
      <c r="P55" s="8"/>
    </row>
    <row r="56" spans="1:16" ht="15" customHeight="1" thickBot="1">
      <c r="A56" s="54" t="s">
        <v>110</v>
      </c>
      <c r="B56" s="45" t="s">
        <v>102</v>
      </c>
      <c r="C56" s="55" t="s">
        <v>103</v>
      </c>
      <c r="D56" s="50" t="s">
        <v>104</v>
      </c>
      <c r="E56" s="63" t="s">
        <v>105</v>
      </c>
      <c r="F56" s="18" t="s">
        <v>85</v>
      </c>
      <c r="G56" s="32" t="str">
        <f>VLOOKUP(F56,[1]Data!A:B,2,FALSE)</f>
        <v>R</v>
      </c>
      <c r="H56" s="18" t="s">
        <v>29</v>
      </c>
      <c r="I56" s="32" t="str">
        <f>VLOOKUP(H56,[1]Data!D:E,2,FALSE)</f>
        <v>35</v>
      </c>
      <c r="J56" s="18" t="s">
        <v>86</v>
      </c>
      <c r="K56" s="32" t="str">
        <f>VLOOKUP(J56,[1]Data!G:H,2,FALSE)</f>
        <v>ai</v>
      </c>
      <c r="L56" s="31">
        <v>1</v>
      </c>
      <c r="M56" s="32">
        <v>20</v>
      </c>
      <c r="N56" s="113">
        <f>M56*L56</f>
        <v>20</v>
      </c>
      <c r="O56" s="94" t="str">
        <f>CONCATENATE(E56&amp;"-",G56&amp;"-",I56&amp;"-",K56&amp;"-",A56)</f>
        <v>219110000-R-35-ai-035</v>
      </c>
      <c r="P56" s="11"/>
    </row>
    <row r="57" spans="1:16" ht="15" customHeight="1" thickBot="1">
      <c r="A57" s="57"/>
      <c r="B57" s="47"/>
      <c r="C57" s="58"/>
      <c r="D57" s="48" t="s">
        <v>37</v>
      </c>
      <c r="E57" s="59"/>
      <c r="F57" s="12"/>
      <c r="G57" s="80"/>
      <c r="H57" s="12"/>
      <c r="I57" s="80"/>
      <c r="J57" s="12"/>
      <c r="K57" s="80"/>
      <c r="L57" s="38"/>
      <c r="M57" s="80"/>
      <c r="N57" s="82">
        <v>5</v>
      </c>
      <c r="O57" s="95"/>
      <c r="P57" s="13"/>
    </row>
    <row r="58" spans="1:16" ht="15" customHeight="1" thickBot="1">
      <c r="A58" s="60"/>
      <c r="B58" s="49"/>
      <c r="C58" s="61"/>
      <c r="D58" s="49"/>
      <c r="E58" s="62"/>
      <c r="F58" s="14"/>
      <c r="G58" s="84"/>
      <c r="H58" s="14"/>
      <c r="I58" s="84"/>
      <c r="J58" s="14"/>
      <c r="K58" s="84"/>
      <c r="L58" s="39"/>
      <c r="M58" s="84"/>
      <c r="N58" s="85">
        <f>SUM(N54:N57)</f>
        <v>70</v>
      </c>
      <c r="O58" s="86"/>
      <c r="P58" s="15"/>
    </row>
    <row r="59" spans="1:16" ht="15" customHeight="1" thickBot="1">
      <c r="A59" s="54" t="s">
        <v>111</v>
      </c>
      <c r="B59" s="45" t="s">
        <v>102</v>
      </c>
      <c r="C59" s="55" t="s">
        <v>103</v>
      </c>
      <c r="D59" s="46" t="s">
        <v>112</v>
      </c>
      <c r="E59" s="68" t="s">
        <v>113</v>
      </c>
      <c r="F59" s="21" t="s">
        <v>24</v>
      </c>
      <c r="G59" s="98" t="str">
        <f>VLOOKUP(F59,[1]Data!A:B,2,FALSE)</f>
        <v>A</v>
      </c>
      <c r="H59" s="21" t="s">
        <v>25</v>
      </c>
      <c r="I59" s="98" t="str">
        <f>VLOOKUP(H59,[1]Data!D:E,2,FALSE)</f>
        <v>01</v>
      </c>
      <c r="J59" s="21" t="s">
        <v>26</v>
      </c>
      <c r="K59" s="98" t="str">
        <f>VLOOKUP(J59,[1]Data!G:H,2,FALSE)</f>
        <v>al</v>
      </c>
      <c r="L59" s="97">
        <v>1</v>
      </c>
      <c r="M59" s="98">
        <v>25</v>
      </c>
      <c r="N59" s="99">
        <f>M59*L59</f>
        <v>25</v>
      </c>
      <c r="O59" s="116" t="str">
        <f>CONCATENATE(E59&amp;"-",G59&amp;"-",I59&amp;"-",K59&amp;"-",A59)</f>
        <v>219110001-A-01-al-036</v>
      </c>
      <c r="P59" s="17" t="s">
        <v>106</v>
      </c>
    </row>
    <row r="60" spans="1:16" ht="15" customHeight="1" thickBot="1">
      <c r="A60" s="54" t="s">
        <v>114</v>
      </c>
      <c r="B60" s="45" t="s">
        <v>102</v>
      </c>
      <c r="C60" s="55" t="s">
        <v>103</v>
      </c>
      <c r="D60" s="46" t="s">
        <v>112</v>
      </c>
      <c r="E60" s="68" t="s">
        <v>113</v>
      </c>
      <c r="F60" s="27" t="s">
        <v>59</v>
      </c>
      <c r="G60" s="33" t="str">
        <f>VLOOKUP(F60,[1]Data!A:B,2,FALSE)</f>
        <v>M</v>
      </c>
      <c r="H60" s="23" t="s">
        <v>108</v>
      </c>
      <c r="I60" s="33">
        <f>VLOOKUP(H60,[1]Data!D:E,2,FALSE)</f>
        <v>29</v>
      </c>
      <c r="J60" s="23" t="s">
        <v>109</v>
      </c>
      <c r="K60" s="33" t="str">
        <f>VLOOKUP(J60,[1]Data!G:H,2,FALSE)</f>
        <v>ah</v>
      </c>
      <c r="L60" s="28">
        <v>1</v>
      </c>
      <c r="M60" s="33">
        <v>25</v>
      </c>
      <c r="N60" s="101">
        <f>M60*L60</f>
        <v>25</v>
      </c>
      <c r="O60" s="117" t="str">
        <f>CONCATENATE(E60&amp;"-",G60&amp;"-",I60&amp;"-",K60&amp;"-",A60)</f>
        <v>219110001-M-29-ah-037</v>
      </c>
      <c r="P60" s="8"/>
    </row>
    <row r="61" spans="1:16" ht="15" customHeight="1" thickBot="1">
      <c r="A61" s="54" t="s">
        <v>115</v>
      </c>
      <c r="B61" s="45" t="s">
        <v>102</v>
      </c>
      <c r="C61" s="55" t="s">
        <v>103</v>
      </c>
      <c r="D61" s="46" t="s">
        <v>112</v>
      </c>
      <c r="E61" s="68" t="s">
        <v>113</v>
      </c>
      <c r="F61" s="27" t="s">
        <v>59</v>
      </c>
      <c r="G61" s="108" t="str">
        <f>VLOOKUP(F61,[1]Data!A:B,2,FALSE)</f>
        <v>M</v>
      </c>
      <c r="H61" s="24" t="s">
        <v>108</v>
      </c>
      <c r="I61" s="108">
        <f>VLOOKUP(H61,[1]Data!D:E,2,FALSE)</f>
        <v>29</v>
      </c>
      <c r="J61" s="24" t="s">
        <v>116</v>
      </c>
      <c r="K61" s="108" t="str">
        <f>VLOOKUP(J61,[1]Data!G:H,2,FALSE)</f>
        <v>av</v>
      </c>
      <c r="L61" s="27">
        <v>1</v>
      </c>
      <c r="M61" s="108">
        <v>20</v>
      </c>
      <c r="N61" s="101">
        <f>M61*L61</f>
        <v>20</v>
      </c>
      <c r="O61" s="118" t="str">
        <f>CONCATENATE(E61&amp;"-",G61&amp;"-",I61&amp;"-",K61&amp;"-",A61)</f>
        <v>219110001-M-29-av-038</v>
      </c>
      <c r="P61" s="11"/>
    </row>
    <row r="62" spans="1:16" ht="15" customHeight="1" thickBot="1">
      <c r="A62" s="54" t="s">
        <v>117</v>
      </c>
      <c r="B62" s="45" t="s">
        <v>102</v>
      </c>
      <c r="C62" s="55" t="s">
        <v>103</v>
      </c>
      <c r="D62" s="46" t="s">
        <v>112</v>
      </c>
      <c r="E62" s="68" t="s">
        <v>113</v>
      </c>
      <c r="F62" s="28" t="s">
        <v>85</v>
      </c>
      <c r="G62" s="115" t="str">
        <f>VLOOKUP(F62,[1]Data!A:B,2,FALSE)</f>
        <v>R</v>
      </c>
      <c r="H62" s="23" t="s">
        <v>29</v>
      </c>
      <c r="I62" s="115" t="str">
        <f>VLOOKUP(H62,[1]Data!D:E,2,FALSE)</f>
        <v>35</v>
      </c>
      <c r="J62" s="23" t="s">
        <v>86</v>
      </c>
      <c r="K62" s="115" t="str">
        <f>VLOOKUP(J62,[1]Data!G:H,2,FALSE)</f>
        <v>ai</v>
      </c>
      <c r="L62" s="114">
        <v>1</v>
      </c>
      <c r="M62" s="115">
        <v>20</v>
      </c>
      <c r="N62" s="101">
        <f>M62*L62</f>
        <v>20</v>
      </c>
      <c r="O62" s="119" t="str">
        <f>CONCATENATE(E62&amp;"-",G62&amp;"-",I62&amp;"-",K62&amp;"-",A62)</f>
        <v>219110001-R-35-ai-039</v>
      </c>
      <c r="P62" s="11"/>
    </row>
    <row r="63" spans="1:16" ht="15" customHeight="1" thickBot="1">
      <c r="A63" s="57"/>
      <c r="B63" s="47"/>
      <c r="C63" s="58"/>
      <c r="D63" s="48" t="s">
        <v>37</v>
      </c>
      <c r="E63" s="59"/>
      <c r="F63" s="12"/>
      <c r="G63" s="80"/>
      <c r="H63" s="12"/>
      <c r="I63" s="80"/>
      <c r="J63" s="12"/>
      <c r="K63" s="80"/>
      <c r="L63" s="38"/>
      <c r="M63" s="80"/>
      <c r="N63" s="82">
        <v>10</v>
      </c>
      <c r="O63" s="95"/>
      <c r="P63" s="13"/>
    </row>
    <row r="64" spans="1:16" ht="15" customHeight="1" thickBot="1">
      <c r="A64" s="60"/>
      <c r="B64" s="49"/>
      <c r="C64" s="61"/>
      <c r="D64" s="49"/>
      <c r="E64" s="62"/>
      <c r="F64" s="14"/>
      <c r="G64" s="84"/>
      <c r="H64" s="14"/>
      <c r="I64" s="84"/>
      <c r="J64" s="14"/>
      <c r="K64" s="84"/>
      <c r="L64" s="39"/>
      <c r="M64" s="84"/>
      <c r="N64" s="85">
        <f>SUM(N59:N63)</f>
        <v>100</v>
      </c>
      <c r="O64" s="86"/>
      <c r="P64" s="15"/>
    </row>
    <row r="65" spans="1:16" ht="15" customHeight="1" thickBot="1">
      <c r="A65" s="64"/>
      <c r="B65" s="51"/>
      <c r="C65" s="65"/>
      <c r="D65" s="51"/>
      <c r="E65" s="66"/>
      <c r="F65" s="25"/>
      <c r="G65" s="110"/>
      <c r="H65" s="25"/>
      <c r="I65" s="110"/>
      <c r="J65" s="25"/>
      <c r="K65" s="110"/>
      <c r="L65" s="40"/>
      <c r="M65" s="110"/>
      <c r="N65" s="111">
        <f>SUM(N64,N58)</f>
        <v>170</v>
      </c>
      <c r="O65" s="112"/>
      <c r="P65" s="26"/>
    </row>
    <row r="66" spans="1:16" ht="15" customHeight="1" thickBot="1">
      <c r="A66" s="54" t="s">
        <v>118</v>
      </c>
      <c r="B66" s="52" t="s">
        <v>119</v>
      </c>
      <c r="C66" s="67" t="s">
        <v>120</v>
      </c>
      <c r="D66" s="50" t="s">
        <v>121</v>
      </c>
      <c r="E66" s="63" t="s">
        <v>122</v>
      </c>
      <c r="F66" s="20" t="s">
        <v>52</v>
      </c>
      <c r="G66" s="87" t="str">
        <f>VLOOKUP(F66,[1]Data!A:B,2,FALSE)</f>
        <v>C</v>
      </c>
      <c r="H66" s="20" t="s">
        <v>56</v>
      </c>
      <c r="I66" s="87">
        <f>VLOOKUP(H66,[1]Data!D:E,2,FALSE)</f>
        <v>25</v>
      </c>
      <c r="J66" s="20" t="s">
        <v>22</v>
      </c>
      <c r="K66" s="87" t="str">
        <f>VLOOKUP(J66,[1]Data!G:H,2,FALSE)</f>
        <v>ac</v>
      </c>
      <c r="L66" s="104">
        <v>1</v>
      </c>
      <c r="M66" s="87">
        <v>20</v>
      </c>
      <c r="N66" s="105">
        <f>M66*L66</f>
        <v>20</v>
      </c>
      <c r="O66" s="91" t="str">
        <f>CONCATENATE(E66&amp;"-",G66&amp;"-",I66&amp;"-",K66&amp;"-",A66)</f>
        <v>030050401-C-25-ac-040</v>
      </c>
      <c r="P66" s="17"/>
    </row>
    <row r="67" spans="1:16" ht="15" customHeight="1" thickBot="1">
      <c r="A67" s="54" t="s">
        <v>123</v>
      </c>
      <c r="B67" s="52" t="s">
        <v>119</v>
      </c>
      <c r="C67" s="67" t="s">
        <v>120</v>
      </c>
      <c r="D67" s="50" t="s">
        <v>121</v>
      </c>
      <c r="E67" s="63" t="s">
        <v>122</v>
      </c>
      <c r="F67" s="16" t="s">
        <v>59</v>
      </c>
      <c r="G67" s="32" t="str">
        <f>VLOOKUP(F67,[1]Data!A:B,2,FALSE)</f>
        <v>M</v>
      </c>
      <c r="H67" s="16" t="s">
        <v>60</v>
      </c>
      <c r="I67" s="32">
        <f>VLOOKUP(H67,[1]Data!D:E,2,FALSE)</f>
        <v>32</v>
      </c>
      <c r="J67" s="16" t="s">
        <v>61</v>
      </c>
      <c r="K67" s="32" t="str">
        <f>VLOOKUP(J67,[1]Data!G:H,2,FALSE)</f>
        <v>at</v>
      </c>
      <c r="L67" s="31">
        <v>1</v>
      </c>
      <c r="M67" s="32">
        <v>25</v>
      </c>
      <c r="N67" s="113">
        <f>M67*L67</f>
        <v>25</v>
      </c>
      <c r="O67" s="94" t="str">
        <f>CONCATENATE(E67&amp;"-",G67&amp;"-",I67&amp;"-",K67&amp;"-",A67)</f>
        <v>030050401-M-32-at-041</v>
      </c>
      <c r="P67" s="11"/>
    </row>
    <row r="68" spans="1:16" ht="15" customHeight="1" thickBot="1">
      <c r="A68" s="57"/>
      <c r="B68" s="47"/>
      <c r="C68" s="58"/>
      <c r="D68" s="48" t="s">
        <v>37</v>
      </c>
      <c r="E68" s="59"/>
      <c r="F68" s="12"/>
      <c r="G68" s="80"/>
      <c r="H68" s="12"/>
      <c r="I68" s="80"/>
      <c r="J68" s="12"/>
      <c r="K68" s="80"/>
      <c r="L68" s="38"/>
      <c r="M68" s="80"/>
      <c r="N68" s="82">
        <v>10</v>
      </c>
      <c r="O68" s="95"/>
      <c r="P68" s="13"/>
    </row>
    <row r="69" spans="1:16" ht="15" customHeight="1" thickBot="1">
      <c r="A69" s="60"/>
      <c r="B69" s="49"/>
      <c r="C69" s="61"/>
      <c r="D69" s="49"/>
      <c r="E69" s="62"/>
      <c r="F69" s="14"/>
      <c r="G69" s="84"/>
      <c r="H69" s="14"/>
      <c r="I69" s="84"/>
      <c r="J69" s="14"/>
      <c r="K69" s="84"/>
      <c r="L69" s="39"/>
      <c r="M69" s="84"/>
      <c r="N69" s="85">
        <f>SUM(N66:N68)</f>
        <v>55</v>
      </c>
      <c r="O69" s="86"/>
      <c r="P69" s="15"/>
    </row>
    <row r="70" spans="1:16" ht="15" customHeight="1" thickBot="1">
      <c r="A70" s="54" t="s">
        <v>124</v>
      </c>
      <c r="B70" s="52" t="s">
        <v>119</v>
      </c>
      <c r="C70" s="67" t="s">
        <v>120</v>
      </c>
      <c r="D70" s="46" t="s">
        <v>125</v>
      </c>
      <c r="E70" s="68" t="s">
        <v>126</v>
      </c>
      <c r="F70" s="21" t="s">
        <v>52</v>
      </c>
      <c r="G70" s="98" t="str">
        <f>VLOOKUP(F70,[1]Data!A:B,2,FALSE)</f>
        <v>C</v>
      </c>
      <c r="H70" s="21" t="s">
        <v>56</v>
      </c>
      <c r="I70" s="98">
        <f>VLOOKUP(H70,[1]Data!D:E,2,FALSE)</f>
        <v>25</v>
      </c>
      <c r="J70" s="21" t="s">
        <v>22</v>
      </c>
      <c r="K70" s="98" t="str">
        <f>VLOOKUP(J70,[1]Data!G:H,2,FALSE)</f>
        <v>ac</v>
      </c>
      <c r="L70" s="97">
        <v>1</v>
      </c>
      <c r="M70" s="98">
        <v>20</v>
      </c>
      <c r="N70" s="99">
        <f>M70*L70</f>
        <v>20</v>
      </c>
      <c r="O70" s="116" t="str">
        <f>CONCATENATE(E70&amp;"-",G70&amp;"-",I70&amp;"-",K70&amp;"-",A70)</f>
        <v>030050402-C-25-ac-042</v>
      </c>
      <c r="P70" s="17"/>
    </row>
    <row r="71" spans="1:16" ht="15" customHeight="1" thickBot="1">
      <c r="A71" s="54" t="s">
        <v>127</v>
      </c>
      <c r="B71" s="52" t="s">
        <v>119</v>
      </c>
      <c r="C71" s="67" t="s">
        <v>120</v>
      </c>
      <c r="D71" s="46" t="s">
        <v>125</v>
      </c>
      <c r="E71" s="68" t="s">
        <v>126</v>
      </c>
      <c r="F71" s="27" t="s">
        <v>59</v>
      </c>
      <c r="G71" s="33" t="str">
        <f>VLOOKUP(F71,[1]Data!A:B,2,FALSE)</f>
        <v>M</v>
      </c>
      <c r="H71" s="23" t="s">
        <v>60</v>
      </c>
      <c r="I71" s="33">
        <f>VLOOKUP(H71,[1]Data!D:E,2,FALSE)</f>
        <v>32</v>
      </c>
      <c r="J71" s="23" t="s">
        <v>61</v>
      </c>
      <c r="K71" s="33" t="str">
        <f>VLOOKUP(J71,[1]Data!G:H,2,FALSE)</f>
        <v>at</v>
      </c>
      <c r="L71" s="28">
        <v>1</v>
      </c>
      <c r="M71" s="33">
        <v>30</v>
      </c>
      <c r="N71" s="101">
        <f>M71*L71</f>
        <v>30</v>
      </c>
      <c r="O71" s="117" t="str">
        <f>CONCATENATE(E71&amp;"-",G71&amp;"-",I71&amp;"-",K71&amp;"-",A71)</f>
        <v>030050402-M-32-at-043</v>
      </c>
      <c r="P71" s="8"/>
    </row>
    <row r="72" spans="1:16" ht="15" customHeight="1" thickBot="1">
      <c r="A72" s="54" t="s">
        <v>128</v>
      </c>
      <c r="B72" s="52" t="s">
        <v>119</v>
      </c>
      <c r="C72" s="67" t="s">
        <v>120</v>
      </c>
      <c r="D72" s="46" t="s">
        <v>125</v>
      </c>
      <c r="E72" s="68" t="s">
        <v>126</v>
      </c>
      <c r="F72" s="28" t="s">
        <v>59</v>
      </c>
      <c r="G72" s="33" t="str">
        <f>VLOOKUP(F72,[1]Data!A:B,2,FALSE)</f>
        <v>M</v>
      </c>
      <c r="H72" s="22" t="s">
        <v>108</v>
      </c>
      <c r="I72" s="33">
        <f>VLOOKUP(H72,[1]Data!D:E,2,FALSE)</f>
        <v>29</v>
      </c>
      <c r="J72" s="22" t="s">
        <v>109</v>
      </c>
      <c r="K72" s="33" t="str">
        <f>VLOOKUP(J72,[1]Data!G:H,2,FALSE)</f>
        <v>ah</v>
      </c>
      <c r="L72" s="28">
        <v>1</v>
      </c>
      <c r="M72" s="33">
        <v>20</v>
      </c>
      <c r="N72" s="101">
        <f>M72*L72</f>
        <v>20</v>
      </c>
      <c r="O72" s="117" t="str">
        <f>CONCATENATE(E72&amp;"-",G72&amp;"-",I72&amp;"-",K72&amp;"-",A72)</f>
        <v>030050402-M-29-ah-044</v>
      </c>
      <c r="P72" s="11"/>
    </row>
    <row r="73" spans="1:16" ht="15" customHeight="1" thickBot="1">
      <c r="A73" s="57"/>
      <c r="B73" s="47"/>
      <c r="C73" s="58"/>
      <c r="D73" s="48" t="s">
        <v>37</v>
      </c>
      <c r="E73" s="59"/>
      <c r="F73" s="12"/>
      <c r="G73" s="80"/>
      <c r="H73" s="12"/>
      <c r="I73" s="80"/>
      <c r="J73" s="12"/>
      <c r="K73" s="80"/>
      <c r="L73" s="38"/>
      <c r="M73" s="80"/>
      <c r="N73" s="82">
        <v>10</v>
      </c>
      <c r="O73" s="95"/>
      <c r="P73" s="13"/>
    </row>
    <row r="74" spans="1:16" ht="15" customHeight="1" thickBot="1">
      <c r="A74" s="60"/>
      <c r="B74" s="49"/>
      <c r="C74" s="61"/>
      <c r="D74" s="49"/>
      <c r="E74" s="62"/>
      <c r="F74" s="14"/>
      <c r="G74" s="84"/>
      <c r="H74" s="14"/>
      <c r="I74" s="84"/>
      <c r="J74" s="14"/>
      <c r="K74" s="84"/>
      <c r="L74" s="39"/>
      <c r="M74" s="84"/>
      <c r="N74" s="85">
        <f>SUM(N70:N73)</f>
        <v>80</v>
      </c>
      <c r="O74" s="86"/>
      <c r="P74" s="15"/>
    </row>
    <row r="75" spans="1:16" ht="15" customHeight="1" thickBot="1">
      <c r="A75" s="54" t="s">
        <v>129</v>
      </c>
      <c r="B75" s="52" t="s">
        <v>119</v>
      </c>
      <c r="C75" s="67" t="s">
        <v>120</v>
      </c>
      <c r="D75" s="50" t="s">
        <v>130</v>
      </c>
      <c r="E75" s="63" t="s">
        <v>131</v>
      </c>
      <c r="F75" s="20" t="s">
        <v>21</v>
      </c>
      <c r="G75" s="87" t="str">
        <f>VLOOKUP(F75,[1]Data!A:B,2,FALSE)</f>
        <v>G</v>
      </c>
      <c r="H75" s="20" t="s">
        <v>21</v>
      </c>
      <c r="I75" s="87">
        <f>VLOOKUP(H75,[1]Data!D:E,2,FALSE)</f>
        <v>24</v>
      </c>
      <c r="J75" s="20" t="s">
        <v>22</v>
      </c>
      <c r="K75" s="87" t="str">
        <f>VLOOKUP(J75,[1]Data!G:H,2,FALSE)</f>
        <v>ac</v>
      </c>
      <c r="L75" s="104">
        <v>1</v>
      </c>
      <c r="M75" s="87">
        <v>20</v>
      </c>
      <c r="N75" s="105">
        <f>M75*L75</f>
        <v>20</v>
      </c>
      <c r="O75" s="91" t="str">
        <f>CONCATENATE(E75&amp;"-",G75&amp;"-",I75&amp;"-",K75&amp;"-",A75)</f>
        <v>030050403-G-24-ac-045</v>
      </c>
      <c r="P75" s="17" t="s">
        <v>132</v>
      </c>
    </row>
    <row r="76" spans="1:16" ht="15" customHeight="1" thickBot="1">
      <c r="A76" s="54" t="s">
        <v>133</v>
      </c>
      <c r="B76" s="52" t="s">
        <v>119</v>
      </c>
      <c r="C76" s="67" t="s">
        <v>120</v>
      </c>
      <c r="D76" s="50" t="s">
        <v>130</v>
      </c>
      <c r="E76" s="63" t="s">
        <v>131</v>
      </c>
      <c r="F76" s="20" t="s">
        <v>85</v>
      </c>
      <c r="G76" s="89" t="str">
        <f>VLOOKUP(F76,[1]Data!A:B,2,FALSE)</f>
        <v>R</v>
      </c>
      <c r="H76" s="16" t="s">
        <v>25</v>
      </c>
      <c r="I76" s="89" t="str">
        <f>VLOOKUP(H76,[1]Data!D:E,2,FALSE)</f>
        <v>01</v>
      </c>
      <c r="J76" s="16" t="s">
        <v>134</v>
      </c>
      <c r="K76" s="89" t="str">
        <f>VLOOKUP(J76,[1]Data!G:H,2,FALSE)</f>
        <v>aa</v>
      </c>
      <c r="L76" s="88">
        <v>1</v>
      </c>
      <c r="M76" s="89">
        <v>15</v>
      </c>
      <c r="N76" s="90">
        <f>M76*L76</f>
        <v>15</v>
      </c>
      <c r="O76" s="94" t="str">
        <f>CONCATENATE(E76&amp;"-",G76&amp;"-",I76&amp;"-",K76&amp;"-",A76)</f>
        <v>030050403-R-01-aa-046</v>
      </c>
      <c r="P76" s="8" t="s">
        <v>132</v>
      </c>
    </row>
    <row r="77" spans="1:16" ht="15" customHeight="1" thickBot="1">
      <c r="A77" s="54" t="s">
        <v>135</v>
      </c>
      <c r="B77" s="52" t="s">
        <v>119</v>
      </c>
      <c r="C77" s="67" t="s">
        <v>120</v>
      </c>
      <c r="D77" s="50" t="s">
        <v>130</v>
      </c>
      <c r="E77" s="63" t="s">
        <v>131</v>
      </c>
      <c r="F77" s="29" t="s">
        <v>59</v>
      </c>
      <c r="G77" s="32" t="str">
        <f>VLOOKUP(F77,[1]Data!A:B,2,FALSE)</f>
        <v>M</v>
      </c>
      <c r="H77" s="30" t="s">
        <v>108</v>
      </c>
      <c r="I77" s="32">
        <f>VLOOKUP(H77,[1]Data!D:E,2,FALSE)</f>
        <v>29</v>
      </c>
      <c r="J77" s="30" t="s">
        <v>109</v>
      </c>
      <c r="K77" s="32" t="str">
        <f>VLOOKUP(J77,[1]Data!G:H,2,FALSE)</f>
        <v>ah</v>
      </c>
      <c r="L77" s="31">
        <v>1</v>
      </c>
      <c r="M77" s="32">
        <v>20</v>
      </c>
      <c r="N77" s="120">
        <f>M77*L77</f>
        <v>20</v>
      </c>
      <c r="O77" s="121" t="str">
        <f>CONCATENATE(E77&amp;"-",G77&amp;"-",I77&amp;"-",K77&amp;"-",A77)</f>
        <v>030050403-M-29-ah-047</v>
      </c>
      <c r="P77" s="8" t="s">
        <v>132</v>
      </c>
    </row>
    <row r="78" spans="1:16" ht="15" customHeight="1" thickBot="1">
      <c r="A78" s="54" t="s">
        <v>136</v>
      </c>
      <c r="B78" s="52" t="s">
        <v>119</v>
      </c>
      <c r="C78" s="67" t="s">
        <v>120</v>
      </c>
      <c r="D78" s="50" t="s">
        <v>130</v>
      </c>
      <c r="E78" s="63" t="s">
        <v>131</v>
      </c>
      <c r="F78" s="31" t="s">
        <v>31</v>
      </c>
      <c r="G78" s="32" t="str">
        <f>VLOOKUP(F78,[1]Data!A:B,2,FALSE)</f>
        <v>B</v>
      </c>
      <c r="H78" s="18" t="s">
        <v>32</v>
      </c>
      <c r="I78" s="32">
        <f>VLOOKUP(H78,[1]Data!D:E,2,FALSE)</f>
        <v>11</v>
      </c>
      <c r="J78" s="18" t="s">
        <v>33</v>
      </c>
      <c r="K78" s="32" t="str">
        <f>VLOOKUP(J78,[1]Data!G:H,2,FALSE)</f>
        <v>ab</v>
      </c>
      <c r="L78" s="31">
        <v>1</v>
      </c>
      <c r="M78" s="32">
        <v>25</v>
      </c>
      <c r="N78" s="90">
        <f>M78*L78</f>
        <v>25</v>
      </c>
      <c r="O78" s="94" t="str">
        <f>CONCATENATE(E78&amp;"-",G78&amp;"-",I78&amp;"-",K78&amp;"-",A78)</f>
        <v>030050403-B-11-ab-048</v>
      </c>
      <c r="P78" s="11" t="s">
        <v>132</v>
      </c>
    </row>
    <row r="79" spans="1:16" ht="15" customHeight="1" thickBot="1">
      <c r="A79" s="57"/>
      <c r="B79" s="47"/>
      <c r="C79" s="58"/>
      <c r="D79" s="48" t="s">
        <v>37</v>
      </c>
      <c r="E79" s="59"/>
      <c r="F79" s="12"/>
      <c r="G79" s="80"/>
      <c r="H79" s="12"/>
      <c r="I79" s="80"/>
      <c r="J79" s="12"/>
      <c r="K79" s="80"/>
      <c r="L79" s="38"/>
      <c r="M79" s="80"/>
      <c r="N79" s="82">
        <v>10</v>
      </c>
      <c r="O79" s="95"/>
      <c r="P79" s="13"/>
    </row>
    <row r="80" spans="1:16" ht="15" customHeight="1" thickBot="1">
      <c r="A80" s="60"/>
      <c r="B80" s="49"/>
      <c r="C80" s="61"/>
      <c r="D80" s="49"/>
      <c r="E80" s="62"/>
      <c r="F80" s="14"/>
      <c r="G80" s="84"/>
      <c r="H80" s="14"/>
      <c r="I80" s="84"/>
      <c r="J80" s="14"/>
      <c r="K80" s="84"/>
      <c r="L80" s="39"/>
      <c r="M80" s="84"/>
      <c r="N80" s="85">
        <f>SUM(N75:N79)</f>
        <v>90</v>
      </c>
      <c r="O80" s="86"/>
      <c r="P80" s="15"/>
    </row>
    <row r="81" spans="1:16" ht="15" customHeight="1" thickBot="1">
      <c r="A81" s="54" t="s">
        <v>137</v>
      </c>
      <c r="B81" s="52" t="s">
        <v>119</v>
      </c>
      <c r="C81" s="67" t="s">
        <v>120</v>
      </c>
      <c r="D81" s="50" t="s">
        <v>130</v>
      </c>
      <c r="E81" s="63" t="s">
        <v>131</v>
      </c>
      <c r="F81" s="20" t="s">
        <v>52</v>
      </c>
      <c r="G81" s="87" t="str">
        <f>VLOOKUP(F81,[1]Data!A:B,2,FALSE)</f>
        <v>C</v>
      </c>
      <c r="H81" s="20" t="s">
        <v>53</v>
      </c>
      <c r="I81" s="89" t="str">
        <f>VLOOKUP(H81,[1]Data!D:E,2,FALSE)</f>
        <v>03</v>
      </c>
      <c r="J81" s="20" t="s">
        <v>22</v>
      </c>
      <c r="K81" s="89" t="str">
        <f>VLOOKUP(J81,[1]Data!G:H,2,FALSE)</f>
        <v>ac</v>
      </c>
      <c r="L81" s="104"/>
      <c r="M81" s="87">
        <v>20</v>
      </c>
      <c r="N81" s="105">
        <v>15</v>
      </c>
      <c r="O81" s="91" t="str">
        <f>CONCATENATE(E81&amp;"-",G81&amp;"-",I81&amp;"-",K81&amp;"-",A81)</f>
        <v>030050403-C-03-ac-049</v>
      </c>
      <c r="P81" s="17" t="s">
        <v>138</v>
      </c>
    </row>
    <row r="82" spans="1:16" ht="15" customHeight="1" thickBot="1">
      <c r="A82" s="54" t="s">
        <v>139</v>
      </c>
      <c r="B82" s="52" t="s">
        <v>119</v>
      </c>
      <c r="C82" s="67" t="s">
        <v>120</v>
      </c>
      <c r="D82" s="50" t="s">
        <v>130</v>
      </c>
      <c r="E82" s="63" t="s">
        <v>131</v>
      </c>
      <c r="F82" s="20" t="s">
        <v>59</v>
      </c>
      <c r="G82" s="89" t="str">
        <f>VLOOKUP(F82,[1]Data!A:B,2,FALSE)</f>
        <v>M</v>
      </c>
      <c r="H82" s="16" t="s">
        <v>108</v>
      </c>
      <c r="I82" s="30">
        <f>VLOOKUP(H82,[1]Data!D:E,2,FALSE)</f>
        <v>29</v>
      </c>
      <c r="J82" s="16" t="s">
        <v>109</v>
      </c>
      <c r="K82" s="30" t="str">
        <f>VLOOKUP(J82,[1]Data!G:H,2,FALSE)</f>
        <v>ah</v>
      </c>
      <c r="L82" s="88"/>
      <c r="M82" s="89">
        <v>15</v>
      </c>
      <c r="N82" s="120">
        <v>10</v>
      </c>
      <c r="O82" s="121" t="str">
        <f>CONCATENATE(E82&amp;"-",G82&amp;"-",I82&amp;"-",K82&amp;"-",A82)</f>
        <v>030050403-M-29-ah-050</v>
      </c>
      <c r="P82" s="8" t="s">
        <v>138</v>
      </c>
    </row>
    <row r="83" spans="1:16" ht="15" customHeight="1" thickBot="1">
      <c r="A83" s="54" t="s">
        <v>140</v>
      </c>
      <c r="B83" s="52" t="s">
        <v>119</v>
      </c>
      <c r="C83" s="67" t="s">
        <v>120</v>
      </c>
      <c r="D83" s="50" t="s">
        <v>130</v>
      </c>
      <c r="E83" s="63" t="s">
        <v>131</v>
      </c>
      <c r="F83" s="31" t="s">
        <v>31</v>
      </c>
      <c r="G83" s="32" t="str">
        <f>VLOOKUP(F83,[1]Data!A:B,2,FALSE)</f>
        <v>B</v>
      </c>
      <c r="H83" s="32" t="s">
        <v>32</v>
      </c>
      <c r="I83" s="89">
        <f>VLOOKUP(H83,[1]Data!D:E,2,FALSE)</f>
        <v>11</v>
      </c>
      <c r="J83" s="32" t="s">
        <v>33</v>
      </c>
      <c r="K83" s="89" t="str">
        <f>VLOOKUP(J83,[1]Data!G:H,2,FALSE)</f>
        <v>ab</v>
      </c>
      <c r="L83" s="31"/>
      <c r="M83" s="32">
        <v>20</v>
      </c>
      <c r="N83" s="90">
        <v>20</v>
      </c>
      <c r="O83" s="94" t="str">
        <f>CONCATENATE(E83&amp;"-",G83&amp;"-",I83&amp;"-",K83&amp;"-",A83)</f>
        <v>030050403-B-11-ab-051</v>
      </c>
      <c r="P83" s="11" t="s">
        <v>138</v>
      </c>
    </row>
    <row r="84" spans="1:16" ht="15" customHeight="1" thickBot="1">
      <c r="A84" s="57"/>
      <c r="B84" s="47"/>
      <c r="C84" s="58"/>
      <c r="D84" s="48" t="s">
        <v>37</v>
      </c>
      <c r="E84" s="59"/>
      <c r="F84" s="12"/>
      <c r="G84" s="80"/>
      <c r="H84" s="12"/>
      <c r="I84" s="80"/>
      <c r="J84" s="12"/>
      <c r="K84" s="80"/>
      <c r="L84" s="38"/>
      <c r="M84" s="80"/>
      <c r="N84" s="82"/>
      <c r="O84" s="95"/>
      <c r="P84" s="13"/>
    </row>
    <row r="85" spans="1:16" ht="15" customHeight="1" thickBot="1">
      <c r="A85" s="60"/>
      <c r="B85" s="49"/>
      <c r="C85" s="61"/>
      <c r="D85" s="49"/>
      <c r="E85" s="62"/>
      <c r="F85" s="14"/>
      <c r="G85" s="84"/>
      <c r="H85" s="14"/>
      <c r="I85" s="84"/>
      <c r="J85" s="14"/>
      <c r="K85" s="84"/>
      <c r="L85" s="39"/>
      <c r="M85" s="84"/>
      <c r="N85" s="85">
        <f>SUM(N81:N84)</f>
        <v>45</v>
      </c>
      <c r="O85" s="86"/>
      <c r="P85" s="15"/>
    </row>
    <row r="86" spans="1:16" ht="15" customHeight="1" thickBot="1">
      <c r="A86" s="54" t="s">
        <v>141</v>
      </c>
      <c r="B86" s="52" t="s">
        <v>119</v>
      </c>
      <c r="C86" s="67" t="s">
        <v>120</v>
      </c>
      <c r="D86" s="46" t="s">
        <v>142</v>
      </c>
      <c r="E86" s="56" t="s">
        <v>143</v>
      </c>
      <c r="F86" s="21" t="s">
        <v>21</v>
      </c>
      <c r="G86" s="98" t="str">
        <f>VLOOKUP(F86,[1]Data!A:B,2,FALSE)</f>
        <v>G</v>
      </c>
      <c r="H86" s="21" t="s">
        <v>21</v>
      </c>
      <c r="I86" s="98">
        <f>VLOOKUP(H86,[1]Data!D:E,2,FALSE)</f>
        <v>24</v>
      </c>
      <c r="J86" s="21" t="s">
        <v>22</v>
      </c>
      <c r="K86" s="98" t="str">
        <f>VLOOKUP(J86,[1]Data!G:H,2,FALSE)</f>
        <v>ac</v>
      </c>
      <c r="L86" s="97">
        <v>1</v>
      </c>
      <c r="M86" s="98">
        <v>20</v>
      </c>
      <c r="N86" s="99">
        <f>M86*L86</f>
        <v>20</v>
      </c>
      <c r="O86" s="116" t="str">
        <f t="shared" ref="O86:O103" si="0">CONCATENATE(E86&amp;"-",G86&amp;"-",I86&amp;"-",K86&amp;"-",A86)</f>
        <v>030050404-G-24-ac-052</v>
      </c>
      <c r="P86" s="17"/>
    </row>
    <row r="87" spans="1:16" ht="15" customHeight="1" thickBot="1">
      <c r="A87" s="54" t="s">
        <v>144</v>
      </c>
      <c r="B87" s="52" t="s">
        <v>119</v>
      </c>
      <c r="C87" s="67" t="s">
        <v>120</v>
      </c>
      <c r="D87" s="46" t="s">
        <v>142</v>
      </c>
      <c r="E87" s="56" t="s">
        <v>143</v>
      </c>
      <c r="F87" s="21" t="s">
        <v>85</v>
      </c>
      <c r="G87" s="115" t="str">
        <f>VLOOKUP(F87,[1]Data!A:B,2,FALSE)</f>
        <v>R</v>
      </c>
      <c r="H87" s="23" t="s">
        <v>25</v>
      </c>
      <c r="I87" s="115" t="str">
        <f>VLOOKUP(H87,[1]Data!D:E,2,FALSE)</f>
        <v>01</v>
      </c>
      <c r="J87" s="23" t="s">
        <v>134</v>
      </c>
      <c r="K87" s="115" t="str">
        <f>VLOOKUP(J87,[1]Data!G:H,2,FALSE)</f>
        <v>aa</v>
      </c>
      <c r="L87" s="114">
        <v>1</v>
      </c>
      <c r="M87" s="115">
        <v>15</v>
      </c>
      <c r="N87" s="122">
        <f>M87*L87</f>
        <v>15</v>
      </c>
      <c r="O87" s="123" t="str">
        <f t="shared" si="0"/>
        <v>030050404-R-01-aa-053</v>
      </c>
      <c r="P87" s="8"/>
    </row>
    <row r="88" spans="1:16" ht="15" customHeight="1" thickBot="1">
      <c r="A88" s="54" t="s">
        <v>145</v>
      </c>
      <c r="B88" s="52" t="s">
        <v>119</v>
      </c>
      <c r="C88" s="67" t="s">
        <v>120</v>
      </c>
      <c r="D88" s="46" t="s">
        <v>142</v>
      </c>
      <c r="E88" s="56" t="s">
        <v>143</v>
      </c>
      <c r="F88" s="28" t="s">
        <v>59</v>
      </c>
      <c r="G88" s="33" t="str">
        <f>VLOOKUP(F88,[1]Data!A:B,2,FALSE)</f>
        <v>M</v>
      </c>
      <c r="H88" s="33" t="s">
        <v>108</v>
      </c>
      <c r="I88" s="33">
        <f>VLOOKUP(H88,[1]Data!D:E,2,FALSE)</f>
        <v>29</v>
      </c>
      <c r="J88" s="33" t="s">
        <v>109</v>
      </c>
      <c r="K88" s="33" t="str">
        <f>VLOOKUP(J88,[1]Data!G:H,2,FALSE)</f>
        <v>ah</v>
      </c>
      <c r="L88" s="28">
        <v>1</v>
      </c>
      <c r="M88" s="33">
        <v>20</v>
      </c>
      <c r="N88" s="124">
        <f>M88*L88</f>
        <v>20</v>
      </c>
      <c r="O88" s="117" t="str">
        <f t="shared" si="0"/>
        <v>030050404-M-29-ah-054</v>
      </c>
      <c r="P88" s="11"/>
    </row>
    <row r="89" spans="1:16" ht="15" customHeight="1" thickBot="1">
      <c r="A89" s="57"/>
      <c r="B89" s="47"/>
      <c r="C89" s="58"/>
      <c r="D89" s="48" t="s">
        <v>37</v>
      </c>
      <c r="E89" s="59"/>
      <c r="F89" s="12"/>
      <c r="G89" s="80"/>
      <c r="H89" s="12"/>
      <c r="I89" s="80"/>
      <c r="J89" s="12"/>
      <c r="K89" s="80"/>
      <c r="L89" s="38"/>
      <c r="M89" s="80"/>
      <c r="N89" s="82">
        <v>10</v>
      </c>
      <c r="O89" s="95"/>
      <c r="P89" s="13"/>
    </row>
    <row r="90" spans="1:16" ht="15" customHeight="1" thickBot="1">
      <c r="A90" s="60"/>
      <c r="B90" s="49"/>
      <c r="C90" s="61"/>
      <c r="D90" s="49"/>
      <c r="E90" s="62"/>
      <c r="F90" s="14"/>
      <c r="G90" s="84"/>
      <c r="H90" s="14"/>
      <c r="I90" s="84"/>
      <c r="J90" s="14"/>
      <c r="K90" s="84"/>
      <c r="L90" s="39"/>
      <c r="M90" s="84"/>
      <c r="N90" s="85">
        <f>SUM(N86:N89)</f>
        <v>65</v>
      </c>
      <c r="O90" s="86"/>
      <c r="P90" s="15"/>
    </row>
    <row r="91" spans="1:16" ht="15" customHeight="1" thickBot="1">
      <c r="A91" s="64"/>
      <c r="B91" s="51"/>
      <c r="C91" s="65"/>
      <c r="D91" s="51"/>
      <c r="E91" s="66"/>
      <c r="F91" s="25"/>
      <c r="G91" s="110"/>
      <c r="H91" s="25"/>
      <c r="I91" s="110"/>
      <c r="J91" s="25"/>
      <c r="K91" s="110"/>
      <c r="L91" s="40"/>
      <c r="M91" s="110"/>
      <c r="N91" s="111">
        <f>SUM(N90,N85,N80,N74,N69)</f>
        <v>335</v>
      </c>
      <c r="O91" s="112"/>
      <c r="P91" s="26"/>
    </row>
    <row r="92" spans="1:16" ht="15" customHeight="1" thickBot="1">
      <c r="A92" s="54" t="s">
        <v>146</v>
      </c>
      <c r="B92" s="45" t="s">
        <v>147</v>
      </c>
      <c r="C92" s="55" t="s">
        <v>148</v>
      </c>
      <c r="D92" s="50" t="s">
        <v>149</v>
      </c>
      <c r="E92" s="63" t="s">
        <v>150</v>
      </c>
      <c r="F92" s="16" t="s">
        <v>52</v>
      </c>
      <c r="G92" s="89" t="str">
        <f>VLOOKUP(F92,[1]Data!A:B,2,FALSE)</f>
        <v>C</v>
      </c>
      <c r="H92" s="16" t="s">
        <v>151</v>
      </c>
      <c r="I92" s="89" t="str">
        <f>VLOOKUP(H92,[1]Data!D:E,2,FALSE)</f>
        <v>46</v>
      </c>
      <c r="J92" s="16" t="s">
        <v>22</v>
      </c>
      <c r="K92" s="89" t="str">
        <f>VLOOKUP(J92,[1]Data!G:H,2,FALSE)</f>
        <v>ac</v>
      </c>
      <c r="L92" s="88">
        <v>1</v>
      </c>
      <c r="M92" s="89">
        <v>20</v>
      </c>
      <c r="N92" s="90">
        <f>M92*L92</f>
        <v>20</v>
      </c>
      <c r="O92" s="125" t="str">
        <f t="shared" si="0"/>
        <v>030050501-C-46-ac-055</v>
      </c>
      <c r="P92" s="34"/>
    </row>
    <row r="93" spans="1:16" ht="15" customHeight="1" thickBot="1">
      <c r="A93" s="57"/>
      <c r="B93" s="47"/>
      <c r="C93" s="58"/>
      <c r="D93" s="48" t="s">
        <v>37</v>
      </c>
      <c r="E93" s="59"/>
      <c r="F93" s="12"/>
      <c r="G93" s="80"/>
      <c r="H93" s="12"/>
      <c r="I93" s="80"/>
      <c r="J93" s="12"/>
      <c r="K93" s="80"/>
      <c r="L93" s="38"/>
      <c r="M93" s="80"/>
      <c r="N93" s="82">
        <v>5</v>
      </c>
      <c r="O93" s="95"/>
      <c r="P93" s="13"/>
    </row>
    <row r="94" spans="1:16" ht="15" customHeight="1" thickBot="1">
      <c r="A94" s="60"/>
      <c r="B94" s="49"/>
      <c r="C94" s="61"/>
      <c r="D94" s="49"/>
      <c r="E94" s="62"/>
      <c r="F94" s="14"/>
      <c r="G94" s="84"/>
      <c r="H94" s="14"/>
      <c r="I94" s="84"/>
      <c r="J94" s="14"/>
      <c r="K94" s="84"/>
      <c r="L94" s="39"/>
      <c r="M94" s="84"/>
      <c r="N94" s="85">
        <f>SUM(N92:N93)</f>
        <v>25</v>
      </c>
      <c r="O94" s="86"/>
      <c r="P94" s="15"/>
    </row>
    <row r="95" spans="1:16" ht="15" customHeight="1" thickBot="1">
      <c r="A95" s="54" t="s">
        <v>152</v>
      </c>
      <c r="B95" s="45" t="s">
        <v>147</v>
      </c>
      <c r="C95" s="55" t="s">
        <v>148</v>
      </c>
      <c r="D95" s="46" t="s">
        <v>153</v>
      </c>
      <c r="E95" s="68" t="s">
        <v>154</v>
      </c>
      <c r="F95" s="21" t="s">
        <v>52</v>
      </c>
      <c r="G95" s="98" t="str">
        <f>VLOOKUP(F95,[1]Data!A:B,2,FALSE)</f>
        <v>C</v>
      </c>
      <c r="H95" s="21" t="s">
        <v>56</v>
      </c>
      <c r="I95" s="98">
        <f>VLOOKUP(H95,[1]Data!D:E,2,FALSE)</f>
        <v>25</v>
      </c>
      <c r="J95" s="21" t="s">
        <v>22</v>
      </c>
      <c r="K95" s="98" t="str">
        <f>VLOOKUP(J95,[1]Data!G:H,2,FALSE)</f>
        <v>ac</v>
      </c>
      <c r="L95" s="97">
        <v>1</v>
      </c>
      <c r="M95" s="98">
        <v>20</v>
      </c>
      <c r="N95" s="99">
        <f>M95*L95</f>
        <v>20</v>
      </c>
      <c r="O95" s="116" t="str">
        <f t="shared" si="0"/>
        <v>030050502-C-25-ac-056</v>
      </c>
      <c r="P95" s="17"/>
    </row>
    <row r="96" spans="1:16" ht="15" customHeight="1" thickBot="1">
      <c r="A96" s="54" t="s">
        <v>155</v>
      </c>
      <c r="B96" s="45" t="s">
        <v>147</v>
      </c>
      <c r="C96" s="55" t="s">
        <v>148</v>
      </c>
      <c r="D96" s="46" t="s">
        <v>153</v>
      </c>
      <c r="E96" s="68" t="s">
        <v>154</v>
      </c>
      <c r="F96" s="27" t="s">
        <v>59</v>
      </c>
      <c r="G96" s="33" t="str">
        <f>VLOOKUP(F96,[1]Data!A:B,2,FALSE)</f>
        <v>M</v>
      </c>
      <c r="H96" s="23" t="s">
        <v>60</v>
      </c>
      <c r="I96" s="33">
        <f>VLOOKUP(H96,[1]Data!D:E,2,FALSE)</f>
        <v>32</v>
      </c>
      <c r="J96" s="23" t="s">
        <v>61</v>
      </c>
      <c r="K96" s="33" t="str">
        <f>VLOOKUP(J96,[1]Data!G:H,2,FALSE)</f>
        <v>at</v>
      </c>
      <c r="L96" s="28">
        <v>1</v>
      </c>
      <c r="M96" s="33">
        <v>25</v>
      </c>
      <c r="N96" s="101">
        <f>M96*L96</f>
        <v>25</v>
      </c>
      <c r="O96" s="117" t="str">
        <f t="shared" si="0"/>
        <v>030050502-M-32-at-057</v>
      </c>
      <c r="P96" s="8" t="s">
        <v>156</v>
      </c>
    </row>
    <row r="97" spans="1:16" ht="15" customHeight="1" thickBot="1">
      <c r="A97" s="54" t="s">
        <v>157</v>
      </c>
      <c r="B97" s="45" t="s">
        <v>147</v>
      </c>
      <c r="C97" s="55" t="s">
        <v>148</v>
      </c>
      <c r="D97" s="46" t="s">
        <v>153</v>
      </c>
      <c r="E97" s="68" t="s">
        <v>154</v>
      </c>
      <c r="F97" s="28" t="s">
        <v>31</v>
      </c>
      <c r="G97" s="33" t="str">
        <f>VLOOKUP(F97,[1]Data!A:B,2,FALSE)</f>
        <v>B</v>
      </c>
      <c r="H97" s="22" t="s">
        <v>158</v>
      </c>
      <c r="I97" s="33">
        <f>VLOOKUP(H97,[1]Data!D:E,2,FALSE)</f>
        <v>10</v>
      </c>
      <c r="J97" s="22" t="s">
        <v>33</v>
      </c>
      <c r="K97" s="33" t="str">
        <f>VLOOKUP(J97,[1]Data!G:H,2,FALSE)</f>
        <v>ab</v>
      </c>
      <c r="L97" s="28">
        <v>1</v>
      </c>
      <c r="M97" s="33">
        <v>25</v>
      </c>
      <c r="N97" s="101">
        <f>M97*L97</f>
        <v>25</v>
      </c>
      <c r="O97" s="117" t="str">
        <f t="shared" si="0"/>
        <v>030050502-B-10-ab-058</v>
      </c>
      <c r="P97" s="11"/>
    </row>
    <row r="98" spans="1:16" ht="15" customHeight="1" thickBot="1">
      <c r="A98" s="57"/>
      <c r="B98" s="47"/>
      <c r="C98" s="58"/>
      <c r="D98" s="48" t="s">
        <v>37</v>
      </c>
      <c r="E98" s="59"/>
      <c r="F98" s="12"/>
      <c r="G98" s="80"/>
      <c r="H98" s="12"/>
      <c r="I98" s="80"/>
      <c r="J98" s="12"/>
      <c r="K98" s="80"/>
      <c r="L98" s="38"/>
      <c r="M98" s="80"/>
      <c r="N98" s="82">
        <v>10</v>
      </c>
      <c r="O98" s="95"/>
      <c r="P98" s="13"/>
    </row>
    <row r="99" spans="1:16" ht="15" customHeight="1" thickBot="1">
      <c r="A99" s="60"/>
      <c r="B99" s="49"/>
      <c r="C99" s="61"/>
      <c r="D99" s="49"/>
      <c r="E99" s="62"/>
      <c r="F99" s="14"/>
      <c r="G99" s="84"/>
      <c r="H99" s="14"/>
      <c r="I99" s="84"/>
      <c r="J99" s="14"/>
      <c r="K99" s="84"/>
      <c r="L99" s="39"/>
      <c r="M99" s="84"/>
      <c r="N99" s="85">
        <f>SUM(N95:N98)</f>
        <v>80</v>
      </c>
      <c r="O99" s="86"/>
      <c r="P99" s="15"/>
    </row>
    <row r="100" spans="1:16" ht="15" customHeight="1" thickBot="1">
      <c r="A100" s="54" t="s">
        <v>159</v>
      </c>
      <c r="B100" s="45" t="s">
        <v>147</v>
      </c>
      <c r="C100" s="55" t="s">
        <v>148</v>
      </c>
      <c r="D100" s="50" t="s">
        <v>160</v>
      </c>
      <c r="E100" s="63" t="s">
        <v>161</v>
      </c>
      <c r="F100" s="20" t="s">
        <v>21</v>
      </c>
      <c r="G100" s="87" t="str">
        <f>VLOOKUP(F100,[1]Data!A:B,2,FALSE)</f>
        <v>G</v>
      </c>
      <c r="H100" s="20" t="s">
        <v>21</v>
      </c>
      <c r="I100" s="87">
        <f>VLOOKUP(H100,[1]Data!D:E,2,FALSE)</f>
        <v>24</v>
      </c>
      <c r="J100" s="20" t="s">
        <v>22</v>
      </c>
      <c r="K100" s="87" t="str">
        <f>VLOOKUP(J100,[1]Data!G:H,2,FALSE)</f>
        <v>ac</v>
      </c>
      <c r="L100" s="104">
        <v>1</v>
      </c>
      <c r="M100" s="87">
        <v>25</v>
      </c>
      <c r="N100" s="105">
        <f>M100*L100</f>
        <v>25</v>
      </c>
      <c r="O100" s="91" t="str">
        <f t="shared" si="0"/>
        <v>030050504-G-24-ac-059</v>
      </c>
      <c r="P100" s="17"/>
    </row>
    <row r="101" spans="1:16" ht="15" customHeight="1" thickBot="1">
      <c r="A101" s="54" t="s">
        <v>162</v>
      </c>
      <c r="B101" s="45" t="s">
        <v>147</v>
      </c>
      <c r="C101" s="55" t="s">
        <v>148</v>
      </c>
      <c r="D101" s="50" t="s">
        <v>160</v>
      </c>
      <c r="E101" s="63" t="s">
        <v>161</v>
      </c>
      <c r="F101" s="20" t="s">
        <v>85</v>
      </c>
      <c r="G101" s="89" t="str">
        <f>VLOOKUP(F101,[1]Data!A:B,2,FALSE)</f>
        <v>R</v>
      </c>
      <c r="H101" s="16" t="s">
        <v>25</v>
      </c>
      <c r="I101" s="89" t="str">
        <f>VLOOKUP(H101,[1]Data!D:E,2,FALSE)</f>
        <v>01</v>
      </c>
      <c r="J101" s="16" t="s">
        <v>134</v>
      </c>
      <c r="K101" s="89" t="str">
        <f>VLOOKUP(J101,[1]Data!G:H,2,FALSE)</f>
        <v>aa</v>
      </c>
      <c r="L101" s="88">
        <v>1</v>
      </c>
      <c r="M101" s="89">
        <v>20</v>
      </c>
      <c r="N101" s="90">
        <f>M101*L101</f>
        <v>20</v>
      </c>
      <c r="O101" s="94" t="str">
        <f t="shared" si="0"/>
        <v>030050504-R-01-aa-060</v>
      </c>
      <c r="P101" s="8" t="s">
        <v>163</v>
      </c>
    </row>
    <row r="102" spans="1:16" ht="15" customHeight="1" thickBot="1">
      <c r="A102" s="54" t="s">
        <v>164</v>
      </c>
      <c r="B102" s="45" t="s">
        <v>147</v>
      </c>
      <c r="C102" s="55" t="s">
        <v>148</v>
      </c>
      <c r="D102" s="50" t="s">
        <v>160</v>
      </c>
      <c r="E102" s="63" t="s">
        <v>161</v>
      </c>
      <c r="F102" s="29" t="s">
        <v>59</v>
      </c>
      <c r="G102" s="32" t="str">
        <f>VLOOKUP(F102,[1]Data!A:B,2,FALSE)</f>
        <v>M</v>
      </c>
      <c r="H102" s="30" t="s">
        <v>165</v>
      </c>
      <c r="I102" s="32">
        <f>VLOOKUP(H102,[1]Data!D:E,2,FALSE)</f>
        <v>30</v>
      </c>
      <c r="J102" s="30" t="s">
        <v>109</v>
      </c>
      <c r="K102" s="32" t="str">
        <f>VLOOKUP(J102,[1]Data!G:H,2,FALSE)</f>
        <v>ah</v>
      </c>
      <c r="L102" s="31">
        <v>1</v>
      </c>
      <c r="M102" s="32">
        <v>20</v>
      </c>
      <c r="N102" s="120">
        <f>M102*L102</f>
        <v>20</v>
      </c>
      <c r="O102" s="121" t="str">
        <f t="shared" si="0"/>
        <v>030050504-M-30-ah-061</v>
      </c>
      <c r="P102" s="8"/>
    </row>
    <row r="103" spans="1:16" ht="15" customHeight="1" thickBot="1">
      <c r="A103" s="54" t="s">
        <v>166</v>
      </c>
      <c r="B103" s="45" t="s">
        <v>147</v>
      </c>
      <c r="C103" s="55" t="s">
        <v>148</v>
      </c>
      <c r="D103" s="50" t="s">
        <v>160</v>
      </c>
      <c r="E103" s="63" t="s">
        <v>161</v>
      </c>
      <c r="F103" s="35" t="s">
        <v>31</v>
      </c>
      <c r="G103" s="126" t="str">
        <f>VLOOKUP(F103,[1]Data!A:B,2,FALSE)</f>
        <v>B</v>
      </c>
      <c r="H103" s="36" t="s">
        <v>158</v>
      </c>
      <c r="I103" s="126">
        <f>VLOOKUP(H103,[1]Data!D:E,2,FALSE)</f>
        <v>10</v>
      </c>
      <c r="J103" s="36" t="s">
        <v>33</v>
      </c>
      <c r="K103" s="126" t="str">
        <f>VLOOKUP(J103,[1]Data!G:H,2,FALSE)</f>
        <v>ab</v>
      </c>
      <c r="L103" s="35">
        <v>1</v>
      </c>
      <c r="M103" s="126">
        <v>25</v>
      </c>
      <c r="N103" s="90">
        <f>M103*L103</f>
        <v>25</v>
      </c>
      <c r="O103" s="127" t="str">
        <f t="shared" si="0"/>
        <v>030050504-B-10-ab-062</v>
      </c>
      <c r="P103" s="37"/>
    </row>
    <row r="104" spans="1:16" ht="15" customHeight="1" thickBot="1">
      <c r="A104" s="57"/>
      <c r="B104" s="47"/>
      <c r="C104" s="58"/>
      <c r="D104" s="48" t="s">
        <v>37</v>
      </c>
      <c r="E104" s="59"/>
      <c r="F104" s="38"/>
      <c r="G104" s="80"/>
      <c r="H104" s="12"/>
      <c r="I104" s="80"/>
      <c r="J104" s="12"/>
      <c r="K104" s="80"/>
      <c r="L104" s="38"/>
      <c r="M104" s="80"/>
      <c r="N104" s="82">
        <v>10</v>
      </c>
      <c r="O104" s="95"/>
      <c r="P104" s="13"/>
    </row>
    <row r="105" spans="1:16" ht="15" customHeight="1" thickBot="1">
      <c r="A105" s="60"/>
      <c r="B105" s="49"/>
      <c r="C105" s="61"/>
      <c r="D105" s="49"/>
      <c r="E105" s="62"/>
      <c r="F105" s="39"/>
      <c r="G105" s="84"/>
      <c r="H105" s="14"/>
      <c r="I105" s="84"/>
      <c r="J105" s="14"/>
      <c r="K105" s="84"/>
      <c r="L105" s="39"/>
      <c r="M105" s="84"/>
      <c r="N105" s="85">
        <f>SUM(N100:N104)</f>
        <v>100</v>
      </c>
      <c r="O105" s="86"/>
      <c r="P105" s="15"/>
    </row>
    <row r="106" spans="1:16" ht="15" customHeight="1" thickBot="1">
      <c r="A106" s="64"/>
      <c r="B106" s="51"/>
      <c r="C106" s="65"/>
      <c r="D106" s="51"/>
      <c r="E106" s="66"/>
      <c r="F106" s="40"/>
      <c r="G106" s="110"/>
      <c r="H106" s="25"/>
      <c r="I106" s="110"/>
      <c r="J106" s="25"/>
      <c r="K106" s="110"/>
      <c r="L106" s="40"/>
      <c r="M106" s="110"/>
      <c r="N106" s="111">
        <f>SUM(N105,N99,N94)</f>
        <v>205</v>
      </c>
      <c r="O106" s="112"/>
      <c r="P106" s="26"/>
    </row>
    <row r="107" spans="1:16" ht="15" customHeight="1" thickBot="1">
      <c r="A107" s="128"/>
      <c r="B107" s="41"/>
      <c r="C107" s="128"/>
      <c r="D107" s="41"/>
      <c r="E107" s="129"/>
      <c r="F107" s="41"/>
      <c r="G107" s="41"/>
      <c r="H107" s="41"/>
      <c r="I107" s="41"/>
      <c r="J107" s="41"/>
      <c r="K107" s="41"/>
      <c r="L107" s="130"/>
      <c r="M107" s="131"/>
      <c r="N107" s="132">
        <f>SUM(N106,N91,N65,N53,N38)</f>
        <v>1645</v>
      </c>
      <c r="O107" s="133"/>
      <c r="P107" s="41"/>
    </row>
    <row r="108" spans="1:16" ht="15" customHeight="1" thickBot="1">
      <c r="A108" s="128"/>
      <c r="B108" s="41"/>
      <c r="C108" s="128"/>
      <c r="D108" s="41"/>
      <c r="E108" s="129"/>
      <c r="F108" s="41"/>
      <c r="G108" s="41"/>
      <c r="H108" s="41"/>
      <c r="I108" s="41"/>
      <c r="J108" s="41"/>
      <c r="K108" s="41"/>
      <c r="L108" s="41"/>
      <c r="M108" s="134" t="s">
        <v>167</v>
      </c>
      <c r="N108" s="135">
        <f>ROUNDUP(N107/60,0)</f>
        <v>28</v>
      </c>
      <c r="O108" s="133"/>
      <c r="P108" s="41"/>
    </row>
  </sheetData>
  <conditionalFormatting sqref="H2:H6 H39:H42 H47:H58 H62:H65 H107:H108 H8:H31">
    <cfRule type="cellIs" dxfId="50" priority="34" operator="equal">
      <formula>"دستگاه"</formula>
    </cfRule>
  </conditionalFormatting>
  <conditionalFormatting sqref="F2:F6 F39:F42 F47:F58 F62:F65 F107:F108 F8:F31">
    <cfRule type="cellIs" dxfId="49" priority="33" operator="equal">
      <formula>"ایستگاه"</formula>
    </cfRule>
  </conditionalFormatting>
  <conditionalFormatting sqref="F2:F6 F39:F42 F8:F31">
    <cfRule type="cellIs" dxfId="48" priority="32" operator="equal">
      <formula>"ایستگاه"</formula>
    </cfRule>
  </conditionalFormatting>
  <conditionalFormatting sqref="H2:H6 H39:H42 H8:H31">
    <cfRule type="cellIs" dxfId="47" priority="31" operator="equal">
      <formula>"دستگاه"</formula>
    </cfRule>
  </conditionalFormatting>
  <conditionalFormatting sqref="H32:H38">
    <cfRule type="cellIs" dxfId="46" priority="30" operator="equal">
      <formula>"دستگاه"</formula>
    </cfRule>
  </conditionalFormatting>
  <conditionalFormatting sqref="F32:F38">
    <cfRule type="cellIs" dxfId="45" priority="29" operator="equal">
      <formula>"ایستگاه"</formula>
    </cfRule>
  </conditionalFormatting>
  <conditionalFormatting sqref="F32:F38">
    <cfRule type="cellIs" dxfId="44" priority="28" operator="equal">
      <formula>"ایستگاه"</formula>
    </cfRule>
  </conditionalFormatting>
  <conditionalFormatting sqref="H32:H38">
    <cfRule type="cellIs" dxfId="43" priority="27" operator="equal">
      <formula>"دستگاه"</formula>
    </cfRule>
  </conditionalFormatting>
  <conditionalFormatting sqref="H43:H46">
    <cfRule type="cellIs" dxfId="42" priority="26" operator="equal">
      <formula>"دستگاه"</formula>
    </cfRule>
  </conditionalFormatting>
  <conditionalFormatting sqref="F43:F46">
    <cfRule type="cellIs" dxfId="41" priority="25" operator="equal">
      <formula>"ایستگاه"</formula>
    </cfRule>
  </conditionalFormatting>
  <conditionalFormatting sqref="F43:F46">
    <cfRule type="cellIs" dxfId="40" priority="24" operator="equal">
      <formula>"ایستگاه"</formula>
    </cfRule>
  </conditionalFormatting>
  <conditionalFormatting sqref="H43:H46">
    <cfRule type="cellIs" dxfId="39" priority="23" operator="equal">
      <formula>"دستگاه"</formula>
    </cfRule>
  </conditionalFormatting>
  <conditionalFormatting sqref="H59:H61">
    <cfRule type="cellIs" dxfId="38" priority="22" operator="equal">
      <formula>"دستگاه"</formula>
    </cfRule>
  </conditionalFormatting>
  <conditionalFormatting sqref="F59:F61">
    <cfRule type="cellIs" dxfId="37" priority="21" operator="equal">
      <formula>"ایستگاه"</formula>
    </cfRule>
  </conditionalFormatting>
  <conditionalFormatting sqref="F70:F74">
    <cfRule type="cellIs" dxfId="36" priority="17" operator="equal">
      <formula>"ایستگاه"</formula>
    </cfRule>
  </conditionalFormatting>
  <conditionalFormatting sqref="F75:F80">
    <cfRule type="cellIs" dxfId="35" priority="15" operator="equal">
      <formula>"ایستگاه"</formula>
    </cfRule>
  </conditionalFormatting>
  <conditionalFormatting sqref="F81:F85">
    <cfRule type="cellIs" dxfId="34" priority="13" operator="equal">
      <formula>"ایستگاه"</formula>
    </cfRule>
  </conditionalFormatting>
  <conditionalFormatting sqref="H66:H69">
    <cfRule type="cellIs" dxfId="33" priority="20" operator="equal">
      <formula>"دستگاه"</formula>
    </cfRule>
  </conditionalFormatting>
  <conditionalFormatting sqref="F66:F69">
    <cfRule type="cellIs" dxfId="32" priority="19" operator="equal">
      <formula>"ایستگاه"</formula>
    </cfRule>
  </conditionalFormatting>
  <conditionalFormatting sqref="H70:H74">
    <cfRule type="cellIs" dxfId="31" priority="18" operator="equal">
      <formula>"دستگاه"</formula>
    </cfRule>
  </conditionalFormatting>
  <conditionalFormatting sqref="H75:H80">
    <cfRule type="cellIs" dxfId="30" priority="16" operator="equal">
      <formula>"دستگاه"</formula>
    </cfRule>
  </conditionalFormatting>
  <conditionalFormatting sqref="H81:H85">
    <cfRule type="cellIs" dxfId="29" priority="14" operator="equal">
      <formula>"دستگاه"</formula>
    </cfRule>
  </conditionalFormatting>
  <conditionalFormatting sqref="F86:F91">
    <cfRule type="cellIs" dxfId="28" priority="11" operator="equal">
      <formula>"ایستگاه"</formula>
    </cfRule>
  </conditionalFormatting>
  <conditionalFormatting sqref="H86:H91">
    <cfRule type="cellIs" dxfId="27" priority="12" operator="equal">
      <formula>"دستگاه"</formula>
    </cfRule>
  </conditionalFormatting>
  <conditionalFormatting sqref="O107:O108 O1:O6 O8:O91">
    <cfRule type="duplicateValues" dxfId="26" priority="10"/>
  </conditionalFormatting>
  <conditionalFormatting sqref="F95:F99">
    <cfRule type="cellIs" dxfId="25" priority="6" operator="equal">
      <formula>"ایستگاه"</formula>
    </cfRule>
  </conditionalFormatting>
  <conditionalFormatting sqref="F100:F106">
    <cfRule type="cellIs" dxfId="24" priority="4" operator="equal">
      <formula>"ایستگاه"</formula>
    </cfRule>
  </conditionalFormatting>
  <conditionalFormatting sqref="H92:H94">
    <cfRule type="cellIs" dxfId="23" priority="9" operator="equal">
      <formula>"دستگاه"</formula>
    </cfRule>
  </conditionalFormatting>
  <conditionalFormatting sqref="F92:F94">
    <cfRule type="cellIs" dxfId="22" priority="8" operator="equal">
      <formula>"ایستگاه"</formula>
    </cfRule>
  </conditionalFormatting>
  <conditionalFormatting sqref="H95:H99">
    <cfRule type="cellIs" dxfId="21" priority="7" operator="equal">
      <formula>"دستگاه"</formula>
    </cfRule>
  </conditionalFormatting>
  <conditionalFormatting sqref="H100:H106">
    <cfRule type="cellIs" dxfId="20" priority="5" operator="equal">
      <formula>"دستگاه"</formula>
    </cfRule>
  </conditionalFormatting>
  <conditionalFormatting sqref="O92:O106">
    <cfRule type="duplicateValues" dxfId="19" priority="35"/>
  </conditionalFormatting>
  <conditionalFormatting sqref="H7">
    <cfRule type="cellIs" dxfId="18" priority="3" operator="equal">
      <formula>"دستگاه"</formula>
    </cfRule>
  </conditionalFormatting>
  <conditionalFormatting sqref="F7">
    <cfRule type="cellIs" dxfId="17" priority="2" operator="equal">
      <formula>"ایستگاه"</formula>
    </cfRule>
  </conditionalFormatting>
  <conditionalFormatting sqref="O7">
    <cfRule type="duplicateValues" dxfId="16" priority="1"/>
  </conditionalFormatting>
  <dataValidations count="5">
    <dataValidation type="list" showInputMessage="1" showErrorMessage="1" errorTitle="Select from the bar" error="Select from the bar" sqref="F2:F108">
      <formula1>Istgah</formula1>
    </dataValidation>
    <dataValidation type="list" showInputMessage="1" showErrorMessage="1" errorTitle="Select from the bar" error="Select from the bar" sqref="H2:H108">
      <formula1>Dastgah</formula1>
    </dataValidation>
    <dataValidation type="list" showInputMessage="1" showErrorMessage="1" sqref="J2:J108">
      <formula1>Farayand</formula1>
    </dataValidation>
    <dataValidation showInputMessage="1" showErrorMessage="1" errorTitle="Select from the bar" error="Select from the bar" sqref="F1 H1"/>
    <dataValidation showInputMessage="1" showErrorMessage="1" sqref="J1"/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rightToLeft="1" topLeftCell="A53" workbookViewId="0">
      <selection sqref="A1:C82"/>
    </sheetView>
  </sheetViews>
  <sheetFormatPr defaultRowHeight="15"/>
  <cols>
    <col min="1" max="1" width="15.85546875" customWidth="1"/>
  </cols>
  <sheetData>
    <row r="1" spans="1:3" ht="23.25" customHeight="1" thickBot="1">
      <c r="A1" s="2" t="s">
        <v>3</v>
      </c>
      <c r="B1" t="s">
        <v>5</v>
      </c>
      <c r="C1" s="3" t="s">
        <v>13</v>
      </c>
    </row>
    <row r="2" spans="1:3" ht="15" customHeight="1">
      <c r="A2" s="46" t="s">
        <v>19</v>
      </c>
      <c r="B2" t="s">
        <v>21</v>
      </c>
      <c r="C2" s="72">
        <v>50</v>
      </c>
    </row>
    <row r="3" spans="1:3" ht="15" customHeight="1">
      <c r="A3" s="46" t="s">
        <v>19</v>
      </c>
      <c r="B3" t="s">
        <v>24</v>
      </c>
      <c r="C3" s="75">
        <v>20</v>
      </c>
    </row>
    <row r="4" spans="1:3" ht="15" customHeight="1">
      <c r="A4" s="46" t="s">
        <v>19</v>
      </c>
      <c r="B4" t="s">
        <v>24</v>
      </c>
      <c r="C4" s="75">
        <v>25</v>
      </c>
    </row>
    <row r="5" spans="1:3" ht="15" customHeight="1">
      <c r="A5" s="46" t="s">
        <v>19</v>
      </c>
      <c r="B5" t="s">
        <v>31</v>
      </c>
      <c r="C5" s="75">
        <v>60</v>
      </c>
    </row>
    <row r="6" spans="1:3" ht="15" customHeight="1" thickBot="1">
      <c r="A6" s="46" t="s">
        <v>19</v>
      </c>
      <c r="B6" t="s">
        <v>35</v>
      </c>
      <c r="C6" s="75">
        <v>30</v>
      </c>
    </row>
    <row r="7" spans="1:3" ht="15" customHeight="1" thickBot="1">
      <c r="A7" s="48" t="s">
        <v>37</v>
      </c>
      <c r="B7" t="s">
        <v>168</v>
      </c>
      <c r="C7" s="82">
        <v>10</v>
      </c>
    </row>
    <row r="8" spans="1:3" ht="15" customHeight="1">
      <c r="A8" s="50" t="s">
        <v>39</v>
      </c>
      <c r="B8" t="s">
        <v>21</v>
      </c>
      <c r="C8" s="90">
        <v>50</v>
      </c>
    </row>
    <row r="9" spans="1:3" ht="15" customHeight="1">
      <c r="A9" s="50" t="s">
        <v>39</v>
      </c>
      <c r="B9" t="s">
        <v>24</v>
      </c>
      <c r="C9" s="92">
        <v>25</v>
      </c>
    </row>
    <row r="10" spans="1:3" ht="15" customHeight="1">
      <c r="A10" s="50" t="s">
        <v>39</v>
      </c>
      <c r="B10" t="s">
        <v>24</v>
      </c>
      <c r="C10" s="92">
        <v>30</v>
      </c>
    </row>
    <row r="11" spans="1:3" ht="15" customHeight="1">
      <c r="A11" s="50" t="s">
        <v>39</v>
      </c>
      <c r="B11" t="s">
        <v>31</v>
      </c>
      <c r="C11" s="92">
        <v>50</v>
      </c>
    </row>
    <row r="12" spans="1:3" ht="15" customHeight="1" thickBot="1">
      <c r="A12" s="50" t="s">
        <v>39</v>
      </c>
      <c r="B12" t="s">
        <v>35</v>
      </c>
      <c r="C12" s="92">
        <v>30</v>
      </c>
    </row>
    <row r="13" spans="1:3" ht="15" customHeight="1" thickBot="1">
      <c r="A13" s="48" t="s">
        <v>37</v>
      </c>
      <c r="B13" t="s">
        <v>168</v>
      </c>
      <c r="C13" s="82">
        <v>10</v>
      </c>
    </row>
    <row r="14" spans="1:3" ht="15" customHeight="1">
      <c r="A14" s="46" t="s">
        <v>46</v>
      </c>
      <c r="B14" t="s">
        <v>21</v>
      </c>
      <c r="C14" s="99">
        <v>20</v>
      </c>
    </row>
    <row r="15" spans="1:3" ht="15" customHeight="1" thickBot="1">
      <c r="A15" s="46" t="s">
        <v>46</v>
      </c>
      <c r="B15" t="s">
        <v>31</v>
      </c>
      <c r="C15" s="101">
        <v>25</v>
      </c>
    </row>
    <row r="16" spans="1:3" ht="15" customHeight="1" thickBot="1">
      <c r="A16" s="48" t="s">
        <v>37</v>
      </c>
      <c r="B16" t="s">
        <v>168</v>
      </c>
      <c r="C16" s="82">
        <v>10</v>
      </c>
    </row>
    <row r="17" spans="1:3" ht="15" customHeight="1">
      <c r="A17" s="50" t="s">
        <v>50</v>
      </c>
      <c r="B17" t="s">
        <v>52</v>
      </c>
      <c r="C17" s="105">
        <v>30</v>
      </c>
    </row>
    <row r="18" spans="1:3" ht="15" customHeight="1">
      <c r="A18" s="50" t="s">
        <v>50</v>
      </c>
      <c r="B18" t="s">
        <v>52</v>
      </c>
      <c r="C18" s="92">
        <v>20</v>
      </c>
    </row>
    <row r="19" spans="1:3" ht="15" customHeight="1">
      <c r="A19" s="50" t="s">
        <v>50</v>
      </c>
      <c r="B19" t="s">
        <v>59</v>
      </c>
      <c r="C19" s="92">
        <v>25</v>
      </c>
    </row>
    <row r="20" spans="1:3" ht="15" customHeight="1" thickBot="1">
      <c r="A20" s="50" t="s">
        <v>50</v>
      </c>
      <c r="B20" t="s">
        <v>35</v>
      </c>
      <c r="C20" s="92">
        <v>20</v>
      </c>
    </row>
    <row r="21" spans="1:3" ht="15" customHeight="1" thickBot="1">
      <c r="A21" s="48" t="s">
        <v>37</v>
      </c>
      <c r="B21" t="s">
        <v>168</v>
      </c>
      <c r="C21" s="82">
        <v>10</v>
      </c>
    </row>
    <row r="22" spans="1:3" ht="15" customHeight="1">
      <c r="A22" s="46" t="s">
        <v>67</v>
      </c>
      <c r="B22" t="s">
        <v>52</v>
      </c>
      <c r="C22" s="99">
        <v>15</v>
      </c>
    </row>
    <row r="23" spans="1:3" ht="15" customHeight="1">
      <c r="A23" s="46" t="s">
        <v>67</v>
      </c>
      <c r="B23" t="s">
        <v>59</v>
      </c>
      <c r="C23" s="109">
        <v>20</v>
      </c>
    </row>
    <row r="24" spans="1:3" ht="15" customHeight="1">
      <c r="A24" s="46" t="s">
        <v>67</v>
      </c>
      <c r="B24" t="s">
        <v>35</v>
      </c>
      <c r="C24" s="109">
        <v>15</v>
      </c>
    </row>
    <row r="25" spans="1:3" ht="15" customHeight="1" thickBot="1">
      <c r="A25" s="46" t="s">
        <v>67</v>
      </c>
      <c r="B25" t="s">
        <v>59</v>
      </c>
      <c r="C25" s="109">
        <v>20</v>
      </c>
    </row>
    <row r="26" spans="1:3" ht="15" customHeight="1" thickBot="1">
      <c r="A26" s="48" t="s">
        <v>37</v>
      </c>
      <c r="B26" t="s">
        <v>168</v>
      </c>
      <c r="C26" s="82">
        <v>10</v>
      </c>
    </row>
    <row r="27" spans="1:3" ht="15" customHeight="1">
      <c r="A27" s="50" t="s">
        <v>73</v>
      </c>
      <c r="B27" t="s">
        <v>52</v>
      </c>
      <c r="C27" s="105">
        <v>25</v>
      </c>
    </row>
    <row r="28" spans="1:3" ht="15" customHeight="1">
      <c r="A28" s="50" t="s">
        <v>73</v>
      </c>
      <c r="B28" t="s">
        <v>59</v>
      </c>
      <c r="C28" s="92">
        <v>25</v>
      </c>
    </row>
    <row r="29" spans="1:3" ht="15" customHeight="1">
      <c r="A29" s="50" t="s">
        <v>73</v>
      </c>
      <c r="B29" t="s">
        <v>35</v>
      </c>
      <c r="C29" s="92">
        <v>20</v>
      </c>
    </row>
    <row r="30" spans="1:3" ht="15" customHeight="1" thickBot="1">
      <c r="A30" s="50" t="s">
        <v>73</v>
      </c>
      <c r="B30" t="s">
        <v>59</v>
      </c>
      <c r="C30" s="92">
        <v>20</v>
      </c>
    </row>
    <row r="31" spans="1:3" ht="15" customHeight="1" thickBot="1">
      <c r="A31" s="48" t="s">
        <v>37</v>
      </c>
      <c r="B31" t="s">
        <v>168</v>
      </c>
      <c r="C31" s="82">
        <v>10</v>
      </c>
    </row>
    <row r="32" spans="1:3" ht="15" customHeight="1">
      <c r="A32" s="53" t="s">
        <v>81</v>
      </c>
      <c r="B32" t="s">
        <v>52</v>
      </c>
      <c r="C32" s="99">
        <v>25</v>
      </c>
    </row>
    <row r="33" spans="1:3" ht="15" customHeight="1" thickBot="1">
      <c r="A33" s="53" t="s">
        <v>81</v>
      </c>
      <c r="B33" t="s">
        <v>85</v>
      </c>
      <c r="C33" s="101">
        <v>20</v>
      </c>
    </row>
    <row r="34" spans="1:3" ht="15" customHeight="1" thickBot="1">
      <c r="A34" s="48" t="s">
        <v>37</v>
      </c>
      <c r="B34" t="s">
        <v>168</v>
      </c>
      <c r="C34" s="82">
        <v>10</v>
      </c>
    </row>
    <row r="35" spans="1:3" ht="15" customHeight="1">
      <c r="A35" s="50" t="s">
        <v>88</v>
      </c>
      <c r="B35" t="s">
        <v>52</v>
      </c>
      <c r="C35" s="105">
        <v>20</v>
      </c>
    </row>
    <row r="36" spans="1:3" ht="15" customHeight="1" thickBot="1">
      <c r="A36" s="50" t="s">
        <v>88</v>
      </c>
      <c r="B36" t="s">
        <v>85</v>
      </c>
      <c r="C36" s="113">
        <v>20</v>
      </c>
    </row>
    <row r="37" spans="1:3" ht="15" customHeight="1" thickBot="1">
      <c r="A37" s="48" t="s">
        <v>37</v>
      </c>
      <c r="B37" t="s">
        <v>168</v>
      </c>
      <c r="C37" s="82">
        <v>10</v>
      </c>
    </row>
    <row r="38" spans="1:3" ht="15" customHeight="1">
      <c r="A38" s="46" t="s">
        <v>92</v>
      </c>
      <c r="B38" t="s">
        <v>35</v>
      </c>
      <c r="C38" s="99">
        <v>25</v>
      </c>
    </row>
    <row r="39" spans="1:3" ht="15" customHeight="1">
      <c r="A39" s="46" t="s">
        <v>92</v>
      </c>
      <c r="B39" t="s">
        <v>85</v>
      </c>
      <c r="C39" s="109">
        <v>20</v>
      </c>
    </row>
    <row r="40" spans="1:3" ht="15" customHeight="1">
      <c r="A40" s="46" t="s">
        <v>92</v>
      </c>
      <c r="B40" t="s">
        <v>35</v>
      </c>
      <c r="C40" s="99">
        <v>25</v>
      </c>
    </row>
    <row r="41" spans="1:3" ht="15" customHeight="1" thickBot="1">
      <c r="A41" s="46" t="s">
        <v>92</v>
      </c>
      <c r="B41" t="s">
        <v>85</v>
      </c>
      <c r="C41" s="101">
        <v>20</v>
      </c>
    </row>
    <row r="42" spans="1:3" ht="15" customHeight="1" thickBot="1">
      <c r="A42" s="48" t="s">
        <v>37</v>
      </c>
      <c r="B42" t="s">
        <v>168</v>
      </c>
      <c r="C42" s="82">
        <v>10</v>
      </c>
    </row>
    <row r="43" spans="1:3" ht="15" customHeight="1">
      <c r="A43" s="50" t="s">
        <v>104</v>
      </c>
      <c r="B43" t="s">
        <v>24</v>
      </c>
      <c r="C43" s="105">
        <v>25</v>
      </c>
    </row>
    <row r="44" spans="1:3" ht="15" customHeight="1">
      <c r="A44" s="50" t="s">
        <v>104</v>
      </c>
      <c r="B44" t="s">
        <v>59</v>
      </c>
      <c r="C44" s="113">
        <v>20</v>
      </c>
    </row>
    <row r="45" spans="1:3" ht="15" customHeight="1" thickBot="1">
      <c r="A45" s="50" t="s">
        <v>104</v>
      </c>
      <c r="B45" t="s">
        <v>85</v>
      </c>
      <c r="C45" s="113">
        <v>20</v>
      </c>
    </row>
    <row r="46" spans="1:3" ht="15" customHeight="1" thickBot="1">
      <c r="A46" s="48" t="s">
        <v>37</v>
      </c>
      <c r="B46" t="s">
        <v>168</v>
      </c>
      <c r="C46" s="82">
        <v>5</v>
      </c>
    </row>
    <row r="47" spans="1:3" ht="15" customHeight="1">
      <c r="A47" s="46" t="s">
        <v>112</v>
      </c>
      <c r="B47" t="s">
        <v>24</v>
      </c>
      <c r="C47" s="99">
        <v>25</v>
      </c>
    </row>
    <row r="48" spans="1:3" ht="15" customHeight="1">
      <c r="A48" s="46" t="s">
        <v>112</v>
      </c>
      <c r="B48" t="s">
        <v>59</v>
      </c>
      <c r="C48" s="101">
        <v>25</v>
      </c>
    </row>
    <row r="49" spans="1:3" ht="15" customHeight="1">
      <c r="A49" s="46" t="s">
        <v>112</v>
      </c>
      <c r="B49" t="s">
        <v>59</v>
      </c>
      <c r="C49" s="101">
        <v>20</v>
      </c>
    </row>
    <row r="50" spans="1:3" ht="15" customHeight="1" thickBot="1">
      <c r="A50" s="46" t="s">
        <v>112</v>
      </c>
      <c r="B50" t="s">
        <v>85</v>
      </c>
      <c r="C50" s="101">
        <v>20</v>
      </c>
    </row>
    <row r="51" spans="1:3" ht="15" customHeight="1" thickBot="1">
      <c r="A51" s="48" t="s">
        <v>37</v>
      </c>
      <c r="B51" t="s">
        <v>168</v>
      </c>
      <c r="C51" s="82">
        <v>10</v>
      </c>
    </row>
    <row r="52" spans="1:3" ht="15" customHeight="1">
      <c r="A52" s="50" t="s">
        <v>121</v>
      </c>
      <c r="B52" t="s">
        <v>52</v>
      </c>
      <c r="C52" s="105">
        <v>20</v>
      </c>
    </row>
    <row r="53" spans="1:3" ht="15" customHeight="1" thickBot="1">
      <c r="A53" s="50" t="s">
        <v>121</v>
      </c>
      <c r="B53" t="s">
        <v>59</v>
      </c>
      <c r="C53" s="113">
        <v>25</v>
      </c>
    </row>
    <row r="54" spans="1:3" ht="15" customHeight="1" thickBot="1">
      <c r="A54" s="48" t="s">
        <v>37</v>
      </c>
      <c r="B54" t="s">
        <v>168</v>
      </c>
      <c r="C54" s="82">
        <v>10</v>
      </c>
    </row>
    <row r="55" spans="1:3" ht="15" customHeight="1">
      <c r="A55" s="46" t="s">
        <v>125</v>
      </c>
      <c r="B55" t="s">
        <v>52</v>
      </c>
      <c r="C55" s="99">
        <v>20</v>
      </c>
    </row>
    <row r="56" spans="1:3" ht="15" customHeight="1">
      <c r="A56" s="46" t="s">
        <v>125</v>
      </c>
      <c r="B56" t="s">
        <v>59</v>
      </c>
      <c r="C56" s="101">
        <v>30</v>
      </c>
    </row>
    <row r="57" spans="1:3" ht="15" customHeight="1" thickBot="1">
      <c r="A57" s="46" t="s">
        <v>125</v>
      </c>
      <c r="B57" t="s">
        <v>59</v>
      </c>
      <c r="C57" s="101">
        <v>20</v>
      </c>
    </row>
    <row r="58" spans="1:3" ht="15" customHeight="1" thickBot="1">
      <c r="A58" s="48" t="s">
        <v>37</v>
      </c>
      <c r="B58" t="s">
        <v>168</v>
      </c>
      <c r="C58" s="82">
        <v>10</v>
      </c>
    </row>
    <row r="59" spans="1:3" ht="15" customHeight="1">
      <c r="A59" s="50" t="s">
        <v>130</v>
      </c>
      <c r="B59" t="s">
        <v>21</v>
      </c>
      <c r="C59" s="105">
        <v>20</v>
      </c>
    </row>
    <row r="60" spans="1:3" ht="15" customHeight="1">
      <c r="A60" s="50" t="s">
        <v>130</v>
      </c>
      <c r="B60" t="s">
        <v>85</v>
      </c>
      <c r="C60" s="90">
        <v>15</v>
      </c>
    </row>
    <row r="61" spans="1:3" ht="15" customHeight="1">
      <c r="A61" s="50" t="s">
        <v>130</v>
      </c>
      <c r="B61" t="s">
        <v>59</v>
      </c>
      <c r="C61" s="120">
        <v>20</v>
      </c>
    </row>
    <row r="62" spans="1:3" ht="15" customHeight="1" thickBot="1">
      <c r="A62" s="50" t="s">
        <v>130</v>
      </c>
      <c r="B62" t="s">
        <v>31</v>
      </c>
      <c r="C62" s="90">
        <v>25</v>
      </c>
    </row>
    <row r="63" spans="1:3" ht="15" customHeight="1" thickBot="1">
      <c r="A63" s="48" t="s">
        <v>37</v>
      </c>
      <c r="B63" t="s">
        <v>168</v>
      </c>
      <c r="C63" s="82">
        <v>10</v>
      </c>
    </row>
    <row r="64" spans="1:3" ht="15" customHeight="1">
      <c r="A64" s="50" t="s">
        <v>130</v>
      </c>
      <c r="B64" t="s">
        <v>52</v>
      </c>
      <c r="C64" s="105">
        <v>15</v>
      </c>
    </row>
    <row r="65" spans="1:3" ht="15" customHeight="1">
      <c r="A65" s="50" t="s">
        <v>130</v>
      </c>
      <c r="B65" t="s">
        <v>59</v>
      </c>
      <c r="C65" s="120">
        <v>10</v>
      </c>
    </row>
    <row r="66" spans="1:3" ht="15" customHeight="1" thickBot="1">
      <c r="A66" s="50" t="s">
        <v>130</v>
      </c>
      <c r="B66" t="s">
        <v>31</v>
      </c>
      <c r="C66" s="90">
        <v>20</v>
      </c>
    </row>
    <row r="67" spans="1:3" ht="15" customHeight="1" thickBot="1">
      <c r="A67" s="48" t="s">
        <v>37</v>
      </c>
      <c r="B67" t="s">
        <v>168</v>
      </c>
      <c r="C67" s="82"/>
    </row>
    <row r="68" spans="1:3" ht="15" customHeight="1">
      <c r="A68" s="46" t="s">
        <v>142</v>
      </c>
      <c r="B68" t="s">
        <v>21</v>
      </c>
      <c r="C68" s="99">
        <v>20</v>
      </c>
    </row>
    <row r="69" spans="1:3" ht="15" customHeight="1">
      <c r="A69" s="46" t="s">
        <v>142</v>
      </c>
      <c r="B69" t="s">
        <v>85</v>
      </c>
      <c r="C69" s="122">
        <v>15</v>
      </c>
    </row>
    <row r="70" spans="1:3" ht="15" customHeight="1" thickBot="1">
      <c r="A70" s="46" t="s">
        <v>142</v>
      </c>
      <c r="B70" t="s">
        <v>59</v>
      </c>
      <c r="C70" s="124">
        <v>20</v>
      </c>
    </row>
    <row r="71" spans="1:3" ht="15" customHeight="1" thickBot="1">
      <c r="A71" s="48" t="s">
        <v>37</v>
      </c>
      <c r="B71" t="s">
        <v>168</v>
      </c>
      <c r="C71" s="82">
        <v>10</v>
      </c>
    </row>
    <row r="72" spans="1:3" ht="15" customHeight="1" thickBot="1">
      <c r="A72" s="50" t="s">
        <v>149</v>
      </c>
      <c r="B72" t="s">
        <v>52</v>
      </c>
      <c r="C72" s="90">
        <v>20</v>
      </c>
    </row>
    <row r="73" spans="1:3" ht="15" customHeight="1" thickBot="1">
      <c r="A73" s="48" t="s">
        <v>37</v>
      </c>
      <c r="B73" t="s">
        <v>168</v>
      </c>
      <c r="C73" s="82">
        <v>5</v>
      </c>
    </row>
    <row r="74" spans="1:3" ht="15" customHeight="1">
      <c r="A74" s="46" t="s">
        <v>153</v>
      </c>
      <c r="B74" t="s">
        <v>52</v>
      </c>
      <c r="C74" s="99">
        <v>20</v>
      </c>
    </row>
    <row r="75" spans="1:3" ht="15" customHeight="1">
      <c r="A75" s="46" t="s">
        <v>153</v>
      </c>
      <c r="B75" t="s">
        <v>59</v>
      </c>
      <c r="C75" s="101">
        <v>25</v>
      </c>
    </row>
    <row r="76" spans="1:3" ht="15" customHeight="1" thickBot="1">
      <c r="A76" s="46" t="s">
        <v>153</v>
      </c>
      <c r="B76" t="s">
        <v>31</v>
      </c>
      <c r="C76" s="101">
        <v>25</v>
      </c>
    </row>
    <row r="77" spans="1:3" ht="15" customHeight="1" thickBot="1">
      <c r="A77" s="48" t="s">
        <v>37</v>
      </c>
      <c r="B77" t="s">
        <v>168</v>
      </c>
      <c r="C77" s="82">
        <v>10</v>
      </c>
    </row>
    <row r="78" spans="1:3" ht="15" customHeight="1">
      <c r="A78" s="50" t="s">
        <v>160</v>
      </c>
      <c r="B78" t="s">
        <v>21</v>
      </c>
      <c r="C78" s="105">
        <v>25</v>
      </c>
    </row>
    <row r="79" spans="1:3" ht="15" customHeight="1">
      <c r="A79" s="50" t="s">
        <v>160</v>
      </c>
      <c r="B79" t="s">
        <v>85</v>
      </c>
      <c r="C79" s="90">
        <v>20</v>
      </c>
    </row>
    <row r="80" spans="1:3" ht="15" customHeight="1">
      <c r="A80" s="50" t="s">
        <v>160</v>
      </c>
      <c r="B80" t="s">
        <v>59</v>
      </c>
      <c r="C80" s="120">
        <v>20</v>
      </c>
    </row>
    <row r="81" spans="1:3" ht="15" customHeight="1" thickBot="1">
      <c r="A81" s="50" t="s">
        <v>160</v>
      </c>
      <c r="B81" t="s">
        <v>31</v>
      </c>
      <c r="C81" s="90">
        <v>25</v>
      </c>
    </row>
    <row r="82" spans="1:3" ht="15" customHeight="1" thickBot="1">
      <c r="A82" s="48" t="s">
        <v>37</v>
      </c>
      <c r="B82" t="s">
        <v>168</v>
      </c>
      <c r="C82" s="82">
        <v>10</v>
      </c>
    </row>
  </sheetData>
  <autoFilter ref="A1:C82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"/>
  <sheetViews>
    <sheetView rightToLeft="1" tabSelected="1" workbookViewId="0">
      <selection activeCell="B7" sqref="B7"/>
    </sheetView>
  </sheetViews>
  <sheetFormatPr defaultRowHeight="15"/>
  <cols>
    <col min="1" max="1" width="9.140625" customWidth="1"/>
  </cols>
  <sheetData>
    <row r="1" spans="1:82" ht="18">
      <c r="A1" s="2" t="s">
        <v>3</v>
      </c>
      <c r="B1" s="46" t="s">
        <v>19</v>
      </c>
      <c r="C1" s="46" t="s">
        <v>19</v>
      </c>
      <c r="D1" s="46" t="s">
        <v>19</v>
      </c>
      <c r="E1" s="46" t="s">
        <v>19</v>
      </c>
      <c r="F1" s="46" t="s">
        <v>19</v>
      </c>
      <c r="G1" s="48" t="s">
        <v>37</v>
      </c>
      <c r="H1" s="50" t="s">
        <v>39</v>
      </c>
      <c r="I1" s="50" t="s">
        <v>39</v>
      </c>
      <c r="J1" s="50" t="s">
        <v>39</v>
      </c>
      <c r="K1" s="50" t="s">
        <v>39</v>
      </c>
      <c r="L1" s="50" t="s">
        <v>39</v>
      </c>
      <c r="M1" s="48" t="s">
        <v>37</v>
      </c>
      <c r="N1" s="46" t="s">
        <v>46</v>
      </c>
      <c r="O1" s="46" t="s">
        <v>46</v>
      </c>
      <c r="P1" s="48" t="s">
        <v>37</v>
      </c>
      <c r="Q1" s="50" t="s">
        <v>50</v>
      </c>
      <c r="R1" s="50" t="s">
        <v>50</v>
      </c>
      <c r="S1" s="50" t="s">
        <v>50</v>
      </c>
      <c r="T1" s="50" t="s">
        <v>50</v>
      </c>
      <c r="U1" s="48" t="s">
        <v>37</v>
      </c>
      <c r="V1" s="46" t="s">
        <v>67</v>
      </c>
      <c r="W1" s="46" t="s">
        <v>67</v>
      </c>
      <c r="X1" s="46" t="s">
        <v>67</v>
      </c>
      <c r="Y1" s="46" t="s">
        <v>67</v>
      </c>
      <c r="Z1" s="48" t="s">
        <v>37</v>
      </c>
      <c r="AA1" s="50" t="s">
        <v>73</v>
      </c>
      <c r="AB1" s="50" t="s">
        <v>73</v>
      </c>
      <c r="AC1" s="50" t="s">
        <v>73</v>
      </c>
      <c r="AD1" s="50" t="s">
        <v>73</v>
      </c>
      <c r="AE1" s="48" t="s">
        <v>37</v>
      </c>
      <c r="AF1" s="53" t="s">
        <v>81</v>
      </c>
      <c r="AG1" s="53" t="s">
        <v>81</v>
      </c>
      <c r="AH1" s="48" t="s">
        <v>37</v>
      </c>
      <c r="AI1" s="50" t="s">
        <v>88</v>
      </c>
      <c r="AJ1" s="50" t="s">
        <v>88</v>
      </c>
      <c r="AK1" s="48" t="s">
        <v>37</v>
      </c>
      <c r="AL1" s="46" t="s">
        <v>92</v>
      </c>
      <c r="AM1" s="46" t="s">
        <v>92</v>
      </c>
      <c r="AN1" s="46" t="s">
        <v>92</v>
      </c>
      <c r="AO1" s="46" t="s">
        <v>92</v>
      </c>
      <c r="AP1" s="48" t="s">
        <v>37</v>
      </c>
      <c r="AQ1" s="50" t="s">
        <v>104</v>
      </c>
      <c r="AR1" s="50" t="s">
        <v>104</v>
      </c>
      <c r="AS1" s="50" t="s">
        <v>104</v>
      </c>
      <c r="AT1" s="48" t="s">
        <v>37</v>
      </c>
      <c r="AU1" s="46" t="s">
        <v>112</v>
      </c>
      <c r="AV1" s="46" t="s">
        <v>112</v>
      </c>
      <c r="AW1" s="46" t="s">
        <v>112</v>
      </c>
      <c r="AX1" s="46" t="s">
        <v>112</v>
      </c>
      <c r="AY1" s="48" t="s">
        <v>37</v>
      </c>
      <c r="AZ1" s="50" t="s">
        <v>121</v>
      </c>
      <c r="BA1" s="50" t="s">
        <v>121</v>
      </c>
      <c r="BB1" s="48" t="s">
        <v>37</v>
      </c>
      <c r="BC1" s="46" t="s">
        <v>125</v>
      </c>
      <c r="BD1" s="46" t="s">
        <v>125</v>
      </c>
      <c r="BE1" s="46" t="s">
        <v>125</v>
      </c>
      <c r="BF1" s="48" t="s">
        <v>37</v>
      </c>
      <c r="BG1" s="50" t="s">
        <v>130</v>
      </c>
      <c r="BH1" s="50" t="s">
        <v>130</v>
      </c>
      <c r="BI1" s="50" t="s">
        <v>130</v>
      </c>
      <c r="BJ1" s="50" t="s">
        <v>130</v>
      </c>
      <c r="BK1" s="48" t="s">
        <v>37</v>
      </c>
      <c r="BL1" s="50" t="s">
        <v>130</v>
      </c>
      <c r="BM1" s="50" t="s">
        <v>130</v>
      </c>
      <c r="BN1" s="50" t="s">
        <v>130</v>
      </c>
      <c r="BO1" s="48" t="s">
        <v>37</v>
      </c>
      <c r="BP1" s="46" t="s">
        <v>142</v>
      </c>
      <c r="BQ1" s="46" t="s">
        <v>142</v>
      </c>
      <c r="BR1" s="46" t="s">
        <v>142</v>
      </c>
      <c r="BS1" s="48" t="s">
        <v>37</v>
      </c>
      <c r="BT1" s="50" t="s">
        <v>149</v>
      </c>
      <c r="BU1" s="48" t="s">
        <v>37</v>
      </c>
      <c r="BV1" s="46" t="s">
        <v>153</v>
      </c>
      <c r="BW1" s="46" t="s">
        <v>153</v>
      </c>
      <c r="BX1" s="46" t="s">
        <v>153</v>
      </c>
      <c r="BY1" s="48" t="s">
        <v>37</v>
      </c>
      <c r="BZ1" s="50" t="s">
        <v>160</v>
      </c>
      <c r="CA1" s="50" t="s">
        <v>160</v>
      </c>
      <c r="CB1" s="50" t="s">
        <v>160</v>
      </c>
      <c r="CC1" s="50" t="s">
        <v>160</v>
      </c>
      <c r="CD1" s="48" t="s">
        <v>37</v>
      </c>
    </row>
    <row r="2" spans="1:82" ht="15.75" thickBot="1">
      <c r="A2" t="s">
        <v>5</v>
      </c>
      <c r="B2" t="s">
        <v>21</v>
      </c>
      <c r="C2" t="s">
        <v>24</v>
      </c>
      <c r="D2" t="s">
        <v>24</v>
      </c>
      <c r="E2" t="s">
        <v>31</v>
      </c>
      <c r="F2" t="s">
        <v>35</v>
      </c>
      <c r="G2" t="s">
        <v>168</v>
      </c>
      <c r="H2" t="s">
        <v>21</v>
      </c>
      <c r="I2" t="s">
        <v>24</v>
      </c>
      <c r="J2" t="s">
        <v>24</v>
      </c>
      <c r="K2" t="s">
        <v>31</v>
      </c>
      <c r="L2" t="s">
        <v>35</v>
      </c>
      <c r="M2" t="s">
        <v>168</v>
      </c>
      <c r="N2" t="s">
        <v>21</v>
      </c>
      <c r="O2" t="s">
        <v>31</v>
      </c>
      <c r="P2" t="s">
        <v>168</v>
      </c>
      <c r="Q2" t="s">
        <v>52</v>
      </c>
      <c r="R2" t="s">
        <v>52</v>
      </c>
      <c r="S2" t="s">
        <v>59</v>
      </c>
      <c r="T2" t="s">
        <v>35</v>
      </c>
      <c r="U2" t="s">
        <v>168</v>
      </c>
      <c r="V2" t="s">
        <v>52</v>
      </c>
      <c r="W2" t="s">
        <v>59</v>
      </c>
      <c r="X2" t="s">
        <v>35</v>
      </c>
      <c r="Y2" t="s">
        <v>59</v>
      </c>
      <c r="Z2" t="s">
        <v>168</v>
      </c>
      <c r="AA2" t="s">
        <v>52</v>
      </c>
      <c r="AB2" t="s">
        <v>59</v>
      </c>
      <c r="AC2" t="s">
        <v>35</v>
      </c>
      <c r="AD2" t="s">
        <v>59</v>
      </c>
      <c r="AE2" t="s">
        <v>168</v>
      </c>
      <c r="AF2" t="s">
        <v>52</v>
      </c>
      <c r="AG2" t="s">
        <v>85</v>
      </c>
      <c r="AH2" t="s">
        <v>168</v>
      </c>
      <c r="AI2" t="s">
        <v>52</v>
      </c>
      <c r="AJ2" t="s">
        <v>85</v>
      </c>
      <c r="AK2" t="s">
        <v>168</v>
      </c>
      <c r="AL2" t="s">
        <v>35</v>
      </c>
      <c r="AM2" t="s">
        <v>85</v>
      </c>
      <c r="AN2" t="s">
        <v>35</v>
      </c>
      <c r="AO2" t="s">
        <v>85</v>
      </c>
      <c r="AP2" t="s">
        <v>168</v>
      </c>
      <c r="AQ2" t="s">
        <v>24</v>
      </c>
      <c r="AR2" t="s">
        <v>59</v>
      </c>
      <c r="AS2" t="s">
        <v>85</v>
      </c>
      <c r="AT2" t="s">
        <v>168</v>
      </c>
      <c r="AU2" t="s">
        <v>24</v>
      </c>
      <c r="AV2" t="s">
        <v>59</v>
      </c>
      <c r="AW2" t="s">
        <v>59</v>
      </c>
      <c r="AX2" t="s">
        <v>85</v>
      </c>
      <c r="AY2" t="s">
        <v>168</v>
      </c>
      <c r="AZ2" t="s">
        <v>52</v>
      </c>
      <c r="BA2" t="s">
        <v>59</v>
      </c>
      <c r="BB2" t="s">
        <v>168</v>
      </c>
      <c r="BC2" t="s">
        <v>52</v>
      </c>
      <c r="BD2" t="s">
        <v>59</v>
      </c>
      <c r="BE2" t="s">
        <v>59</v>
      </c>
      <c r="BF2" t="s">
        <v>168</v>
      </c>
      <c r="BG2" t="s">
        <v>21</v>
      </c>
      <c r="BH2" t="s">
        <v>85</v>
      </c>
      <c r="BI2" t="s">
        <v>59</v>
      </c>
      <c r="BJ2" t="s">
        <v>31</v>
      </c>
      <c r="BK2" t="s">
        <v>168</v>
      </c>
      <c r="BL2" t="s">
        <v>52</v>
      </c>
      <c r="BM2" t="s">
        <v>59</v>
      </c>
      <c r="BN2" t="s">
        <v>31</v>
      </c>
      <c r="BO2" t="s">
        <v>168</v>
      </c>
      <c r="BP2" t="s">
        <v>21</v>
      </c>
      <c r="BQ2" t="s">
        <v>85</v>
      </c>
      <c r="BR2" t="s">
        <v>59</v>
      </c>
      <c r="BS2" t="s">
        <v>168</v>
      </c>
      <c r="BT2" t="s">
        <v>52</v>
      </c>
      <c r="BU2" t="s">
        <v>168</v>
      </c>
      <c r="BV2" t="s">
        <v>52</v>
      </c>
      <c r="BW2" t="s">
        <v>59</v>
      </c>
      <c r="BX2" t="s">
        <v>31</v>
      </c>
      <c r="BY2" t="s">
        <v>168</v>
      </c>
      <c r="BZ2" t="s">
        <v>21</v>
      </c>
      <c r="CA2" t="s">
        <v>85</v>
      </c>
      <c r="CB2" t="s">
        <v>59</v>
      </c>
      <c r="CC2" t="s">
        <v>31</v>
      </c>
      <c r="CD2" t="s">
        <v>168</v>
      </c>
    </row>
    <row r="3" spans="1:82" ht="18.75" thickBot="1">
      <c r="A3" s="3" t="s">
        <v>13</v>
      </c>
      <c r="B3" s="72">
        <v>50</v>
      </c>
      <c r="C3" s="75">
        <v>20</v>
      </c>
      <c r="D3" s="75">
        <v>25</v>
      </c>
      <c r="E3" s="75">
        <v>60</v>
      </c>
      <c r="F3" s="75">
        <v>30</v>
      </c>
      <c r="G3" s="82">
        <v>10</v>
      </c>
      <c r="H3" s="90">
        <v>50</v>
      </c>
      <c r="I3" s="92">
        <v>25</v>
      </c>
      <c r="J3" s="92">
        <v>30</v>
      </c>
      <c r="K3" s="92">
        <v>50</v>
      </c>
      <c r="L3" s="92">
        <v>30</v>
      </c>
      <c r="M3" s="82">
        <v>10</v>
      </c>
      <c r="N3" s="99">
        <v>20</v>
      </c>
      <c r="O3" s="101">
        <v>25</v>
      </c>
      <c r="P3" s="82">
        <v>10</v>
      </c>
      <c r="Q3" s="105">
        <v>30</v>
      </c>
      <c r="R3" s="92">
        <v>20</v>
      </c>
      <c r="S3" s="92">
        <v>25</v>
      </c>
      <c r="T3" s="92">
        <v>20</v>
      </c>
      <c r="U3" s="82">
        <v>10</v>
      </c>
      <c r="V3" s="99">
        <v>15</v>
      </c>
      <c r="W3" s="109">
        <v>20</v>
      </c>
      <c r="X3" s="109">
        <v>15</v>
      </c>
      <c r="Y3" s="109">
        <v>20</v>
      </c>
      <c r="Z3" s="82">
        <v>10</v>
      </c>
      <c r="AA3" s="105">
        <v>25</v>
      </c>
      <c r="AB3" s="92">
        <v>25</v>
      </c>
      <c r="AC3" s="92">
        <v>20</v>
      </c>
      <c r="AD3" s="92">
        <v>20</v>
      </c>
      <c r="AE3" s="82">
        <v>10</v>
      </c>
      <c r="AF3" s="99">
        <v>25</v>
      </c>
      <c r="AG3" s="101">
        <v>20</v>
      </c>
      <c r="AH3" s="82">
        <v>10</v>
      </c>
      <c r="AI3" s="105">
        <v>20</v>
      </c>
      <c r="AJ3" s="113">
        <v>20</v>
      </c>
      <c r="AK3" s="82">
        <v>10</v>
      </c>
      <c r="AL3" s="99">
        <v>25</v>
      </c>
      <c r="AM3" s="109">
        <v>20</v>
      </c>
      <c r="AN3" s="99">
        <v>25</v>
      </c>
      <c r="AO3" s="101">
        <v>20</v>
      </c>
      <c r="AP3" s="82">
        <v>10</v>
      </c>
      <c r="AQ3" s="105">
        <v>25</v>
      </c>
      <c r="AR3" s="113">
        <v>20</v>
      </c>
      <c r="AS3" s="113">
        <v>20</v>
      </c>
      <c r="AT3" s="82">
        <v>5</v>
      </c>
      <c r="AU3" s="99">
        <v>25</v>
      </c>
      <c r="AV3" s="101">
        <v>25</v>
      </c>
      <c r="AW3" s="101">
        <v>20</v>
      </c>
      <c r="AX3" s="101">
        <v>20</v>
      </c>
      <c r="AY3" s="82">
        <v>10</v>
      </c>
      <c r="AZ3" s="105">
        <v>20</v>
      </c>
      <c r="BA3" s="113">
        <v>25</v>
      </c>
      <c r="BB3" s="82">
        <v>10</v>
      </c>
      <c r="BC3" s="99">
        <v>20</v>
      </c>
      <c r="BD3" s="101">
        <v>30</v>
      </c>
      <c r="BE3" s="101">
        <v>20</v>
      </c>
      <c r="BF3" s="82">
        <v>10</v>
      </c>
      <c r="BG3" s="105">
        <v>20</v>
      </c>
      <c r="BH3" s="90">
        <v>15</v>
      </c>
      <c r="BI3" s="120">
        <v>20</v>
      </c>
      <c r="BJ3" s="90">
        <v>25</v>
      </c>
      <c r="BK3" s="82">
        <v>10</v>
      </c>
      <c r="BL3" s="105">
        <v>15</v>
      </c>
      <c r="BM3" s="120">
        <v>10</v>
      </c>
      <c r="BN3" s="90">
        <v>20</v>
      </c>
      <c r="BO3" s="82"/>
      <c r="BP3" s="99">
        <v>20</v>
      </c>
      <c r="BQ3" s="122">
        <v>15</v>
      </c>
      <c r="BR3" s="124">
        <v>20</v>
      </c>
      <c r="BS3" s="82">
        <v>10</v>
      </c>
      <c r="BT3" s="90">
        <v>20</v>
      </c>
      <c r="BU3" s="82">
        <v>5</v>
      </c>
      <c r="BV3" s="99">
        <v>20</v>
      </c>
      <c r="BW3" s="101">
        <v>25</v>
      </c>
      <c r="BX3" s="101">
        <v>25</v>
      </c>
      <c r="BY3" s="82">
        <v>10</v>
      </c>
      <c r="BZ3" s="105">
        <v>25</v>
      </c>
      <c r="CA3" s="90">
        <v>20</v>
      </c>
      <c r="CB3" s="120">
        <v>20</v>
      </c>
      <c r="CC3" s="90">
        <v>25</v>
      </c>
      <c r="CD3" s="82">
        <v>10</v>
      </c>
    </row>
    <row r="4" spans="1:82">
      <c r="B4">
        <f>ROUND(B3/60*100,0)</f>
        <v>83</v>
      </c>
      <c r="C4">
        <f t="shared" ref="C4:BN4" si="0">ROUND(C3/60*100,0)</f>
        <v>33</v>
      </c>
      <c r="D4">
        <f t="shared" si="0"/>
        <v>42</v>
      </c>
      <c r="E4">
        <f t="shared" si="0"/>
        <v>100</v>
      </c>
      <c r="F4">
        <f t="shared" si="0"/>
        <v>50</v>
      </c>
      <c r="G4">
        <f t="shared" si="0"/>
        <v>17</v>
      </c>
      <c r="H4">
        <f t="shared" si="0"/>
        <v>83</v>
      </c>
      <c r="I4">
        <f t="shared" si="0"/>
        <v>42</v>
      </c>
      <c r="J4">
        <f t="shared" si="0"/>
        <v>50</v>
      </c>
      <c r="K4">
        <f t="shared" si="0"/>
        <v>83</v>
      </c>
      <c r="L4">
        <f t="shared" si="0"/>
        <v>50</v>
      </c>
      <c r="M4">
        <f t="shared" si="0"/>
        <v>17</v>
      </c>
      <c r="N4">
        <f t="shared" si="0"/>
        <v>33</v>
      </c>
      <c r="O4">
        <f t="shared" si="0"/>
        <v>42</v>
      </c>
      <c r="P4">
        <f t="shared" si="0"/>
        <v>17</v>
      </c>
      <c r="Q4">
        <f t="shared" si="0"/>
        <v>50</v>
      </c>
      <c r="R4">
        <f t="shared" si="0"/>
        <v>33</v>
      </c>
      <c r="S4">
        <f t="shared" si="0"/>
        <v>42</v>
      </c>
      <c r="T4">
        <f t="shared" si="0"/>
        <v>33</v>
      </c>
      <c r="U4">
        <f t="shared" si="0"/>
        <v>17</v>
      </c>
      <c r="V4">
        <f t="shared" si="0"/>
        <v>25</v>
      </c>
      <c r="W4">
        <f t="shared" si="0"/>
        <v>33</v>
      </c>
      <c r="X4">
        <f t="shared" si="0"/>
        <v>25</v>
      </c>
      <c r="Y4">
        <f t="shared" si="0"/>
        <v>33</v>
      </c>
      <c r="Z4">
        <f t="shared" si="0"/>
        <v>17</v>
      </c>
      <c r="AA4">
        <f t="shared" si="0"/>
        <v>42</v>
      </c>
      <c r="AB4">
        <f t="shared" si="0"/>
        <v>42</v>
      </c>
      <c r="AC4">
        <f t="shared" si="0"/>
        <v>33</v>
      </c>
      <c r="AD4">
        <f t="shared" si="0"/>
        <v>33</v>
      </c>
      <c r="AE4">
        <f t="shared" si="0"/>
        <v>17</v>
      </c>
      <c r="AF4">
        <f t="shared" si="0"/>
        <v>42</v>
      </c>
      <c r="AG4">
        <f t="shared" si="0"/>
        <v>33</v>
      </c>
      <c r="AH4">
        <f t="shared" si="0"/>
        <v>17</v>
      </c>
      <c r="AI4">
        <f t="shared" si="0"/>
        <v>33</v>
      </c>
      <c r="AJ4">
        <f t="shared" si="0"/>
        <v>33</v>
      </c>
      <c r="AK4">
        <f t="shared" si="0"/>
        <v>17</v>
      </c>
      <c r="AL4">
        <f t="shared" si="0"/>
        <v>42</v>
      </c>
      <c r="AM4">
        <f t="shared" si="0"/>
        <v>33</v>
      </c>
      <c r="AN4">
        <f t="shared" si="0"/>
        <v>42</v>
      </c>
      <c r="AO4">
        <f t="shared" si="0"/>
        <v>33</v>
      </c>
      <c r="AP4">
        <f t="shared" si="0"/>
        <v>17</v>
      </c>
      <c r="AQ4">
        <f t="shared" si="0"/>
        <v>42</v>
      </c>
      <c r="AR4">
        <f t="shared" si="0"/>
        <v>33</v>
      </c>
      <c r="AS4">
        <f t="shared" si="0"/>
        <v>33</v>
      </c>
      <c r="AT4">
        <f t="shared" si="0"/>
        <v>8</v>
      </c>
      <c r="AU4">
        <f t="shared" si="0"/>
        <v>42</v>
      </c>
      <c r="AV4">
        <f t="shared" si="0"/>
        <v>42</v>
      </c>
      <c r="AW4">
        <f t="shared" si="0"/>
        <v>33</v>
      </c>
      <c r="AX4">
        <f t="shared" si="0"/>
        <v>33</v>
      </c>
      <c r="AY4">
        <f t="shared" si="0"/>
        <v>17</v>
      </c>
      <c r="AZ4">
        <f t="shared" si="0"/>
        <v>33</v>
      </c>
      <c r="BA4">
        <f t="shared" si="0"/>
        <v>42</v>
      </c>
      <c r="BB4">
        <f t="shared" si="0"/>
        <v>17</v>
      </c>
      <c r="BC4">
        <f t="shared" si="0"/>
        <v>33</v>
      </c>
      <c r="BD4">
        <f t="shared" si="0"/>
        <v>50</v>
      </c>
      <c r="BE4">
        <f t="shared" si="0"/>
        <v>33</v>
      </c>
      <c r="BF4">
        <f t="shared" si="0"/>
        <v>17</v>
      </c>
      <c r="BG4">
        <f t="shared" si="0"/>
        <v>33</v>
      </c>
      <c r="BH4">
        <f t="shared" si="0"/>
        <v>25</v>
      </c>
      <c r="BI4">
        <f t="shared" si="0"/>
        <v>33</v>
      </c>
      <c r="BJ4">
        <f t="shared" si="0"/>
        <v>42</v>
      </c>
      <c r="BK4">
        <f t="shared" si="0"/>
        <v>17</v>
      </c>
      <c r="BL4">
        <f t="shared" si="0"/>
        <v>25</v>
      </c>
      <c r="BM4">
        <f t="shared" si="0"/>
        <v>17</v>
      </c>
      <c r="BN4">
        <f t="shared" si="0"/>
        <v>33</v>
      </c>
      <c r="BO4">
        <f t="shared" ref="BO4:CD4" si="1">ROUND(BO3/60*100,0)</f>
        <v>0</v>
      </c>
      <c r="BP4">
        <f t="shared" si="1"/>
        <v>33</v>
      </c>
      <c r="BQ4">
        <f t="shared" si="1"/>
        <v>25</v>
      </c>
      <c r="BR4">
        <f t="shared" si="1"/>
        <v>33</v>
      </c>
      <c r="BS4">
        <f t="shared" si="1"/>
        <v>17</v>
      </c>
      <c r="BT4">
        <f t="shared" si="1"/>
        <v>33</v>
      </c>
      <c r="BU4">
        <f t="shared" si="1"/>
        <v>8</v>
      </c>
      <c r="BV4">
        <f t="shared" si="1"/>
        <v>33</v>
      </c>
      <c r="BW4">
        <f t="shared" si="1"/>
        <v>42</v>
      </c>
      <c r="BX4">
        <f t="shared" si="1"/>
        <v>42</v>
      </c>
      <c r="BY4">
        <f t="shared" si="1"/>
        <v>17</v>
      </c>
      <c r="BZ4">
        <f t="shared" si="1"/>
        <v>42</v>
      </c>
      <c r="CA4">
        <f t="shared" si="1"/>
        <v>33</v>
      </c>
      <c r="CB4">
        <f t="shared" si="1"/>
        <v>33</v>
      </c>
      <c r="CC4">
        <f t="shared" si="1"/>
        <v>42</v>
      </c>
      <c r="CD4">
        <f t="shared" si="1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2022-08-30T04:51:04Z</dcterms:modified>
</cp:coreProperties>
</file>