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040" sheetId="24" r:id="rId1"/>
    <sheet name="1010" sheetId="23" r:id="rId2"/>
  </sheets>
  <calcPr calcId="162913"/>
</workbook>
</file>

<file path=xl/calcChain.xml><?xml version="1.0" encoding="utf-8"?>
<calcChain xmlns="http://schemas.openxmlformats.org/spreadsheetml/2006/main">
  <c r="L12" i="24" l="1"/>
  <c r="M9" i="24"/>
  <c r="L9" i="24"/>
  <c r="M8" i="24"/>
  <c r="L8" i="24"/>
  <c r="M7" i="24"/>
  <c r="L7" i="24"/>
  <c r="M17" i="23"/>
  <c r="M16" i="23"/>
  <c r="M15" i="23"/>
  <c r="M14" i="23"/>
  <c r="M12" i="23"/>
  <c r="M11" i="23"/>
  <c r="M10" i="23"/>
  <c r="M9" i="23"/>
  <c r="M8" i="23"/>
  <c r="M7" i="23"/>
  <c r="N12" i="24" l="1"/>
  <c r="N9" i="24"/>
  <c r="N8" i="24"/>
  <c r="N7" i="24"/>
  <c r="N8" i="23" l="1"/>
  <c r="N9" i="23"/>
  <c r="N10" i="23"/>
  <c r="N12" i="23"/>
  <c r="N14" i="23"/>
  <c r="N16" i="23"/>
  <c r="L17" i="23"/>
  <c r="N17" i="23" s="1"/>
  <c r="L16" i="23"/>
  <c r="L15" i="23"/>
  <c r="N15" i="23" s="1"/>
  <c r="L14" i="23"/>
  <c r="L13" i="23"/>
  <c r="N13" i="23" s="1"/>
  <c r="L12" i="23"/>
  <c r="L11" i="23"/>
  <c r="N11" i="23" s="1"/>
  <c r="L10" i="23"/>
  <c r="L9" i="23"/>
  <c r="L8" i="23"/>
  <c r="L7" i="23"/>
  <c r="N7" i="23" s="1"/>
</calcChain>
</file>

<file path=xl/sharedStrings.xml><?xml version="1.0" encoding="utf-8"?>
<sst xmlns="http://schemas.openxmlformats.org/spreadsheetml/2006/main" count="181" uniqueCount="65">
  <si>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</si>
  <si>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</si>
  <si>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</si>
  <si>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</si>
  <si>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</si>
  <si>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</si>
  <si>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</si>
  <si>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</si>
  <si>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</si>
  <si>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</si>
  <si>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</si>
  <si>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</si>
  <si>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</si>
  <si>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</si>
  <si>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</si>
  <si>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</si>
  <si>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</si>
  <si>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</si>
  <si>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</si>
  <si>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</si>
  <si>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</si>
  <si>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</si>
  <si>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</si>
  <si>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</si>
  <si>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</si>
  <si>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</si>
  <si>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</si>
  <si>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</si>
  <si>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Station /Item</t>
  </si>
  <si>
    <t>St-37</t>
  </si>
  <si>
    <t>1 of 1</t>
  </si>
  <si>
    <t>Plate</t>
  </si>
  <si>
    <t>FR.PL</t>
  </si>
  <si>
    <t>Fan Ring</t>
  </si>
  <si>
    <t>Plenum</t>
  </si>
  <si>
    <t>3L.3R</t>
  </si>
  <si>
    <t>FR1.FR2</t>
  </si>
  <si>
    <t>1L.1R</t>
  </si>
  <si>
    <t>2L.2R</t>
  </si>
  <si>
    <t>3M1,3M4</t>
  </si>
  <si>
    <t>4L.4R</t>
  </si>
  <si>
    <t>1M1~1M3</t>
  </si>
  <si>
    <t>3M2,3M3</t>
  </si>
  <si>
    <t>HR PL-1</t>
  </si>
  <si>
    <t>PL-2,PL-9</t>
  </si>
  <si>
    <t>PL-5 HR PL-2</t>
  </si>
  <si>
    <t>Plenum
Fan Ring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</si>
  <si>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</si>
  <si>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,</t>
  </si>
  <si>
    <t>Size</t>
  </si>
  <si>
    <t>Qty 
(Pcs)</t>
  </si>
  <si>
    <t>Steel A-36</t>
  </si>
  <si>
    <t>60x60</t>
  </si>
  <si>
    <t>50x50</t>
  </si>
  <si>
    <t>80x80</t>
  </si>
  <si>
    <t>Angle No.:03</t>
  </si>
  <si>
    <t>Angle No.:03
8L.8R  7L.7R</t>
  </si>
  <si>
    <t>Angle PL-6</t>
  </si>
  <si>
    <t>PL-4-2</t>
  </si>
  <si>
    <t>Angle</t>
  </si>
  <si>
    <t>Din-1028</t>
  </si>
  <si>
    <t>UPN</t>
  </si>
  <si>
    <t>بال 37میلیمتر</t>
  </si>
  <si>
    <t>99.05.25</t>
  </si>
  <si>
    <t>Oil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</si>
</sst>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theme="1"/>
      <name val="Times New Roman"/>
      <family val="1"/>
    </font>
    <font>
      <sz val="9"/>
      <color theme="1"/>
      <name val="B Nazanin"/>
      <charset val="178"/>
    </font>
    <font>
      <sz val="8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9" fontId="9" fillId="0" borderId="1" xfId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9" fontId="9" fillId="0" borderId="0" xfId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9" fontId="9" fillId="2" borderId="0" xfId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8581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Requisition cancels Requisition No. 20172-1040-SN:3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Rev:00 Date:99.05.21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587829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30879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Fan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Ring &amp; Plenum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20172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ABAN Air Cooler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57400" y="9525"/>
          <a:ext cx="35718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3735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6" name="TextBox 5"/>
        <xdr:cNvSpPr txBox="1"/>
      </xdr:nvSpPr>
      <xdr:spPr>
        <a:xfrm>
          <a:off x="44111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61730</xdr:colOff>
      <xdr:row>13</xdr:row>
      <xdr:rowOff>33130</xdr:rowOff>
    </xdr:from>
    <xdr:to>
      <xdr:col>9</xdr:col>
      <xdr:colOff>244751</xdr:colOff>
      <xdr:row>16</xdr:row>
      <xdr:rowOff>134179</xdr:rowOff>
    </xdr:to>
    <xdr:sp macro="" textlink="">
      <xdr:nvSpPr>
        <xdr:cNvPr id="7" name="Rounded Rectangle 6"/>
        <xdr:cNvSpPr/>
      </xdr:nvSpPr>
      <xdr:spPr>
        <a:xfrm>
          <a:off x="61730" y="1995280"/>
          <a:ext cx="5402721" cy="529674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33130</xdr:colOff>
      <xdr:row>16</xdr:row>
      <xdr:rowOff>172278</xdr:rowOff>
    </xdr:from>
    <xdr:to>
      <xdr:col>6</xdr:col>
      <xdr:colOff>124653</xdr:colOff>
      <xdr:row>19</xdr:row>
      <xdr:rowOff>82826</xdr:rowOff>
    </xdr:to>
    <xdr:sp macro="" textlink="">
      <xdr:nvSpPr>
        <xdr:cNvPr id="8" name="Rounded Rectangle 7"/>
        <xdr:cNvSpPr/>
      </xdr:nvSpPr>
      <xdr:spPr>
        <a:xfrm>
          <a:off x="33130" y="2563053"/>
          <a:ext cx="3853898" cy="42489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16</xdr:row>
      <xdr:rowOff>172278</xdr:rowOff>
    </xdr:from>
    <xdr:to>
      <xdr:col>9</xdr:col>
      <xdr:colOff>191329</xdr:colOff>
      <xdr:row>19</xdr:row>
      <xdr:rowOff>82826</xdr:rowOff>
    </xdr:to>
    <xdr:sp macro="" textlink="">
      <xdr:nvSpPr>
        <xdr:cNvPr id="9" name="Rounded Rectangle 8"/>
        <xdr:cNvSpPr/>
      </xdr:nvSpPr>
      <xdr:spPr>
        <a:xfrm>
          <a:off x="3906079" y="2563053"/>
          <a:ext cx="1504950" cy="42489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66261</xdr:colOff>
      <xdr:row>19</xdr:row>
      <xdr:rowOff>115957</xdr:rowOff>
    </xdr:from>
    <xdr:to>
      <xdr:col>17</xdr:col>
      <xdr:colOff>490905</xdr:colOff>
      <xdr:row>20</xdr:row>
      <xdr:rowOff>162338</xdr:rowOff>
    </xdr:to>
    <xdr:sp macro="" textlink="">
      <xdr:nvSpPr>
        <xdr:cNvPr id="10" name="Rounded Rectangle 9"/>
        <xdr:cNvSpPr/>
      </xdr:nvSpPr>
      <xdr:spPr>
        <a:xfrm>
          <a:off x="66261" y="4475476"/>
          <a:ext cx="9663894" cy="21490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244037</xdr:colOff>
      <xdr:row>20</xdr:row>
      <xdr:rowOff>17721</xdr:rowOff>
    </xdr:from>
    <xdr:to>
      <xdr:col>1</xdr:col>
      <xdr:colOff>65942</xdr:colOff>
      <xdr:row>20</xdr:row>
      <xdr:rowOff>117231</xdr:rowOff>
    </xdr:to>
    <xdr:sp macro="" textlink="">
      <xdr:nvSpPr>
        <xdr:cNvPr id="11" name="Flowchart: Connector 10"/>
        <xdr:cNvSpPr/>
      </xdr:nvSpPr>
      <xdr:spPr>
        <a:xfrm>
          <a:off x="244037" y="3094296"/>
          <a:ext cx="98130" cy="9951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223622</xdr:colOff>
      <xdr:row>20</xdr:row>
      <xdr:rowOff>38267</xdr:rowOff>
    </xdr:from>
    <xdr:to>
      <xdr:col>3</xdr:col>
      <xdr:colOff>314267</xdr:colOff>
      <xdr:row>20</xdr:row>
      <xdr:rowOff>124507</xdr:rowOff>
    </xdr:to>
    <xdr:sp macro="" textlink="">
      <xdr:nvSpPr>
        <xdr:cNvPr id="12" name="Flowchart: Connector 11"/>
        <xdr:cNvSpPr/>
      </xdr:nvSpPr>
      <xdr:spPr>
        <a:xfrm>
          <a:off x="1766672" y="3114842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618342</xdr:colOff>
      <xdr:row>20</xdr:row>
      <xdr:rowOff>16607</xdr:rowOff>
    </xdr:from>
    <xdr:to>
      <xdr:col>4</xdr:col>
      <xdr:colOff>718926</xdr:colOff>
      <xdr:row>20</xdr:row>
      <xdr:rowOff>108908</xdr:rowOff>
    </xdr:to>
    <xdr:sp macro="" textlink="">
      <xdr:nvSpPr>
        <xdr:cNvPr id="13" name="Flowchart: Connector 12"/>
        <xdr:cNvSpPr/>
      </xdr:nvSpPr>
      <xdr:spPr>
        <a:xfrm>
          <a:off x="2809092" y="3093182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176277</xdr:colOff>
      <xdr:row>20</xdr:row>
      <xdr:rowOff>21189</xdr:rowOff>
    </xdr:from>
    <xdr:to>
      <xdr:col>15</xdr:col>
      <xdr:colOff>270435</xdr:colOff>
      <xdr:row>20</xdr:row>
      <xdr:rowOff>100703</xdr:rowOff>
    </xdr:to>
    <xdr:sp macro="" textlink="">
      <xdr:nvSpPr>
        <xdr:cNvPr id="14" name="Flowchart: Connector 13"/>
        <xdr:cNvSpPr/>
      </xdr:nvSpPr>
      <xdr:spPr>
        <a:xfrm>
          <a:off x="8682516" y="4435819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501912</xdr:colOff>
      <xdr:row>20</xdr:row>
      <xdr:rowOff>22362</xdr:rowOff>
    </xdr:from>
    <xdr:to>
      <xdr:col>6</xdr:col>
      <xdr:colOff>602496</xdr:colOff>
      <xdr:row>20</xdr:row>
      <xdr:rowOff>115924</xdr:rowOff>
    </xdr:to>
    <xdr:sp macro="" textlink="">
      <xdr:nvSpPr>
        <xdr:cNvPr id="15" name="Flowchart: Connector 14"/>
        <xdr:cNvSpPr/>
      </xdr:nvSpPr>
      <xdr:spPr>
        <a:xfrm>
          <a:off x="4264287" y="3098937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359676</xdr:colOff>
      <xdr:row>20</xdr:row>
      <xdr:rowOff>404</xdr:rowOff>
    </xdr:from>
    <xdr:to>
      <xdr:col>12</xdr:col>
      <xdr:colOff>479753</xdr:colOff>
      <xdr:row>20</xdr:row>
      <xdr:rowOff>109903</xdr:rowOff>
    </xdr:to>
    <xdr:sp macro="" textlink="">
      <xdr:nvSpPr>
        <xdr:cNvPr id="16" name="Flowchart: Connector 15"/>
        <xdr:cNvSpPr/>
      </xdr:nvSpPr>
      <xdr:spPr>
        <a:xfrm>
          <a:off x="7110002" y="4415034"/>
          <a:ext cx="120077" cy="10949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16776</xdr:colOff>
      <xdr:row>20</xdr:row>
      <xdr:rowOff>26885</xdr:rowOff>
    </xdr:from>
    <xdr:to>
      <xdr:col>10</xdr:col>
      <xdr:colOff>121076</xdr:colOff>
      <xdr:row>20</xdr:row>
      <xdr:rowOff>115031</xdr:rowOff>
    </xdr:to>
    <xdr:sp macro="" textlink="">
      <xdr:nvSpPr>
        <xdr:cNvPr id="17" name="Flowchart: Connector 16"/>
        <xdr:cNvSpPr/>
      </xdr:nvSpPr>
      <xdr:spPr>
        <a:xfrm>
          <a:off x="5646051" y="3103460"/>
          <a:ext cx="104300" cy="8814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10</xdr:row>
      <xdr:rowOff>10584</xdr:rowOff>
    </xdr:from>
    <xdr:to>
      <xdr:col>17</xdr:col>
      <xdr:colOff>1</xdr:colOff>
      <xdr:row>10</xdr:row>
      <xdr:rowOff>285750</xdr:rowOff>
    </xdr:to>
    <xdr:sp macro="" textlink="">
      <xdr:nvSpPr>
        <xdr:cNvPr id="18" name="TextBox 17"/>
        <xdr:cNvSpPr txBox="1"/>
      </xdr:nvSpPr>
      <xdr:spPr>
        <a:xfrm>
          <a:off x="8359453" y="1103888"/>
          <a:ext cx="73485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10</xdr:row>
      <xdr:rowOff>10584</xdr:rowOff>
    </xdr:from>
    <xdr:to>
      <xdr:col>10</xdr:col>
      <xdr:colOff>0</xdr:colOff>
      <xdr:row>10</xdr:row>
      <xdr:rowOff>254000</xdr:rowOff>
    </xdr:to>
    <xdr:sp macro="" textlink="">
      <xdr:nvSpPr>
        <xdr:cNvPr id="19" name="TextBox 18"/>
        <xdr:cNvSpPr txBox="1"/>
      </xdr:nvSpPr>
      <xdr:spPr>
        <a:xfrm>
          <a:off x="4400367" y="1103888"/>
          <a:ext cx="120695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20172-1010-SN:2</a:t>
          </a:r>
          <a:r>
            <a:rPr lang="en-US" sz="1100" baseline="0"/>
            <a:t> Rev:00 Date:99.05.21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17172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Fan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Ring &amp; Plenum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20172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17</xdr:row>
      <xdr:rowOff>47624</xdr:rowOff>
    </xdr:from>
    <xdr:to>
      <xdr:col>9</xdr:col>
      <xdr:colOff>219074</xdr:colOff>
      <xdr:row>20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20</xdr:row>
      <xdr:rowOff>169794</xdr:rowOff>
    </xdr:from>
    <xdr:to>
      <xdr:col>6</xdr:col>
      <xdr:colOff>133349</xdr:colOff>
      <xdr:row>25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20</xdr:row>
      <xdr:rowOff>171450</xdr:rowOff>
    </xdr:from>
    <xdr:to>
      <xdr:col>9</xdr:col>
      <xdr:colOff>219075</xdr:colOff>
      <xdr:row>25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38099</xdr:colOff>
      <xdr:row>25</xdr:row>
      <xdr:rowOff>47626</xdr:rowOff>
    </xdr:from>
    <xdr:to>
      <xdr:col>18</xdr:col>
      <xdr:colOff>183172</xdr:colOff>
      <xdr:row>26</xdr:row>
      <xdr:rowOff>85725</xdr:rowOff>
    </xdr:to>
    <xdr:sp macro="" textlink="">
      <xdr:nvSpPr>
        <xdr:cNvPr id="36" name="Rounded Rectangle 35"/>
        <xdr:cNvSpPr/>
      </xdr:nvSpPr>
      <xdr:spPr>
        <a:xfrm>
          <a:off x="38099" y="5462222"/>
          <a:ext cx="9750669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25</xdr:row>
      <xdr:rowOff>107936</xdr:rowOff>
    </xdr:from>
    <xdr:to>
      <xdr:col>0</xdr:col>
      <xdr:colOff>260685</xdr:colOff>
      <xdr:row>26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201228</xdr:colOff>
      <xdr:row>25</xdr:row>
      <xdr:rowOff>116030</xdr:rowOff>
    </xdr:from>
    <xdr:to>
      <xdr:col>3</xdr:col>
      <xdr:colOff>298892</xdr:colOff>
      <xdr:row>26</xdr:row>
      <xdr:rowOff>26114</xdr:rowOff>
    </xdr:to>
    <xdr:sp macro="" textlink="">
      <xdr:nvSpPr>
        <xdr:cNvPr id="38" name="Flowchart: Connector 37"/>
        <xdr:cNvSpPr/>
      </xdr:nvSpPr>
      <xdr:spPr>
        <a:xfrm>
          <a:off x="1732555" y="5530626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640812</xdr:colOff>
      <xdr:row>25</xdr:row>
      <xdr:rowOff>110605</xdr:rowOff>
    </xdr:from>
    <xdr:to>
      <xdr:col>4</xdr:col>
      <xdr:colOff>741396</xdr:colOff>
      <xdr:row>26</xdr:row>
      <xdr:rowOff>20689</xdr:rowOff>
    </xdr:to>
    <xdr:sp macro="" textlink="">
      <xdr:nvSpPr>
        <xdr:cNvPr id="39" name="Flowchart: Connector 38"/>
        <xdr:cNvSpPr/>
      </xdr:nvSpPr>
      <xdr:spPr>
        <a:xfrm>
          <a:off x="2746338" y="10929000"/>
          <a:ext cx="10058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308892</xdr:colOff>
      <xdr:row>25</xdr:row>
      <xdr:rowOff>127784</xdr:rowOff>
    </xdr:from>
    <xdr:to>
      <xdr:col>16</xdr:col>
      <xdr:colOff>38995</xdr:colOff>
      <xdr:row>26</xdr:row>
      <xdr:rowOff>39129</xdr:rowOff>
    </xdr:to>
    <xdr:sp macro="" textlink="">
      <xdr:nvSpPr>
        <xdr:cNvPr id="40" name="Flowchart: Connector 39"/>
        <xdr:cNvSpPr/>
      </xdr:nvSpPr>
      <xdr:spPr>
        <a:xfrm>
          <a:off x="8639604" y="5542380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99085</xdr:colOff>
      <xdr:row>25</xdr:row>
      <xdr:rowOff>105492</xdr:rowOff>
    </xdr:from>
    <xdr:to>
      <xdr:col>7</xdr:col>
      <xdr:colOff>219806</xdr:colOff>
      <xdr:row>26</xdr:row>
      <xdr:rowOff>29308</xdr:rowOff>
    </xdr:to>
    <xdr:sp macro="" textlink="">
      <xdr:nvSpPr>
        <xdr:cNvPr id="41" name="Flowchart: Connector 40"/>
        <xdr:cNvSpPr/>
      </xdr:nvSpPr>
      <xdr:spPr>
        <a:xfrm>
          <a:off x="4209489" y="5520088"/>
          <a:ext cx="120721" cy="11431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117462</xdr:colOff>
      <xdr:row>25</xdr:row>
      <xdr:rowOff>117489</xdr:rowOff>
    </xdr:from>
    <xdr:to>
      <xdr:col>13</xdr:col>
      <xdr:colOff>221762</xdr:colOff>
      <xdr:row>26</xdr:row>
      <xdr:rowOff>28834</xdr:rowOff>
    </xdr:to>
    <xdr:sp macro="" textlink="">
      <xdr:nvSpPr>
        <xdr:cNvPr id="42" name="Flowchart: Connector 41"/>
        <xdr:cNvSpPr/>
      </xdr:nvSpPr>
      <xdr:spPr>
        <a:xfrm>
          <a:off x="7041404" y="5532085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305413</xdr:colOff>
      <xdr:row>25</xdr:row>
      <xdr:rowOff>116711</xdr:rowOff>
    </xdr:from>
    <xdr:to>
      <xdr:col>10</xdr:col>
      <xdr:colOff>411950</xdr:colOff>
      <xdr:row>26</xdr:row>
      <xdr:rowOff>28056</xdr:rowOff>
    </xdr:to>
    <xdr:sp macro="" textlink="">
      <xdr:nvSpPr>
        <xdr:cNvPr id="43" name="Flowchart: Connector 42"/>
        <xdr:cNvSpPr/>
      </xdr:nvSpPr>
      <xdr:spPr>
        <a:xfrm>
          <a:off x="5646740" y="5531307"/>
          <a:ext cx="106537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2"/>
  <sheetViews>
    <sheetView view="pageLayout" topLeftCell="A5" zoomScale="115" zoomScaleNormal="100" zoomScalePageLayoutView="115" workbookViewId="0">
      <selection activeCell="E11" sqref="E11"/>
    </sheetView>
  </sheetViews>
  <sheetFormatPr defaultColWidth="9.140625" defaultRowHeight="15" x14ac:dyDescent="0.25"/>
  <cols>
    <col min="1" max="1" width="3.85546875" bestFit="1" customWidth="1"/>
    <col min="2" max="2" width="8.28515625" customWidth="1"/>
    <col min="3" max="3" width="10" customWidth="1"/>
    <col min="4" max="4" width="9" customWidth="1"/>
    <col min="5" max="5" width="11.855468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8.71093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8"/>
      <c r="L1" s="4" t="s">
        <v>20</v>
      </c>
      <c r="M1" s="4" t="s">
        <v>21</v>
      </c>
      <c r="N1" s="4" t="s">
        <v>2</v>
      </c>
      <c r="O1" s="9"/>
      <c r="P1" s="9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3" t="s">
        <v>26</v>
      </c>
      <c r="L2" s="16">
        <v>20172</v>
      </c>
      <c r="M2" s="13">
        <v>1040</v>
      </c>
      <c r="N2" s="13">
        <v>3</v>
      </c>
      <c r="O2" s="11"/>
      <c r="P2" s="11"/>
      <c r="R2" s="1"/>
    </row>
    <row r="3" spans="1:18" ht="17.25" customHeight="1" x14ac:dyDescent="0.25">
      <c r="K3" s="13" t="s">
        <v>0</v>
      </c>
      <c r="L3" s="13" t="s">
        <v>63</v>
      </c>
      <c r="M3" s="13"/>
      <c r="N3" s="13"/>
      <c r="O3" s="11"/>
      <c r="P3" s="11"/>
      <c r="R3" s="1"/>
    </row>
    <row r="4" spans="1:18" ht="17.25" customHeight="1" x14ac:dyDescent="0.25">
      <c r="K4" s="13" t="s">
        <v>1</v>
      </c>
      <c r="L4" s="13">
        <v>1</v>
      </c>
      <c r="M4" s="13" t="s">
        <v>47</v>
      </c>
      <c r="N4" s="13" t="s">
        <v>30</v>
      </c>
      <c r="O4" s="11"/>
      <c r="P4" s="11"/>
      <c r="Q4" t="s">
        <v>48</v>
      </c>
      <c r="R4" s="1"/>
    </row>
    <row r="5" spans="1:18" ht="18" customHeight="1" x14ac:dyDescent="0.25">
      <c r="N5" s="12"/>
      <c r="O5" s="1"/>
      <c r="Q5" s="1"/>
      <c r="R5" s="1"/>
    </row>
    <row r="6" spans="1:18" ht="40.5" x14ac:dyDescent="0.35">
      <c r="A6" s="4" t="s">
        <v>3</v>
      </c>
      <c r="B6" s="14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5" t="s">
        <v>49</v>
      </c>
      <c r="J6" s="15" t="s">
        <v>6</v>
      </c>
      <c r="K6" s="14" t="s">
        <v>50</v>
      </c>
      <c r="L6" s="14" t="s">
        <v>24</v>
      </c>
      <c r="M6" s="14" t="s">
        <v>25</v>
      </c>
      <c r="N6" s="14" t="s">
        <v>23</v>
      </c>
      <c r="O6" s="14" t="s">
        <v>18</v>
      </c>
      <c r="P6" s="2" t="s">
        <v>8</v>
      </c>
      <c r="Q6" s="2" t="s">
        <v>9</v>
      </c>
      <c r="R6" s="8" t="s">
        <v>13</v>
      </c>
    </row>
    <row r="7" spans="1:18" ht="16.5" x14ac:dyDescent="0.35">
      <c r="A7" s="38">
        <v>1</v>
      </c>
      <c r="B7" s="22" t="s">
        <v>64</v>
      </c>
      <c r="C7" s="22" t="s">
        <v>32</v>
      </c>
      <c r="D7" s="39" t="s">
        <v>33</v>
      </c>
      <c r="E7" s="17" t="s">
        <v>55</v>
      </c>
      <c r="F7" s="38" t="s">
        <v>59</v>
      </c>
      <c r="G7" s="38" t="s">
        <v>51</v>
      </c>
      <c r="H7" s="61">
        <v>5</v>
      </c>
      <c r="I7" s="62" t="s">
        <v>53</v>
      </c>
      <c r="J7" s="62">
        <v>6000</v>
      </c>
      <c r="K7" s="22">
        <v>36</v>
      </c>
      <c r="L7" s="25">
        <f>271*3</f>
        <v>813</v>
      </c>
      <c r="M7" s="22">
        <f>244*3</f>
        <v>732</v>
      </c>
      <c r="N7" s="40">
        <f t="shared" ref="N7" si="0">(L7-M7)/M7</f>
        <v>0.11065573770491803</v>
      </c>
      <c r="O7" s="38" t="s">
        <v>60</v>
      </c>
      <c r="P7" s="41"/>
      <c r="Q7" s="41"/>
      <c r="R7" s="42"/>
    </row>
    <row r="8" spans="1:18" ht="21" x14ac:dyDescent="0.35">
      <c r="A8" s="38">
        <v>2</v>
      </c>
      <c r="B8" s="22" t="s">
        <v>64</v>
      </c>
      <c r="C8" s="22" t="s">
        <v>32</v>
      </c>
      <c r="D8" s="39" t="s">
        <v>34</v>
      </c>
      <c r="E8" s="17" t="s">
        <v>56</v>
      </c>
      <c r="F8" s="38" t="s">
        <v>59</v>
      </c>
      <c r="G8" s="38" t="s">
        <v>51</v>
      </c>
      <c r="H8" s="61">
        <v>6</v>
      </c>
      <c r="I8" s="62" t="s">
        <v>52</v>
      </c>
      <c r="J8" s="62">
        <v>6000</v>
      </c>
      <c r="K8" s="22">
        <v>72</v>
      </c>
      <c r="L8" s="25">
        <f>780*3</f>
        <v>2340</v>
      </c>
      <c r="M8" s="22">
        <f>716*3</f>
        <v>2148</v>
      </c>
      <c r="N8" s="40">
        <f t="shared" ref="N8:N9" si="1">(L8-M8)/M8</f>
        <v>8.9385474860335198E-2</v>
      </c>
      <c r="O8" s="38" t="s">
        <v>60</v>
      </c>
      <c r="P8" s="41"/>
      <c r="Q8" s="41"/>
      <c r="R8" s="42"/>
    </row>
    <row r="9" spans="1:18" ht="16.5" x14ac:dyDescent="0.35">
      <c r="A9" s="38">
        <v>3</v>
      </c>
      <c r="B9" s="22" t="s">
        <v>64</v>
      </c>
      <c r="C9" s="22" t="s">
        <v>32</v>
      </c>
      <c r="D9" s="39" t="s">
        <v>34</v>
      </c>
      <c r="E9" s="17" t="s">
        <v>57</v>
      </c>
      <c r="F9" s="38" t="s">
        <v>59</v>
      </c>
      <c r="G9" s="38" t="s">
        <v>51</v>
      </c>
      <c r="H9" s="61">
        <v>8</v>
      </c>
      <c r="I9" s="62" t="s">
        <v>54</v>
      </c>
      <c r="J9" s="62">
        <v>6000</v>
      </c>
      <c r="K9" s="22">
        <v>18</v>
      </c>
      <c r="L9" s="25">
        <f>347*3</f>
        <v>1041</v>
      </c>
      <c r="M9" s="22">
        <f>344*3</f>
        <v>1032</v>
      </c>
      <c r="N9" s="40">
        <f t="shared" si="1"/>
        <v>8.7209302325581394E-3</v>
      </c>
      <c r="O9" s="38" t="s">
        <v>60</v>
      </c>
      <c r="P9" s="41"/>
      <c r="Q9" s="41"/>
      <c r="R9" s="42"/>
    </row>
    <row r="10" spans="1:18" ht="16.5" x14ac:dyDescent="0.35">
      <c r="A10" s="54"/>
      <c r="B10" s="47"/>
      <c r="C10" s="47"/>
      <c r="D10" s="55"/>
      <c r="E10" s="63"/>
      <c r="F10" s="56"/>
      <c r="G10" s="54"/>
      <c r="H10" s="47"/>
      <c r="I10" s="43"/>
      <c r="J10" s="43"/>
      <c r="K10" s="47"/>
      <c r="L10" s="64"/>
      <c r="M10" s="47"/>
      <c r="N10" s="57"/>
      <c r="O10" s="58"/>
      <c r="P10" s="59"/>
      <c r="Q10" s="59"/>
      <c r="R10" s="60"/>
    </row>
    <row r="11" spans="1:18" ht="40.5" x14ac:dyDescent="0.35">
      <c r="A11" s="4" t="s">
        <v>3</v>
      </c>
      <c r="B11" s="14" t="s">
        <v>28</v>
      </c>
      <c r="C11" s="4" t="s">
        <v>15</v>
      </c>
      <c r="D11" s="4" t="s">
        <v>19</v>
      </c>
      <c r="E11" s="4" t="s">
        <v>12</v>
      </c>
      <c r="F11" s="4" t="s">
        <v>4</v>
      </c>
      <c r="G11" s="4" t="s">
        <v>10</v>
      </c>
      <c r="H11" s="68" t="s">
        <v>49</v>
      </c>
      <c r="I11" s="69"/>
      <c r="J11" s="3" t="s">
        <v>6</v>
      </c>
      <c r="K11" s="14" t="s">
        <v>50</v>
      </c>
      <c r="L11" s="14" t="s">
        <v>24</v>
      </c>
      <c r="M11" s="14" t="s">
        <v>25</v>
      </c>
      <c r="N11" s="14" t="s">
        <v>23</v>
      </c>
      <c r="O11" s="14" t="s">
        <v>18</v>
      </c>
      <c r="P11" s="2" t="s">
        <v>8</v>
      </c>
      <c r="Q11" s="2" t="s">
        <v>9</v>
      </c>
      <c r="R11" s="8" t="s">
        <v>13</v>
      </c>
    </row>
    <row r="12" spans="1:18" ht="18.75" customHeight="1" x14ac:dyDescent="0.35">
      <c r="A12" s="38">
        <v>4</v>
      </c>
      <c r="B12" s="22" t="s">
        <v>64</v>
      </c>
      <c r="C12" s="22" t="s">
        <v>32</v>
      </c>
      <c r="D12" s="39" t="s">
        <v>33</v>
      </c>
      <c r="E12" s="17" t="s">
        <v>58</v>
      </c>
      <c r="F12" s="38" t="s">
        <v>61</v>
      </c>
      <c r="G12" s="38" t="s">
        <v>51</v>
      </c>
      <c r="H12" s="70">
        <v>80</v>
      </c>
      <c r="I12" s="71"/>
      <c r="J12" s="62">
        <v>6000</v>
      </c>
      <c r="K12" s="22">
        <v>9</v>
      </c>
      <c r="L12" s="25">
        <f>155*3</f>
        <v>465</v>
      </c>
      <c r="M12" s="22">
        <v>450</v>
      </c>
      <c r="N12" s="40">
        <f t="shared" ref="N12" si="2">(L12-M12)/M12</f>
        <v>3.3333333333333333E-2</v>
      </c>
      <c r="O12" s="65" t="s">
        <v>62</v>
      </c>
      <c r="P12" s="41"/>
      <c r="Q12" s="41"/>
      <c r="R12" s="42"/>
    </row>
    <row r="13" spans="1:18" ht="3" customHeight="1" x14ac:dyDescent="0.35">
      <c r="A13" s="43"/>
      <c r="B13" s="44"/>
      <c r="C13" s="45"/>
      <c r="D13" s="45"/>
      <c r="E13" s="46"/>
      <c r="F13" s="9"/>
      <c r="G13" s="45"/>
      <c r="H13" s="47"/>
      <c r="I13" s="47"/>
      <c r="J13" s="47"/>
      <c r="K13" s="47"/>
      <c r="L13" s="47"/>
      <c r="M13" s="47"/>
      <c r="N13" s="48"/>
      <c r="O13" s="49"/>
      <c r="P13" s="50"/>
      <c r="Q13" s="50"/>
      <c r="R13" s="51"/>
    </row>
    <row r="14" spans="1:18" ht="6.75" customHeight="1" x14ac:dyDescent="0.25">
      <c r="A14" s="44"/>
      <c r="B14" s="44"/>
      <c r="C14" s="45"/>
      <c r="D14" s="45"/>
      <c r="E14" s="45"/>
      <c r="F14" s="45"/>
      <c r="G14" s="43"/>
      <c r="H14" s="43"/>
      <c r="I14" s="47"/>
      <c r="J14" s="47"/>
      <c r="K14" s="47"/>
      <c r="L14" s="47"/>
      <c r="M14" s="47"/>
      <c r="N14" s="48"/>
      <c r="O14" s="45"/>
      <c r="P14" s="52"/>
      <c r="Q14" s="52"/>
      <c r="R14" s="53"/>
    </row>
    <row r="15" spans="1:18" ht="13.5" customHeight="1" x14ac:dyDescent="0.25">
      <c r="A15" s="44"/>
      <c r="B15" s="44"/>
      <c r="C15" s="45"/>
      <c r="D15" s="45"/>
      <c r="E15" s="45"/>
      <c r="F15" s="45"/>
      <c r="G15" s="43"/>
      <c r="H15" s="43"/>
      <c r="I15" s="47"/>
      <c r="J15" s="47"/>
      <c r="K15" s="66" t="s">
        <v>11</v>
      </c>
      <c r="L15" s="66"/>
      <c r="M15" s="66"/>
      <c r="N15" s="66"/>
      <c r="O15" s="66"/>
      <c r="P15" s="66"/>
      <c r="Q15" s="28" t="s">
        <v>7</v>
      </c>
      <c r="R15" s="28" t="s">
        <v>5</v>
      </c>
    </row>
    <row r="16" spans="1:18" ht="13.5" customHeight="1" x14ac:dyDescent="0.25">
      <c r="A16" s="44"/>
      <c r="B16" s="44"/>
      <c r="C16" s="45"/>
      <c r="D16" s="45"/>
      <c r="E16" s="45"/>
      <c r="F16" s="45"/>
      <c r="G16" s="43"/>
      <c r="H16" s="43"/>
      <c r="I16" s="47"/>
      <c r="J16" s="47"/>
      <c r="K16" s="67"/>
      <c r="L16" s="67"/>
      <c r="M16" s="67"/>
      <c r="N16" s="67"/>
      <c r="O16" s="67"/>
      <c r="P16" s="67"/>
      <c r="Q16" s="7"/>
      <c r="R16" s="29"/>
    </row>
    <row r="17" spans="1:18" ht="13.5" customHeight="1" x14ac:dyDescent="0.25">
      <c r="A17" s="44"/>
      <c r="B17" s="44"/>
      <c r="C17" s="45"/>
      <c r="D17" s="45"/>
      <c r="E17" s="45"/>
      <c r="F17" s="45"/>
      <c r="G17" s="43"/>
      <c r="H17" s="43"/>
      <c r="I17" s="47"/>
      <c r="J17" s="47"/>
    </row>
    <row r="18" spans="1:18" ht="13.5" customHeight="1" x14ac:dyDescent="0.25">
      <c r="A18" s="44"/>
      <c r="B18" s="44"/>
      <c r="C18" s="45"/>
      <c r="D18" s="45"/>
      <c r="E18" s="45"/>
      <c r="F18" s="45"/>
      <c r="G18" s="43"/>
      <c r="H18" s="43"/>
      <c r="I18" s="47"/>
      <c r="J18" s="47"/>
      <c r="K18" s="66" t="s">
        <v>14</v>
      </c>
      <c r="L18" s="66"/>
      <c r="M18" s="66"/>
      <c r="N18" s="66"/>
      <c r="O18" s="66"/>
      <c r="P18" s="66"/>
      <c r="Q18" s="28" t="s">
        <v>7</v>
      </c>
      <c r="R18" s="28" t="s">
        <v>5</v>
      </c>
    </row>
    <row r="19" spans="1:18" ht="13.5" customHeight="1" x14ac:dyDescent="0.25">
      <c r="A19" s="44"/>
      <c r="B19" s="44"/>
      <c r="C19" s="45"/>
      <c r="D19" s="45"/>
      <c r="E19" s="45"/>
      <c r="F19" s="45"/>
      <c r="G19" s="43"/>
      <c r="H19" s="43"/>
      <c r="I19" s="47"/>
      <c r="J19" s="47"/>
      <c r="K19" s="66"/>
      <c r="L19" s="66"/>
      <c r="M19" s="66"/>
      <c r="N19" s="66"/>
      <c r="O19" s="66"/>
      <c r="P19" s="66"/>
      <c r="Q19" s="28"/>
      <c r="R19" s="28"/>
    </row>
    <row r="20" spans="1:18" ht="13.5" customHeight="1" x14ac:dyDescent="0.25">
      <c r="A20" s="44"/>
      <c r="B20" s="44"/>
      <c r="C20" s="45"/>
      <c r="D20" s="45"/>
      <c r="E20" s="45"/>
      <c r="F20" s="45"/>
      <c r="G20" s="43"/>
      <c r="H20" s="43"/>
      <c r="I20" s="47"/>
      <c r="J20" s="47"/>
      <c r="K20" s="47"/>
      <c r="L20" s="47"/>
      <c r="M20" s="47"/>
      <c r="N20" s="48"/>
      <c r="O20" s="45"/>
      <c r="P20" s="52"/>
      <c r="Q20" s="52"/>
      <c r="R20" s="53"/>
    </row>
    <row r="21" spans="1:18" ht="13.5" customHeight="1" x14ac:dyDescent="0.25">
      <c r="A21" s="44"/>
      <c r="B21" s="44"/>
      <c r="C21" s="45"/>
      <c r="D21" s="45"/>
      <c r="E21" s="45"/>
      <c r="F21" s="45"/>
      <c r="G21" s="43"/>
      <c r="H21" s="43"/>
      <c r="I21" s="47"/>
      <c r="J21" s="47"/>
      <c r="K21" s="47"/>
      <c r="L21" s="47"/>
      <c r="M21" s="47"/>
      <c r="N21" s="48"/>
      <c r="O21" s="45"/>
      <c r="P21" s="52"/>
      <c r="Q21" s="52"/>
      <c r="R21" s="53"/>
    </row>
    <row r="22" spans="1:18" ht="13.5" customHeight="1" x14ac:dyDescent="0.25">
      <c r="A22" s="44"/>
      <c r="B22" s="44"/>
      <c r="C22" s="45"/>
      <c r="D22" s="45"/>
      <c r="E22" s="45"/>
      <c r="F22" s="45"/>
      <c r="G22" s="43"/>
      <c r="H22" s="43"/>
      <c r="I22" s="47"/>
      <c r="J22" s="47"/>
      <c r="K22" s="47"/>
      <c r="L22" s="47"/>
      <c r="M22" s="47"/>
      <c r="N22" s="48"/>
      <c r="O22" s="45"/>
      <c r="P22" s="52"/>
      <c r="Q22" s="52"/>
      <c r="R22" s="53"/>
    </row>
  </sheetData>
  <mergeCells count="6">
    <mergeCell ref="K15:P15"/>
    <mergeCell ref="K16:P16"/>
    <mergeCell ref="K18:P18"/>
    <mergeCell ref="K19:P19"/>
    <mergeCell ref="H11:I11"/>
    <mergeCell ref="H12:I12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31"/>
  <sheetViews>
    <sheetView tabSelected="1" showWhiteSpace="0" view="pageLayout" zoomScaleNormal="100" workbookViewId="0">
      <selection activeCell="K15" sqref="K15"/>
    </sheetView>
  </sheetViews>
  <sheetFormatPr defaultColWidth="9.140625" defaultRowHeight="15" x14ac:dyDescent="0.25"/>
  <cols>
    <col min="1" max="1" width="3.85546875" bestFit="1" customWidth="1"/>
    <col min="2" max="2" width="8.5703125" customWidth="1"/>
    <col min="3" max="3" width="9" customWidth="1"/>
    <col min="4" max="4" width="9.42578125" customWidth="1"/>
    <col min="5" max="5" width="11.42578125" customWidth="1"/>
    <col min="6" max="6" width="8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8" bestFit="1" customWidth="1"/>
    <col min="14" max="14" width="7.7109375" customWidth="1"/>
    <col min="15" max="15" width="12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20</v>
      </c>
      <c r="M1" s="4" t="s">
        <v>21</v>
      </c>
      <c r="N1" s="4" t="s">
        <v>2</v>
      </c>
      <c r="O1" s="9"/>
      <c r="P1" s="9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0" t="s">
        <v>26</v>
      </c>
      <c r="L2" s="16">
        <v>20172</v>
      </c>
      <c r="M2" s="13">
        <v>1010</v>
      </c>
      <c r="N2" s="13">
        <v>2</v>
      </c>
      <c r="O2" s="11"/>
      <c r="P2" s="11"/>
      <c r="R2" s="1"/>
    </row>
    <row r="3" spans="1:18" ht="17.25" customHeight="1" x14ac:dyDescent="0.25">
      <c r="K3" s="10" t="s">
        <v>0</v>
      </c>
      <c r="L3" s="13" t="s">
        <v>63</v>
      </c>
      <c r="M3" s="13"/>
      <c r="N3" s="13"/>
      <c r="O3" s="11"/>
      <c r="P3" s="11"/>
      <c r="R3" s="1"/>
    </row>
    <row r="4" spans="1:18" ht="17.25" customHeight="1" x14ac:dyDescent="0.25">
      <c r="K4" s="10" t="s">
        <v>1</v>
      </c>
      <c r="L4" s="13">
        <v>1</v>
      </c>
      <c r="M4" s="4" t="s">
        <v>27</v>
      </c>
      <c r="N4" s="4" t="s">
        <v>30</v>
      </c>
      <c r="O4" s="11"/>
      <c r="P4" s="11"/>
      <c r="R4" s="1"/>
    </row>
    <row r="5" spans="1:18" ht="18" customHeight="1" x14ac:dyDescent="0.25">
      <c r="N5" s="12"/>
      <c r="O5" s="1"/>
      <c r="Q5" s="1"/>
      <c r="R5" s="1"/>
    </row>
    <row r="6" spans="1:18" ht="40.5" x14ac:dyDescent="0.35">
      <c r="A6" s="4" t="s">
        <v>3</v>
      </c>
      <c r="B6" s="14" t="s">
        <v>28</v>
      </c>
      <c r="C6" s="4" t="s">
        <v>15</v>
      </c>
      <c r="D6" s="4" t="s">
        <v>19</v>
      </c>
      <c r="E6" s="4" t="s">
        <v>12</v>
      </c>
      <c r="F6" s="4" t="s">
        <v>4</v>
      </c>
      <c r="G6" s="4" t="s">
        <v>10</v>
      </c>
      <c r="H6" s="3" t="s">
        <v>17</v>
      </c>
      <c r="I6" s="15" t="s">
        <v>16</v>
      </c>
      <c r="J6" s="15" t="s">
        <v>6</v>
      </c>
      <c r="K6" s="14" t="s">
        <v>22</v>
      </c>
      <c r="L6" s="14" t="s">
        <v>24</v>
      </c>
      <c r="M6" s="14" t="s">
        <v>25</v>
      </c>
      <c r="N6" s="14" t="s">
        <v>23</v>
      </c>
      <c r="O6" s="14" t="s">
        <v>18</v>
      </c>
      <c r="P6" s="2" t="s">
        <v>8</v>
      </c>
      <c r="Q6" s="2" t="s">
        <v>9</v>
      </c>
      <c r="R6" s="8" t="s">
        <v>13</v>
      </c>
    </row>
    <row r="7" spans="1:18" ht="16.5" x14ac:dyDescent="0.35">
      <c r="A7" s="21">
        <v>1</v>
      </c>
      <c r="B7" s="22" t="s">
        <v>64</v>
      </c>
      <c r="C7" s="22" t="s">
        <v>32</v>
      </c>
      <c r="D7" s="22" t="s">
        <v>33</v>
      </c>
      <c r="E7" s="17" t="s">
        <v>36</v>
      </c>
      <c r="F7" s="30" t="s">
        <v>31</v>
      </c>
      <c r="G7" s="30" t="s">
        <v>29</v>
      </c>
      <c r="H7" s="26">
        <v>4</v>
      </c>
      <c r="I7" s="26">
        <v>1000</v>
      </c>
      <c r="J7" s="26">
        <v>3250</v>
      </c>
      <c r="K7" s="26">
        <v>108</v>
      </c>
      <c r="L7" s="36">
        <f t="shared" ref="L7:L17" si="0">K7*J7*I7*H7*7.85/1000000</f>
        <v>11021.4</v>
      </c>
      <c r="M7" s="17">
        <f>3282*3</f>
        <v>9846</v>
      </c>
      <c r="N7" s="24">
        <f>(L7-M7)/M7</f>
        <v>0.11937842778793414</v>
      </c>
      <c r="O7" s="14"/>
      <c r="P7" s="2"/>
      <c r="Q7" s="2"/>
      <c r="R7" s="8"/>
    </row>
    <row r="8" spans="1:18" ht="16.5" x14ac:dyDescent="0.35">
      <c r="A8" s="21">
        <v>2</v>
      </c>
      <c r="B8" s="22" t="s">
        <v>64</v>
      </c>
      <c r="C8" s="22" t="s">
        <v>32</v>
      </c>
      <c r="D8" s="22" t="s">
        <v>34</v>
      </c>
      <c r="E8" s="17" t="s">
        <v>35</v>
      </c>
      <c r="F8" s="30" t="s">
        <v>31</v>
      </c>
      <c r="G8" s="30" t="s">
        <v>29</v>
      </c>
      <c r="H8" s="26">
        <v>4</v>
      </c>
      <c r="I8" s="31">
        <v>1250</v>
      </c>
      <c r="J8" s="31">
        <v>2000</v>
      </c>
      <c r="K8" s="17">
        <v>18</v>
      </c>
      <c r="L8" s="36">
        <f t="shared" si="0"/>
        <v>1413</v>
      </c>
      <c r="M8" s="17">
        <f>392*3</f>
        <v>1176</v>
      </c>
      <c r="N8" s="24">
        <f t="shared" ref="N8:N17" si="1">(L8-M8)/M8</f>
        <v>0.20153061224489796</v>
      </c>
      <c r="O8" s="14"/>
      <c r="P8" s="2"/>
      <c r="Q8" s="2"/>
      <c r="R8" s="8"/>
    </row>
    <row r="9" spans="1:18" ht="16.5" x14ac:dyDescent="0.35">
      <c r="A9" s="21">
        <v>3</v>
      </c>
      <c r="B9" s="22" t="s">
        <v>64</v>
      </c>
      <c r="C9" s="22" t="s">
        <v>32</v>
      </c>
      <c r="D9" s="22" t="s">
        <v>34</v>
      </c>
      <c r="E9" s="17" t="s">
        <v>37</v>
      </c>
      <c r="F9" s="30" t="s">
        <v>31</v>
      </c>
      <c r="G9" s="30" t="s">
        <v>29</v>
      </c>
      <c r="H9" s="26">
        <v>4</v>
      </c>
      <c r="I9" s="31">
        <v>1250</v>
      </c>
      <c r="J9" s="31">
        <v>2550</v>
      </c>
      <c r="K9" s="17">
        <v>18</v>
      </c>
      <c r="L9" s="36">
        <f t="shared" si="0"/>
        <v>1801.575</v>
      </c>
      <c r="M9" s="17">
        <f>560*3</f>
        <v>1680</v>
      </c>
      <c r="N9" s="24">
        <f t="shared" si="1"/>
        <v>7.236607142857146E-2</v>
      </c>
      <c r="O9" s="14"/>
      <c r="P9" s="2"/>
      <c r="Q9" s="2"/>
      <c r="R9" s="8"/>
    </row>
    <row r="10" spans="1:18" ht="16.5" x14ac:dyDescent="0.35">
      <c r="A10" s="21">
        <v>4</v>
      </c>
      <c r="B10" s="22" t="s">
        <v>64</v>
      </c>
      <c r="C10" s="22" t="s">
        <v>32</v>
      </c>
      <c r="D10" s="22" t="s">
        <v>34</v>
      </c>
      <c r="E10" s="17" t="s">
        <v>38</v>
      </c>
      <c r="F10" s="30" t="s">
        <v>31</v>
      </c>
      <c r="G10" s="30" t="s">
        <v>29</v>
      </c>
      <c r="H10" s="26">
        <v>4</v>
      </c>
      <c r="I10" s="31">
        <v>1250</v>
      </c>
      <c r="J10" s="31">
        <v>2820</v>
      </c>
      <c r="K10" s="17">
        <v>18</v>
      </c>
      <c r="L10" s="36">
        <f t="shared" si="0"/>
        <v>1992.33</v>
      </c>
      <c r="M10" s="17">
        <f>615*3</f>
        <v>1845</v>
      </c>
      <c r="N10" s="24">
        <f t="shared" si="1"/>
        <v>7.9853658536585326E-2</v>
      </c>
      <c r="O10" s="14"/>
      <c r="P10" s="2"/>
      <c r="Q10" s="2"/>
      <c r="R10" s="8"/>
    </row>
    <row r="11" spans="1:18" ht="16.5" x14ac:dyDescent="0.35">
      <c r="A11" s="21">
        <v>5</v>
      </c>
      <c r="B11" s="22" t="s">
        <v>64</v>
      </c>
      <c r="C11" s="22" t="s">
        <v>32</v>
      </c>
      <c r="D11" s="22" t="s">
        <v>34</v>
      </c>
      <c r="E11" s="17" t="s">
        <v>39</v>
      </c>
      <c r="F11" s="30" t="s">
        <v>31</v>
      </c>
      <c r="G11" s="30" t="s">
        <v>29</v>
      </c>
      <c r="H11" s="26">
        <v>4</v>
      </c>
      <c r="I11" s="31">
        <v>1250</v>
      </c>
      <c r="J11" s="31">
        <v>2850</v>
      </c>
      <c r="K11" s="17">
        <v>18</v>
      </c>
      <c r="L11" s="36">
        <f t="shared" si="0"/>
        <v>2013.5250000000001</v>
      </c>
      <c r="M11" s="17">
        <f>482*3</f>
        <v>1446</v>
      </c>
      <c r="N11" s="24">
        <f t="shared" si="1"/>
        <v>0.39247925311203324</v>
      </c>
      <c r="O11" s="14"/>
      <c r="P11" s="2"/>
      <c r="Q11" s="2"/>
      <c r="R11" s="8"/>
    </row>
    <row r="12" spans="1:18" ht="16.5" x14ac:dyDescent="0.35">
      <c r="A12" s="21">
        <v>6</v>
      </c>
      <c r="B12" s="22" t="s">
        <v>64</v>
      </c>
      <c r="C12" s="22" t="s">
        <v>32</v>
      </c>
      <c r="D12" s="22" t="s">
        <v>34</v>
      </c>
      <c r="E12" s="17" t="s">
        <v>40</v>
      </c>
      <c r="F12" s="30" t="s">
        <v>31</v>
      </c>
      <c r="G12" s="30" t="s">
        <v>29</v>
      </c>
      <c r="H12" s="26">
        <v>4</v>
      </c>
      <c r="I12" s="31">
        <v>1250</v>
      </c>
      <c r="J12" s="31">
        <v>2900</v>
      </c>
      <c r="K12" s="17">
        <v>18</v>
      </c>
      <c r="L12" s="36">
        <f t="shared" si="0"/>
        <v>2048.85</v>
      </c>
      <c r="M12" s="17">
        <f>658*3</f>
        <v>1974</v>
      </c>
      <c r="N12" s="24">
        <f t="shared" si="1"/>
        <v>3.7917933130699043E-2</v>
      </c>
      <c r="O12" s="14"/>
      <c r="P12" s="2"/>
      <c r="Q12" s="2"/>
      <c r="R12" s="8"/>
    </row>
    <row r="13" spans="1:18" ht="16.5" x14ac:dyDescent="0.35">
      <c r="A13" s="21">
        <v>7</v>
      </c>
      <c r="B13" s="22" t="s">
        <v>64</v>
      </c>
      <c r="C13" s="22" t="s">
        <v>32</v>
      </c>
      <c r="D13" s="22" t="s">
        <v>34</v>
      </c>
      <c r="E13" s="17" t="s">
        <v>41</v>
      </c>
      <c r="F13" s="30" t="s">
        <v>31</v>
      </c>
      <c r="G13" s="30" t="s">
        <v>29</v>
      </c>
      <c r="H13" s="26">
        <v>4</v>
      </c>
      <c r="I13" s="31">
        <v>1250</v>
      </c>
      <c r="J13" s="31">
        <v>3050</v>
      </c>
      <c r="K13" s="17">
        <v>27</v>
      </c>
      <c r="L13" s="36">
        <f t="shared" si="0"/>
        <v>3232.2375000000002</v>
      </c>
      <c r="M13" s="17">
        <v>3000</v>
      </c>
      <c r="N13" s="24">
        <f t="shared" si="1"/>
        <v>7.7412500000000065E-2</v>
      </c>
      <c r="O13" s="14"/>
      <c r="P13" s="2"/>
      <c r="Q13" s="2"/>
      <c r="R13" s="8"/>
    </row>
    <row r="14" spans="1:18" ht="16.5" x14ac:dyDescent="0.35">
      <c r="A14" s="21">
        <v>8</v>
      </c>
      <c r="B14" s="22" t="s">
        <v>64</v>
      </c>
      <c r="C14" s="22" t="s">
        <v>32</v>
      </c>
      <c r="D14" s="22" t="s">
        <v>34</v>
      </c>
      <c r="E14" s="17" t="s">
        <v>42</v>
      </c>
      <c r="F14" s="32" t="s">
        <v>31</v>
      </c>
      <c r="G14" s="32" t="s">
        <v>29</v>
      </c>
      <c r="H14" s="33">
        <v>4</v>
      </c>
      <c r="I14" s="34">
        <v>1500</v>
      </c>
      <c r="J14" s="34">
        <v>2000</v>
      </c>
      <c r="K14" s="35">
        <v>36</v>
      </c>
      <c r="L14" s="37">
        <f t="shared" si="0"/>
        <v>3391.2</v>
      </c>
      <c r="M14" s="35">
        <f>887*3</f>
        <v>2661</v>
      </c>
      <c r="N14" s="24">
        <f t="shared" si="1"/>
        <v>0.27440811724915437</v>
      </c>
      <c r="O14" s="14"/>
      <c r="P14" s="2"/>
      <c r="Q14" s="2"/>
      <c r="R14" s="8"/>
    </row>
    <row r="15" spans="1:18" ht="16.5" x14ac:dyDescent="0.35">
      <c r="A15" s="21">
        <v>9</v>
      </c>
      <c r="B15" s="22" t="s">
        <v>64</v>
      </c>
      <c r="C15" s="22" t="s">
        <v>32</v>
      </c>
      <c r="D15" s="22" t="s">
        <v>34</v>
      </c>
      <c r="E15" s="17" t="s">
        <v>43</v>
      </c>
      <c r="F15" s="32" t="s">
        <v>31</v>
      </c>
      <c r="G15" s="32" t="s">
        <v>29</v>
      </c>
      <c r="H15" s="33">
        <v>6</v>
      </c>
      <c r="I15" s="34">
        <v>1500</v>
      </c>
      <c r="J15" s="34">
        <v>1200</v>
      </c>
      <c r="K15" s="35">
        <v>1</v>
      </c>
      <c r="L15" s="37">
        <f t="shared" si="0"/>
        <v>84.78</v>
      </c>
      <c r="M15" s="35">
        <f>23*3</f>
        <v>69</v>
      </c>
      <c r="N15" s="24">
        <f t="shared" si="1"/>
        <v>0.22869565217391305</v>
      </c>
      <c r="O15" s="14"/>
      <c r="P15" s="2"/>
      <c r="Q15" s="2"/>
      <c r="R15" s="8"/>
    </row>
    <row r="16" spans="1:18" ht="16.5" x14ac:dyDescent="0.35">
      <c r="A16" s="21">
        <v>10</v>
      </c>
      <c r="B16" s="22" t="s">
        <v>64</v>
      </c>
      <c r="C16" s="22" t="s">
        <v>32</v>
      </c>
      <c r="D16" s="22" t="s">
        <v>33</v>
      </c>
      <c r="E16" s="17" t="s">
        <v>44</v>
      </c>
      <c r="F16" s="32" t="s">
        <v>31</v>
      </c>
      <c r="G16" s="32" t="s">
        <v>29</v>
      </c>
      <c r="H16" s="33">
        <v>8</v>
      </c>
      <c r="I16" s="34">
        <v>1500</v>
      </c>
      <c r="J16" s="34">
        <v>5250</v>
      </c>
      <c r="K16" s="35">
        <v>3</v>
      </c>
      <c r="L16" s="37">
        <f t="shared" si="0"/>
        <v>1483.65</v>
      </c>
      <c r="M16" s="35">
        <f>426*3</f>
        <v>1278</v>
      </c>
      <c r="N16" s="24">
        <f t="shared" si="1"/>
        <v>0.16091549295774654</v>
      </c>
      <c r="O16" s="14"/>
      <c r="P16" s="2"/>
      <c r="Q16" s="2"/>
      <c r="R16" s="8"/>
    </row>
    <row r="17" spans="1:18" ht="24" x14ac:dyDescent="0.35">
      <c r="A17" s="21">
        <v>11</v>
      </c>
      <c r="B17" s="22" t="s">
        <v>64</v>
      </c>
      <c r="C17" s="22" t="s">
        <v>32</v>
      </c>
      <c r="D17" s="22" t="s">
        <v>46</v>
      </c>
      <c r="E17" s="17" t="s">
        <v>45</v>
      </c>
      <c r="F17" s="32" t="s">
        <v>31</v>
      </c>
      <c r="G17" s="32" t="s">
        <v>29</v>
      </c>
      <c r="H17" s="33">
        <v>10</v>
      </c>
      <c r="I17" s="34">
        <v>1500</v>
      </c>
      <c r="J17" s="34">
        <v>2250</v>
      </c>
      <c r="K17" s="35">
        <v>1</v>
      </c>
      <c r="L17" s="37">
        <f t="shared" si="0"/>
        <v>264.9375</v>
      </c>
      <c r="M17" s="35">
        <f>73*3</f>
        <v>219</v>
      </c>
      <c r="N17" s="24">
        <f t="shared" si="1"/>
        <v>0.20976027397260275</v>
      </c>
      <c r="O17" s="14"/>
      <c r="P17" s="2"/>
      <c r="Q17" s="2"/>
      <c r="R17" s="8"/>
    </row>
    <row r="18" spans="1:18" x14ac:dyDescent="0.25">
      <c r="R18" s="1"/>
    </row>
    <row r="19" spans="1:18" x14ac:dyDescent="0.25">
      <c r="K19" s="66" t="s">
        <v>11</v>
      </c>
      <c r="L19" s="66"/>
      <c r="M19" s="66"/>
      <c r="N19" s="66"/>
      <c r="O19" s="66"/>
      <c r="P19" s="66"/>
      <c r="Q19" s="18" t="s">
        <v>7</v>
      </c>
      <c r="R19" s="18" t="s">
        <v>5</v>
      </c>
    </row>
    <row r="20" spans="1:18" x14ac:dyDescent="0.25">
      <c r="K20" s="67"/>
      <c r="L20" s="67"/>
      <c r="M20" s="67"/>
      <c r="N20" s="67"/>
      <c r="O20" s="67"/>
      <c r="P20" s="67"/>
      <c r="Q20" s="7"/>
      <c r="R20" s="19"/>
    </row>
    <row r="21" spans="1:18" x14ac:dyDescent="0.25">
      <c r="K21" s="66"/>
      <c r="L21" s="66"/>
      <c r="M21" s="66"/>
      <c r="N21" s="66"/>
      <c r="O21" s="66"/>
      <c r="P21" s="66"/>
      <c r="Q21" s="18"/>
      <c r="R21" s="18"/>
    </row>
    <row r="22" spans="1:18" ht="2.25" customHeight="1" x14ac:dyDescent="0.25"/>
    <row r="23" spans="1:18" x14ac:dyDescent="0.25">
      <c r="A23" s="1"/>
      <c r="B23" s="1"/>
      <c r="C23" s="1"/>
      <c r="D23" s="1"/>
      <c r="E23" s="1"/>
      <c r="F23" s="1"/>
      <c r="G23" s="1"/>
      <c r="K23" s="66" t="s">
        <v>14</v>
      </c>
      <c r="L23" s="66"/>
      <c r="M23" s="66"/>
      <c r="N23" s="66"/>
      <c r="O23" s="66"/>
      <c r="P23" s="66"/>
      <c r="Q23" s="18" t="s">
        <v>7</v>
      </c>
      <c r="R23" s="18" t="s">
        <v>5</v>
      </c>
    </row>
    <row r="24" spans="1:18" x14ac:dyDescent="0.25">
      <c r="A24" s="1"/>
      <c r="B24" s="1"/>
      <c r="C24" s="1"/>
      <c r="D24" s="1"/>
      <c r="E24" s="1"/>
      <c r="F24" s="1"/>
      <c r="G24" s="1"/>
      <c r="K24" s="67"/>
      <c r="L24" s="67"/>
      <c r="M24" s="67"/>
      <c r="N24" s="67"/>
      <c r="O24" s="67"/>
      <c r="P24" s="67"/>
      <c r="Q24" s="19"/>
      <c r="R24" s="19"/>
    </row>
    <row r="25" spans="1:18" x14ac:dyDescent="0.25">
      <c r="A25" s="1"/>
      <c r="B25" s="1"/>
      <c r="C25" s="1"/>
      <c r="D25" s="1"/>
      <c r="E25" s="1"/>
      <c r="F25" s="1"/>
      <c r="G25" s="1"/>
      <c r="K25" s="66"/>
      <c r="L25" s="66"/>
      <c r="M25" s="66"/>
      <c r="N25" s="66"/>
      <c r="O25" s="66"/>
      <c r="P25" s="66"/>
      <c r="Q25" s="18"/>
      <c r="R25" s="18"/>
    </row>
    <row r="26" spans="1:18" x14ac:dyDescent="0.25">
      <c r="A26" s="1"/>
      <c r="B26" s="1"/>
      <c r="C26" s="1"/>
      <c r="D26" s="1"/>
      <c r="E26" s="1"/>
      <c r="F26" s="1"/>
      <c r="G26" s="1"/>
      <c r="K26" s="6"/>
      <c r="L26" s="6"/>
      <c r="M26" s="6"/>
      <c r="N26" s="6"/>
      <c r="O26" s="6"/>
      <c r="P26" s="6"/>
      <c r="Q26" s="20"/>
      <c r="R26" s="20"/>
    </row>
    <row r="27" spans="1:18" x14ac:dyDescent="0.25">
      <c r="B27" s="1"/>
      <c r="C27" s="1"/>
      <c r="D27" s="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1"/>
    </row>
    <row r="28" spans="1:18" x14ac:dyDescent="0.25">
      <c r="B28" s="1"/>
      <c r="C28" s="1"/>
      <c r="D28" s="1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1"/>
    </row>
    <row r="29" spans="1:18" x14ac:dyDescent="0.25">
      <c r="B29" s="1"/>
      <c r="C29" s="1"/>
      <c r="D29" s="1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1"/>
    </row>
    <row r="31" spans="1:18" x14ac:dyDescent="0.25">
      <c r="B31" s="1"/>
      <c r="C31" s="1"/>
      <c r="D31" s="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1"/>
    </row>
  </sheetData>
  <mergeCells count="6">
    <mergeCell ref="K25:P25"/>
    <mergeCell ref="K19:P19"/>
    <mergeCell ref="K20:P20"/>
    <mergeCell ref="K21:P21"/>
    <mergeCell ref="K23:P23"/>
    <mergeCell ref="K24:P24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1040</vt:lpstr>
      <vt:lpstr>1010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2020-09-09T05:48:43Z</dcterms:modified>
</cp:coreProperties>
</file>