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پروژه های ابلاغ نشده\MTO\99.12.10 61039 L.A.M MTO\"/>
    </mc:Choice>
  </mc:AlternateContent>
  <bookViews>
    <workbookView xWindow="0" yWindow="0" windowWidth="17925" windowHeight="9600"/>
  </bookViews>
  <sheets>
    <sheet name="61039 LAM Scope of Order" sheetId="11" r:id="rId1"/>
    <sheet name="Sheet1" sheetId="25" state="hidden" r:id="rId2"/>
    <sheet name="Sheet2" sheetId="27" state="hidden" r:id="rId3"/>
    <sheet name="Sheet7" sheetId="32" state="hidden" r:id="rId4"/>
    <sheet name="61039 LAM-MTOP" sheetId="5" r:id="rId5"/>
    <sheet name="61039 LAM-MTOG" sheetId="33" r:id="rId6"/>
  </sheets>
  <definedNames>
    <definedName name="_xlnm._FilterDatabase" localSheetId="4" hidden="1">'61039 LAM-MTOP'!$A$1:$L$420</definedName>
  </definedNames>
  <calcPr calcId="162913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0" i="5" l="1"/>
  <c r="H411" i="5"/>
  <c r="H412" i="5"/>
  <c r="H413" i="5"/>
  <c r="H414" i="5"/>
  <c r="H415" i="5"/>
  <c r="H416" i="5"/>
  <c r="H417" i="5"/>
  <c r="H418" i="5"/>
  <c r="H419" i="5"/>
  <c r="H410" i="5"/>
  <c r="H403" i="5"/>
  <c r="H400" i="5"/>
  <c r="H399" i="5"/>
  <c r="H398" i="5"/>
  <c r="H397" i="5"/>
  <c r="H396" i="5"/>
  <c r="H393" i="5"/>
  <c r="H392" i="5"/>
  <c r="H391" i="5"/>
  <c r="H390" i="5"/>
  <c r="H389" i="5"/>
  <c r="H388" i="5"/>
  <c r="H387" i="5"/>
  <c r="H382" i="5"/>
  <c r="H381" i="5"/>
  <c r="H380" i="5"/>
  <c r="H374" i="5"/>
  <c r="H375" i="5"/>
  <c r="H376" i="5"/>
  <c r="H377" i="5"/>
  <c r="H373" i="5"/>
  <c r="H365" i="5"/>
  <c r="H366" i="5"/>
  <c r="H367" i="5"/>
  <c r="H368" i="5"/>
  <c r="H369" i="5"/>
  <c r="H370" i="5"/>
  <c r="H364" i="5"/>
  <c r="H358" i="5"/>
  <c r="H359" i="5"/>
  <c r="H357" i="5"/>
  <c r="H351" i="5"/>
  <c r="H352" i="5"/>
  <c r="H350" i="5"/>
  <c r="H345" i="5"/>
  <c r="J345" i="5"/>
  <c r="J344" i="5"/>
  <c r="H344" i="5" s="1"/>
  <c r="H343" i="5"/>
  <c r="H338" i="5"/>
  <c r="H337" i="5"/>
  <c r="H336" i="5"/>
  <c r="H330" i="5"/>
  <c r="H331" i="5"/>
  <c r="H329" i="5"/>
  <c r="H319" i="5"/>
  <c r="H320" i="5"/>
  <c r="H318" i="5"/>
  <c r="H315" i="5"/>
  <c r="H314" i="5"/>
  <c r="H313" i="5"/>
  <c r="H312" i="5"/>
  <c r="H311" i="5"/>
  <c r="H310" i="5"/>
  <c r="H309" i="5"/>
  <c r="H308" i="5"/>
  <c r="H307" i="5"/>
  <c r="H306" i="5"/>
  <c r="H295" i="5"/>
  <c r="H296" i="5"/>
  <c r="H297" i="5"/>
  <c r="H298" i="5"/>
  <c r="H299" i="5"/>
  <c r="H300" i="5"/>
  <c r="H301" i="5"/>
  <c r="H302" i="5"/>
  <c r="H303" i="5"/>
  <c r="H294" i="5"/>
  <c r="H291" i="5"/>
  <c r="H290" i="5"/>
  <c r="H289" i="5"/>
  <c r="H288" i="5"/>
  <c r="H287" i="5"/>
  <c r="H279" i="5"/>
  <c r="H280" i="5"/>
  <c r="H281" i="5"/>
  <c r="H282" i="5"/>
  <c r="H283" i="5"/>
  <c r="H284" i="5"/>
  <c r="H278" i="5"/>
  <c r="H269" i="5"/>
  <c r="H275" i="5"/>
  <c r="H274" i="5"/>
  <c r="H273" i="5"/>
  <c r="H272" i="5"/>
  <c r="H271" i="5"/>
  <c r="H270" i="5"/>
  <c r="H263" i="5"/>
  <c r="H264" i="5"/>
  <c r="H262" i="5"/>
  <c r="H256" i="5"/>
  <c r="H255" i="5"/>
  <c r="H204" i="5"/>
  <c r="H203" i="5"/>
  <c r="H197" i="5"/>
  <c r="H196" i="5"/>
  <c r="H249" i="5"/>
  <c r="H248" i="5"/>
  <c r="H240" i="5"/>
  <c r="H239" i="5"/>
  <c r="H245" i="5"/>
  <c r="H244" i="5"/>
  <c r="H243" i="5"/>
  <c r="H242" i="5"/>
  <c r="H241" i="5"/>
  <c r="H238" i="5"/>
  <c r="H237" i="5"/>
  <c r="H236" i="5"/>
  <c r="H228" i="5"/>
  <c r="H229" i="5"/>
  <c r="H230" i="5"/>
  <c r="H231" i="5"/>
  <c r="H232" i="5"/>
  <c r="H233" i="5"/>
  <c r="H227" i="5"/>
  <c r="H221" i="5"/>
  <c r="H222" i="5"/>
  <c r="H223" i="5"/>
  <c r="H224" i="5"/>
  <c r="H220" i="5" l="1"/>
  <c r="H217" i="5"/>
  <c r="H216" i="5"/>
  <c r="H215" i="5"/>
  <c r="H214" i="5"/>
  <c r="H213" i="5"/>
  <c r="H212" i="5"/>
  <c r="H211" i="5"/>
  <c r="H210" i="5"/>
  <c r="H189" i="5"/>
  <c r="H186" i="5"/>
  <c r="H185" i="5"/>
  <c r="H184" i="5"/>
  <c r="H183" i="5"/>
  <c r="H182" i="5"/>
  <c r="H179" i="5"/>
  <c r="H178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0" i="5"/>
  <c r="H159" i="5"/>
  <c r="H158" i="5"/>
  <c r="H157" i="5"/>
  <c r="H151" i="5"/>
  <c r="H152" i="5"/>
  <c r="H153" i="5"/>
  <c r="H154" i="5"/>
  <c r="H150" i="5"/>
  <c r="H147" i="5"/>
  <c r="H146" i="5"/>
  <c r="H145" i="5"/>
  <c r="H144" i="5"/>
  <c r="H143" i="5"/>
  <c r="H142" i="5"/>
  <c r="H141" i="5"/>
  <c r="H133" i="5"/>
  <c r="H134" i="5"/>
  <c r="H135" i="5"/>
  <c r="H136" i="5"/>
  <c r="H137" i="5"/>
  <c r="H138" i="5"/>
  <c r="H132" i="5"/>
  <c r="H128" i="5" l="1"/>
  <c r="H127" i="5"/>
  <c r="H126" i="5"/>
  <c r="H125" i="5"/>
  <c r="H118" i="5"/>
  <c r="H113" i="5" l="1"/>
  <c r="H112" i="5"/>
  <c r="H111" i="5"/>
  <c r="H105" i="5"/>
  <c r="H106" i="5"/>
  <c r="H104" i="5"/>
  <c r="H97" i="5"/>
  <c r="H96" i="5"/>
  <c r="H95" i="5"/>
  <c r="H94" i="5"/>
  <c r="H93" i="5"/>
  <c r="H92" i="5"/>
  <c r="H91" i="5"/>
  <c r="H90" i="5" l="1"/>
  <c r="H89" i="5"/>
  <c r="H88" i="5"/>
  <c r="H87" i="5"/>
  <c r="H80" i="5"/>
  <c r="H58" i="5"/>
  <c r="H77" i="5"/>
  <c r="H76" i="5"/>
  <c r="H75" i="5"/>
  <c r="H74" i="5"/>
  <c r="H73" i="5"/>
  <c r="H70" i="5"/>
  <c r="H69" i="5"/>
  <c r="H68" i="5"/>
  <c r="H67" i="5"/>
  <c r="H66" i="5"/>
  <c r="H65" i="5"/>
  <c r="H64" i="5"/>
  <c r="H59" i="5"/>
  <c r="H57" i="5"/>
  <c r="H54" i="5"/>
  <c r="H53" i="5"/>
  <c r="H52" i="5"/>
  <c r="H51" i="5"/>
  <c r="H50" i="5"/>
  <c r="H47" i="5"/>
  <c r="H46" i="5"/>
  <c r="H45" i="5"/>
  <c r="H42" i="5"/>
  <c r="H43" i="5"/>
  <c r="H44" i="5"/>
  <c r="H41" i="5"/>
  <c r="H35" i="5"/>
  <c r="H36" i="5"/>
  <c r="H34" i="5"/>
  <c r="H29" i="5"/>
  <c r="H28" i="5"/>
  <c r="H27" i="5"/>
  <c r="H22" i="5"/>
  <c r="H21" i="5"/>
  <c r="H20" i="5"/>
  <c r="H15" i="5"/>
  <c r="H14" i="5"/>
  <c r="H13" i="5"/>
  <c r="H8" i="5"/>
  <c r="H7" i="5"/>
  <c r="H6" i="5"/>
  <c r="H55" i="11"/>
  <c r="H31" i="11"/>
  <c r="H43" i="11" s="1"/>
  <c r="H21" i="11"/>
</calcChain>
</file>

<file path=xl/sharedStrings.xml><?xml version="1.0" encoding="utf-8"?>
<sst xmlns="http://schemas.openxmlformats.org/spreadsheetml/2006/main" count="1989" uniqueCount="236">
  <si>
    <t>ITEM</t>
  </si>
  <si>
    <t>Pos.</t>
  </si>
  <si>
    <t>Product</t>
  </si>
  <si>
    <t>Product Code</t>
  </si>
  <si>
    <t>Q/P</t>
  </si>
  <si>
    <t>BOM-MTO</t>
  </si>
  <si>
    <t>UNIT</t>
  </si>
  <si>
    <t>Q/O</t>
  </si>
  <si>
    <t>MH</t>
  </si>
  <si>
    <t>Kg</t>
  </si>
  <si>
    <t>-</t>
  </si>
  <si>
    <t>MAT. Desc.</t>
  </si>
  <si>
    <t>Material</t>
  </si>
  <si>
    <t>MATERIAL WH CODE</t>
  </si>
  <si>
    <t>Code</t>
  </si>
  <si>
    <t>Sum of Q/O</t>
  </si>
  <si>
    <t>Qty./
Station</t>
  </si>
  <si>
    <t>Summary</t>
  </si>
  <si>
    <t>Type</t>
  </si>
  <si>
    <t>Flow m3/h</t>
  </si>
  <si>
    <t xml:space="preserve">Qty. </t>
  </si>
  <si>
    <t>Total</t>
  </si>
  <si>
    <t>Product 
Per Order</t>
  </si>
  <si>
    <t>Sub Product</t>
  </si>
  <si>
    <t>S.product/
Product</t>
  </si>
  <si>
    <t>Remarks</t>
  </si>
  <si>
    <t>Application</t>
  </si>
  <si>
    <t>St-37</t>
  </si>
  <si>
    <t>ورق سیاه 4x1000</t>
  </si>
  <si>
    <t>A-36</t>
  </si>
  <si>
    <t>Station/Item</t>
  </si>
  <si>
    <t>Length</t>
  </si>
  <si>
    <t>Total Net.Weight
(Kg)</t>
  </si>
  <si>
    <t>Size</t>
  </si>
  <si>
    <t>Diameter</t>
  </si>
  <si>
    <t>ورق استیل 3x1000</t>
  </si>
  <si>
    <t>S.Steel 304</t>
  </si>
  <si>
    <t>ورق سیاه 20x1500</t>
  </si>
  <si>
    <t>Shaft</t>
  </si>
  <si>
    <t>Ck-45</t>
  </si>
  <si>
    <t>Key</t>
  </si>
  <si>
    <t>St-52</t>
  </si>
  <si>
    <t>Pcs</t>
  </si>
  <si>
    <t>GG-25</t>
  </si>
  <si>
    <t>Housing</t>
  </si>
  <si>
    <t>Rubber</t>
  </si>
  <si>
    <t>S.Steel</t>
  </si>
  <si>
    <t>Felt</t>
  </si>
  <si>
    <t>گریس نسوز Shell Alvania G2</t>
  </si>
  <si>
    <t>Bolting</t>
  </si>
  <si>
    <t>پیچ شش گوش M14x30</t>
  </si>
  <si>
    <t>واشر فنری A14</t>
  </si>
  <si>
    <t>پیچ شش گوش M10x80</t>
  </si>
  <si>
    <t>پیچ شش گوش M10x70</t>
  </si>
  <si>
    <t>Dacromet</t>
  </si>
  <si>
    <t>واشر فنری A10</t>
  </si>
  <si>
    <t>گریس خور "1/8 NPT</t>
  </si>
  <si>
    <t>2204001/8</t>
  </si>
  <si>
    <t>نمد فشرده صنعتی 10x10x400</t>
  </si>
  <si>
    <t>تینر  Epoxy</t>
  </si>
  <si>
    <t>تینر Polyurethane</t>
  </si>
  <si>
    <t>Zinc Rich</t>
  </si>
  <si>
    <t>High build Epoxy</t>
  </si>
  <si>
    <t>Polyurethane</t>
  </si>
  <si>
    <t>Epoxy</t>
  </si>
  <si>
    <t>Liter</t>
  </si>
  <si>
    <t>چهار تراش 60x60x4000</t>
  </si>
  <si>
    <t>تخته 25x100x4000</t>
  </si>
  <si>
    <t>Wood</t>
  </si>
  <si>
    <t>نبشی آهن 15x160x160</t>
  </si>
  <si>
    <t xml:space="preserve"> درپوش چدنی  7218</t>
  </si>
  <si>
    <t xml:space="preserve"> درپوش چدنی 7218</t>
  </si>
  <si>
    <t>واشر نسوز ویکتوری Ø228 Thk=0.5</t>
  </si>
  <si>
    <t>واشر خورشیدی MB18</t>
  </si>
  <si>
    <t>کاسه نمد 10x85x100</t>
  </si>
  <si>
    <t>کاسه نمد 10x110x90</t>
  </si>
  <si>
    <t>خار فنری چشم بیرون 2.5x86</t>
  </si>
  <si>
    <t>میلگرد فولاد Ø110</t>
  </si>
  <si>
    <t>میلگرد فولاد Ø240</t>
  </si>
  <si>
    <t>خار شفت محور یک سر تخت 12x20x130</t>
  </si>
  <si>
    <t>رنگ  Zinc Rich Epoxy</t>
  </si>
  <si>
    <t xml:space="preserve">رنگ MIO Epoxy Polyamide  </t>
  </si>
  <si>
    <t>رنگ Aliphatic  Polyurethane</t>
  </si>
  <si>
    <t>Row Labels</t>
  </si>
  <si>
    <t>(blank)</t>
  </si>
  <si>
    <t>Grand Total</t>
  </si>
  <si>
    <t xml:space="preserve">رنگ  Epoxy Polyamide  </t>
  </si>
  <si>
    <t>Epoxy Polyamide</t>
  </si>
  <si>
    <t>رنگ Ral 9006  Polyurethane</t>
  </si>
  <si>
    <t>1300-02-00</t>
  </si>
  <si>
    <t>Louver Actuator 
Mechanism</t>
  </si>
  <si>
    <t>20M</t>
  </si>
  <si>
    <t>15M</t>
  </si>
  <si>
    <t>L.A.M 20M</t>
  </si>
  <si>
    <t>Shaft Suuport</t>
  </si>
  <si>
    <t>Shaft Coupling</t>
  </si>
  <si>
    <t>Console I</t>
  </si>
  <si>
    <t>Pulling Rod Joint</t>
  </si>
  <si>
    <t>Type    20M</t>
  </si>
  <si>
    <t>Type   15M</t>
  </si>
  <si>
    <t>Louver Actuator
Support I</t>
  </si>
  <si>
    <t>Louver Actuator
Support II</t>
  </si>
  <si>
    <t>Louver Actuator
Support III</t>
  </si>
  <si>
    <t>Louver Actuator
Support IV</t>
  </si>
  <si>
    <t>L.A.M 15M</t>
  </si>
  <si>
    <t>Shaft Support</t>
  </si>
  <si>
    <t xml:space="preserve">Console II </t>
  </si>
  <si>
    <t>Console III Right</t>
  </si>
  <si>
    <t>Console III Left</t>
  </si>
  <si>
    <t>Transmission Rod 
II</t>
  </si>
  <si>
    <t>Console IX</t>
  </si>
  <si>
    <t>Actuating Lever III</t>
  </si>
  <si>
    <t>Transmission Rod 
III</t>
  </si>
  <si>
    <t>Console IV Left</t>
  </si>
  <si>
    <t>Console IV Right</t>
  </si>
  <si>
    <t>Pulling Rod Joint I</t>
  </si>
  <si>
    <t>Pulling Rod Joint II</t>
  </si>
  <si>
    <t>Type    Spare Part</t>
  </si>
  <si>
    <t>Spare Part
20M</t>
  </si>
  <si>
    <t>32 Set Right
32 Set Left</t>
  </si>
  <si>
    <t>1 Set Right
1 Set Left</t>
  </si>
  <si>
    <t>3 Set Right
3 Set Left</t>
  </si>
  <si>
    <t>Louver Actuator Support I</t>
  </si>
  <si>
    <t>Plate</t>
  </si>
  <si>
    <t>ورق آهن سیاه 15x1500</t>
  </si>
  <si>
    <t>Box Bar</t>
  </si>
  <si>
    <t>UPN</t>
  </si>
  <si>
    <t>قوطی آهن 5.5x140x140</t>
  </si>
  <si>
    <t>ناودانی آهن 160</t>
  </si>
  <si>
    <t>Louver Actuator Support II</t>
  </si>
  <si>
    <t>Side Plate I</t>
  </si>
  <si>
    <t>Side Plate II</t>
  </si>
  <si>
    <t>Rib</t>
  </si>
  <si>
    <t>Blind Flange</t>
  </si>
  <si>
    <r>
      <t xml:space="preserve">میلگرد آهن </t>
    </r>
    <r>
      <rPr>
        <sz val="10"/>
        <color theme="1"/>
        <rFont val="Times New Roman"/>
        <family val="1"/>
      </rPr>
      <t>Ø</t>
    </r>
    <r>
      <rPr>
        <sz val="10"/>
        <color theme="1"/>
        <rFont val="Calibri Light"/>
        <family val="2"/>
      </rPr>
      <t>115</t>
    </r>
  </si>
  <si>
    <r>
      <t xml:space="preserve">میلگرد آهن </t>
    </r>
    <r>
      <rPr>
        <sz val="10"/>
        <color theme="1"/>
        <rFont val="Times New Roman"/>
        <family val="1"/>
      </rPr>
      <t>Ø</t>
    </r>
    <r>
      <rPr>
        <sz val="10"/>
        <color theme="1"/>
        <rFont val="Calibri Light"/>
        <family val="2"/>
      </rPr>
      <t>60</t>
    </r>
  </si>
  <si>
    <t>خار دو سر گرد 9x14x65</t>
  </si>
  <si>
    <r>
      <t xml:space="preserve">میلگرد آهن </t>
    </r>
    <r>
      <rPr>
        <sz val="10"/>
        <color theme="1"/>
        <rFont val="Times New Roman"/>
        <family val="1"/>
      </rPr>
      <t>Ø</t>
    </r>
    <r>
      <rPr>
        <sz val="10"/>
        <color theme="1"/>
        <rFont val="Calibri Light"/>
        <family val="2"/>
      </rPr>
      <t>50</t>
    </r>
  </si>
  <si>
    <t>خار دو سر گرد 9x14x80</t>
  </si>
  <si>
    <r>
      <t xml:space="preserve">میلگرد آهن </t>
    </r>
    <r>
      <rPr>
        <sz val="10"/>
        <color theme="1"/>
        <rFont val="Times New Roman"/>
        <family val="1"/>
      </rPr>
      <t>Ø115</t>
    </r>
  </si>
  <si>
    <t>Lever</t>
  </si>
  <si>
    <t>چهارگوش 60x70</t>
  </si>
  <si>
    <t>Splind Hub</t>
  </si>
  <si>
    <t>چهارگوش 45x70</t>
  </si>
  <si>
    <t>Clamp Hub</t>
  </si>
  <si>
    <t>Bronze Bush</t>
  </si>
  <si>
    <r>
      <t xml:space="preserve">میلگرد برنز </t>
    </r>
    <r>
      <rPr>
        <sz val="10"/>
        <color theme="1"/>
        <rFont val="Times New Roman"/>
        <family val="1"/>
      </rPr>
      <t>Ø25</t>
    </r>
  </si>
  <si>
    <t>Bronze</t>
  </si>
  <si>
    <t>ورق آهن سیاه 10x1500</t>
  </si>
  <si>
    <t>پیچ سر شش گوش 1/3 حدید  M12x60</t>
  </si>
  <si>
    <t>داکرومات</t>
  </si>
  <si>
    <t>واشر تخت A10</t>
  </si>
  <si>
    <t>Bearing</t>
  </si>
  <si>
    <t>Split Chuck</t>
  </si>
  <si>
    <t>Inset Ring</t>
  </si>
  <si>
    <t>SNE 510</t>
  </si>
  <si>
    <t>1210 Kc</t>
  </si>
  <si>
    <t>H210</t>
  </si>
  <si>
    <t>FR 90/6.5</t>
  </si>
  <si>
    <t>10x10x210</t>
  </si>
  <si>
    <t>Connecting Pipe</t>
  </si>
  <si>
    <t>لوله آهن 3/4" SCH40</t>
  </si>
  <si>
    <t>A-106</t>
  </si>
  <si>
    <t>چهارگوش 40x40</t>
  </si>
  <si>
    <t>Fork II</t>
  </si>
  <si>
    <t>چهارگوش 40x30</t>
  </si>
  <si>
    <t>Fork I</t>
  </si>
  <si>
    <t>Clevis Pin II</t>
  </si>
  <si>
    <r>
      <t xml:space="preserve">میلگرد آهن </t>
    </r>
    <r>
      <rPr>
        <sz val="10"/>
        <color theme="1"/>
        <rFont val="Times New Roman"/>
        <family val="1"/>
      </rPr>
      <t>Ø16</t>
    </r>
  </si>
  <si>
    <r>
      <t xml:space="preserve">میلگرد آهن </t>
    </r>
    <r>
      <rPr>
        <sz val="10"/>
        <color theme="1"/>
        <rFont val="Times New Roman"/>
        <family val="1"/>
      </rPr>
      <t>Ø25</t>
    </r>
  </si>
  <si>
    <t>Clevis Pin I</t>
  </si>
  <si>
    <t>واشر تخت A8</t>
  </si>
  <si>
    <t>واشر تخت A16</t>
  </si>
  <si>
    <t>اشپیل 2.6x30</t>
  </si>
  <si>
    <t>مهره شش گوش M16</t>
  </si>
  <si>
    <t>مهره شش گوش باریک M16</t>
  </si>
  <si>
    <t>Louver Actuator Support III</t>
  </si>
  <si>
    <t>Louver Actuator Support IV</t>
  </si>
  <si>
    <t>Side Plate I
Side Plate II
Rib</t>
  </si>
  <si>
    <t>خار دو سر گرد 9x14x125</t>
  </si>
  <si>
    <t>Console II</t>
  </si>
  <si>
    <t>Transmission Rod II</t>
  </si>
  <si>
    <t>چهارگوش 45x40</t>
  </si>
  <si>
    <t xml:space="preserve">Clevis Pin </t>
  </si>
  <si>
    <t>مهره شش گوش M24</t>
  </si>
  <si>
    <t>مهره شش گوش باریک M24</t>
  </si>
  <si>
    <t>میل پیچ M24x115</t>
  </si>
  <si>
    <t>Side Plate I
Side Plate II</t>
  </si>
  <si>
    <t>Middle Plate
Rib I,Rib II,Rib III</t>
  </si>
  <si>
    <r>
      <t xml:space="preserve">میلگرد آهن </t>
    </r>
    <r>
      <rPr>
        <sz val="10"/>
        <color theme="1"/>
        <rFont val="Times New Roman"/>
        <family val="1"/>
      </rPr>
      <t>Ø50</t>
    </r>
  </si>
  <si>
    <t>Pin</t>
  </si>
  <si>
    <t>Space I</t>
  </si>
  <si>
    <r>
      <t xml:space="preserve">میلگرد آهن </t>
    </r>
    <r>
      <rPr>
        <sz val="10"/>
        <color theme="1"/>
        <rFont val="Times New Roman"/>
        <family val="1"/>
      </rPr>
      <t>Ø55</t>
    </r>
  </si>
  <si>
    <t>پیچ سر شش گوش M10x20</t>
  </si>
  <si>
    <t>چهارگوش 80x55</t>
  </si>
  <si>
    <t>Transmission Rod III</t>
  </si>
  <si>
    <t>چهارگوش 70x40</t>
  </si>
  <si>
    <t>Rod</t>
  </si>
  <si>
    <t>لوله آهن 11/4" SCH40</t>
  </si>
  <si>
    <t>Pulling Rod Joint 424</t>
  </si>
  <si>
    <t>Pulling Rod Joint 382</t>
  </si>
  <si>
    <t>20M Spare Part</t>
  </si>
  <si>
    <t>میلگرد آهن Ø115</t>
  </si>
  <si>
    <t>میلگرد آهن Ø16</t>
  </si>
  <si>
    <t>میلگرد آهن Ø25</t>
  </si>
  <si>
    <t>میلگرد آهن Ø50</t>
  </si>
  <si>
    <t>میلگرد آهن Ø55</t>
  </si>
  <si>
    <t>میلگرد آهن Ø60</t>
  </si>
  <si>
    <t>میلگرد برنز Ø25</t>
  </si>
  <si>
    <t>Qty.
Per Product</t>
  </si>
  <si>
    <t>Qty.
Per
Order</t>
  </si>
  <si>
    <t>Shaft Assembly
Pre Assemble 1
Left Hand</t>
  </si>
  <si>
    <t>Shaft Assembly
Pre Assemble 1
Right Hand</t>
  </si>
  <si>
    <t>Shaft Assembly I
Pre Assembe I
Right Hand</t>
  </si>
  <si>
    <t>Shaft Assembly I
Pre Assembe I
Left Hand</t>
  </si>
  <si>
    <t>Shaft Assembly 
Pre Assembe I
Right Hand</t>
  </si>
  <si>
    <t>Shaft Assembly 
Pre Assembe I
Left Hand</t>
  </si>
  <si>
    <t>Shaft Assembly (Pre Assemble I)
Left Hand
(Shaft I)</t>
  </si>
  <si>
    <t>Shaft Assembly (Pre Assemble I)
Left Hand
(Actuating Lever II)</t>
  </si>
  <si>
    <t>Shaft Assembly (Pre Assemble I)
Left Hand
(Bearing Housing)</t>
  </si>
  <si>
    <t>Shaft Assembly (Pre Assemble I)
Right Hand
(Shaft I)</t>
  </si>
  <si>
    <t>Shaft Assembly (Pre Assemble I)
Right Hand
(Actuating Lever II)</t>
  </si>
  <si>
    <t>Shaft Assembly (Pre Assemble I)
Right Hand
(Bearing Housing)</t>
  </si>
  <si>
    <t>Shaft Assembly I (Pre Assemble I)
Right Hand
(Shaft I)</t>
  </si>
  <si>
    <t>Shaft Assembly I (Pre Assemble I)
Right Hand
(Actuating Lever II)</t>
  </si>
  <si>
    <t>Shaft Assembly I (Pre Assemble I)
Right Hand
(Actuating Lever IV)</t>
  </si>
  <si>
    <t>Shaft Assembly I (Pre Assemble I)
Right Hand
(Bearing Housing)</t>
  </si>
  <si>
    <t>Shaft Assembly I (Pre Assemble I)
Left Hand
(Shaft I)</t>
  </si>
  <si>
    <t>Shaft Assembly I (Pre Assemble I)
Left Hand
(Actuating Lever II)</t>
  </si>
  <si>
    <t>Shaft Assembly I (Pre Assemble I)
Left Hand
(Actuating Lever IV)</t>
  </si>
  <si>
    <t>Shaft Assembly I (Pre Assemble I)
Left Hand
(Bearing Housing)</t>
  </si>
  <si>
    <t>Shaft Assembly II (Pre Assemble III)
(Shaft I)</t>
  </si>
  <si>
    <t>Shaft Assembly II (Pre Assemble III)
(Actuatuing Lever IV)</t>
  </si>
  <si>
    <t xml:space="preserve"> Shaft Assembly II (Pre Assemble III)
(Actuating Lever II)</t>
  </si>
  <si>
    <t>Shaft Assembly II (Pre Assemble III)
(Bearing Housing)</t>
  </si>
  <si>
    <t>Shaft Assembly II
Pre Assembe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</si>
</sst>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theme="1"/>
      <name val="Calibri Light"/>
      <family val="2"/>
    </font>
    <font>
      <sz val="7"/>
      <color theme="1"/>
      <name val="Calibri Light"/>
      <family val="2"/>
    </font>
    <font>
      <sz val="7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1" fillId="6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entigrade" refreshedDate="44135.636813657409" createdVersion="6" refreshedVersion="6" minRefreshableVersion="3" recordCount="80">
  <cacheSource type="worksheet">
    <worksheetSource ref="B1:K14" sheet="61039 LAM-MTOP"/>
  </cacheSource>
  <cacheFields count="10">
    <cacheField name="Pos." numFmtId="0">
      <sharedItems containsString="0" containsBlank="1" containsNumber="1" containsInteger="1" minValue="1" maxValue="30"/>
    </cacheField>
    <cacheField name="Product" numFmtId="0">
      <sharedItems containsBlank="1"/>
    </cacheField>
    <cacheField name="Product Code" numFmtId="0">
      <sharedItems containsBlank="1"/>
    </cacheField>
    <cacheField name="MAT. Desc." numFmtId="0">
      <sharedItems containsBlank="1" count="31">
        <s v="ورق استیل 3x1000"/>
        <s v="نبشی آهن 15x160x160"/>
        <s v=" درپوش چدنی  7218"/>
        <s v=" درپوش چدنی 7218"/>
        <s v="میلگرد فولاد Ø240"/>
        <s v="نمد فشرده صنعتی 10x10x400"/>
        <s v="واشر نسوز ویکتوری Ø228 Thk=0.5"/>
        <s v="گریس نسوز Shell Alvania G2"/>
        <m/>
        <s v="ورق سیاه 4x1000"/>
        <s v="ورق سیاه 20x1500"/>
        <s v="میلگرد فولاد Ø110"/>
        <s v="خار شفت محور یک سر تخت 12x20x130"/>
        <s v="واشر خورشیدی MB18"/>
        <s v="کاسه نمد 10x110x90"/>
        <s v="کاسه نمد 10x85x100"/>
        <s v="پیچ شش گوش M14x30"/>
        <s v="واشر فنری A14"/>
        <s v="پیچ شش گوش M10x80"/>
        <s v="پیچ شش گوش M10x70"/>
        <s v="واشر فنری A10"/>
        <s v="گریس خور &quot;1/8 NPT"/>
        <s v="خار فنری چشم بیرون 2.5x86"/>
        <s v="رنگ  Zinc Rich Epoxy"/>
        <s v="رنگ MIO Epoxy Polyamide  "/>
        <s v="رنگ Aliphatic  Polyurethane"/>
        <s v="تینر  Epoxy"/>
        <s v="تینر Polyurethane"/>
        <s v="چهار تراش 60x60x4000"/>
        <s v="تخته 25x100x4000"/>
        <s v="BOM-MTO"/>
      </sharedItems>
    </cacheField>
    <cacheField name="Material" numFmtId="0">
      <sharedItems containsBlank="1" count="17">
        <s v="S.Steel 304"/>
        <s v="A-36"/>
        <s v="GG-25"/>
        <s v="St-52"/>
        <s v="Felt"/>
        <s v="Rubber"/>
        <s v="-"/>
        <m/>
        <s v="St-37"/>
        <s v="Ck-45"/>
        <s v="S.Steel"/>
        <s v="Dacromet"/>
        <s v="Zinc Rich"/>
        <s v="High build Epoxy"/>
        <s v="Polyurethane"/>
        <s v="Epoxy"/>
        <s v="Wood"/>
      </sharedItems>
    </cacheField>
    <cacheField name="MATERIAL WH CODE" numFmtId="0">
      <sharedItems containsBlank="1" containsMixedTypes="1" containsNumber="1" containsInteger="1" minValue="11011080" maxValue="980030100" count="28">
        <n v="180300100"/>
        <n v="221150160"/>
        <n v="218100003"/>
        <n v="251100240"/>
        <n v="200800001"/>
        <n v="200805015"/>
        <n v="685000100"/>
        <m/>
        <n v="130400100"/>
        <n v="132000150"/>
        <n v="257100110"/>
        <n v="980030100"/>
        <n v="200300018"/>
        <n v="220607590"/>
        <n v="220680100"/>
        <n v="11011430"/>
        <n v="121110014"/>
        <n v="11011080"/>
        <n v="121110010"/>
        <s v="2204001/8"/>
        <n v="133100085"/>
        <n v="683900001"/>
        <n v="683900007"/>
        <n v="683900022"/>
        <n v="683900008"/>
        <n v="683900005"/>
        <n v="330104000"/>
        <n v="320104000"/>
      </sharedItems>
    </cacheField>
    <cacheField name="Q/P" numFmtId="0">
      <sharedItems containsString="0" containsBlank="1" containsNumber="1" minValue="0.18" maxValue="62"/>
    </cacheField>
    <cacheField name="UNIT" numFmtId="0">
      <sharedItems containsBlank="1" count="4">
        <s v="Kg"/>
        <s v="Pcs"/>
        <m/>
        <s v="Liter"/>
      </sharedItems>
    </cacheField>
    <cacheField name="Q/O" numFmtId="0">
      <sharedItems containsString="0" containsBlank="1" containsNumber="1" minValue="0.36" maxValue="248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centigrade" refreshedDate="44142.630825" createdVersion="6" refreshedVersion="6" minRefreshableVersion="3" recordCount="35">
  <cacheSource type="worksheet">
    <worksheetSource ref="B5:K14" sheet="61039 LAM-MTOP"/>
  </cacheSource>
  <cacheFields count="10">
    <cacheField name="Pos." numFmtId="0">
      <sharedItems containsString="0" containsBlank="1" containsNumber="1" containsInteger="1" minValue="1" maxValue="30"/>
    </cacheField>
    <cacheField name="Product" numFmtId="0">
      <sharedItems containsBlank="1"/>
    </cacheField>
    <cacheField name="Product Code" numFmtId="0">
      <sharedItems containsBlank="1"/>
    </cacheField>
    <cacheField name="MAT. Desc." numFmtId="0">
      <sharedItems containsBlank="1" count="30">
        <s v="ورق استیل 3x1000"/>
        <s v="نبشی آهن 15x160x160"/>
        <s v=" درپوش چدنی  7218"/>
        <s v=" درپوش چدنی 7218"/>
        <s v="میلگرد فولاد Ø240"/>
        <s v="نمد فشرده صنعتی 10x10x400"/>
        <s v="واشر نسوز ویکتوری Ø228 Thk=0.5"/>
        <s v="گریس نسوز Shell Alvania G2"/>
        <m/>
        <s v="ورق سیاه 4x1000"/>
        <s v="ورق سیاه 20x1500"/>
        <s v="میلگرد فولاد Ø110"/>
        <s v="خار شفت محور یک سر تخت 12x20x130"/>
        <s v="واشر خورشیدی MB18"/>
        <s v="کاسه نمد 10x110x90"/>
        <s v="کاسه نمد 10x85x100"/>
        <s v="پیچ شش گوش M14x30"/>
        <s v="واشر فنری A14"/>
        <s v="پیچ شش گوش M10x80"/>
        <s v="پیچ شش گوش M10x70"/>
        <s v="واشر فنری A10"/>
        <s v="گریس خور &quot;1/8 NPT"/>
        <s v="خار فنری چشم بیرون 2.5x86"/>
        <s v="رنگ  Zinc Rich Epoxy"/>
        <s v="رنگ  Epoxy Polyamide  "/>
        <s v="رنگ Ral 9006  Polyurethane"/>
        <s v="تینر  Epoxy"/>
        <s v="تینر Polyurethane"/>
        <s v="چهار تراش 60x60x4000"/>
        <s v="تخته 25x100x4000"/>
      </sharedItems>
    </cacheField>
    <cacheField name="Material" numFmtId="0">
      <sharedItems containsBlank="1" count="17">
        <s v="S.Steel 304"/>
        <s v="A-36"/>
        <s v="GG-25"/>
        <s v="St-52"/>
        <s v="Felt"/>
        <s v="Rubber"/>
        <s v="-"/>
        <m/>
        <s v="St-37"/>
        <s v="Ck-45"/>
        <s v="S.Steel"/>
        <s v="Dacromet"/>
        <s v="Zinc Rich"/>
        <s v="Epoxy Polyamide"/>
        <s v="Polyurethane"/>
        <s v="Epoxy"/>
        <s v="Wood"/>
      </sharedItems>
    </cacheField>
    <cacheField name="MATERIAL WH CODE" numFmtId="0">
      <sharedItems containsBlank="1" containsMixedTypes="1" containsNumber="1" containsInteger="1" minValue="11011080" maxValue="980030100" count="28">
        <n v="180300100"/>
        <n v="221150160"/>
        <n v="218100003"/>
        <n v="251100240"/>
        <n v="200800001"/>
        <n v="200805015"/>
        <n v="685000100"/>
        <m/>
        <n v="130400100"/>
        <n v="132000150"/>
        <n v="257100110"/>
        <n v="980030100"/>
        <n v="200300018"/>
        <n v="220607590"/>
        <n v="220680100"/>
        <n v="11011430"/>
        <n v="121110014"/>
        <n v="11011080"/>
        <n v="121110010"/>
        <s v="2204001/8"/>
        <n v="133100085"/>
        <n v="683900001"/>
        <n v="683900007"/>
        <n v="683900022"/>
        <n v="683900008"/>
        <n v="683900005"/>
        <n v="330104000"/>
        <n v="320104000"/>
      </sharedItems>
    </cacheField>
    <cacheField name="Q/P" numFmtId="0">
      <sharedItems containsString="0" containsBlank="1" containsNumber="1" minValue="0.18" maxValue="62"/>
    </cacheField>
    <cacheField name="UNIT" numFmtId="0">
      <sharedItems containsBlank="1" count="4">
        <s v="Kg"/>
        <s v="Pcs"/>
        <m/>
        <s v="Liter"/>
      </sharedItems>
    </cacheField>
    <cacheField name="Q/O" numFmtId="0">
      <sharedItems containsString="0" containsBlank="1" containsNumber="1" minValue="0.36" maxValue="124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centigrade" refreshedDate="44257.341600115738" createdVersion="6" refreshedVersion="6" minRefreshableVersion="3" recordCount="415">
  <cacheSource type="worksheet">
    <worksheetSource ref="B5:K420" sheet="61039 LAM-MTOP"/>
  </cacheSource>
  <cacheFields count="10">
    <cacheField name="Pos." numFmtId="0">
      <sharedItems containsBlank="1" containsMixedTypes="1" containsNumber="1" containsInteger="1" minValue="1" maxValue="11"/>
    </cacheField>
    <cacheField name="Product" numFmtId="0">
      <sharedItems containsBlank="1"/>
    </cacheField>
    <cacheField name="Product Code" numFmtId="0">
      <sharedItems containsBlank="1"/>
    </cacheField>
    <cacheField name="MAT. Desc." numFmtId="0">
      <sharedItems containsBlank="1" count="42">
        <s v="ورق آهن سیاه 15x1500"/>
        <s v="قوطی آهن 5.5x140x140"/>
        <s v="ناودانی آهن 160"/>
        <m/>
        <s v="میلگرد آهن Ø115"/>
        <s v="میلگرد آهن Ø60"/>
        <s v="خار دو سر گرد 9x14x65"/>
        <s v="میلگرد آهن Ø50"/>
        <s v="خار دو سر گرد 9x14x80"/>
        <s v="چهارگوش 60x70"/>
        <s v="چهارگوش 45x70"/>
        <s v="میلگرد برنز Ø25"/>
        <s v="ورق آهن سیاه 10x1500"/>
        <s v="پیچ سر شش گوش 1/3 حدید  M12x60"/>
        <s v="واشر تخت A10"/>
        <s v="SNE 510"/>
        <s v="1210 Kc"/>
        <s v="H210"/>
        <s v="FR 90/6.5"/>
        <s v="10x10x210"/>
        <s v="لوله آهن 3/4&quot; SCH40"/>
        <s v="چهارگوش 40x40"/>
        <s v="چهارگوش 40x30"/>
        <s v="میلگرد آهن Ø16"/>
        <s v="میلگرد آهن Ø25"/>
        <s v="واشر تخت A8"/>
        <s v="واشر تخت A16"/>
        <s v="اشپیل 2.6x30"/>
        <s v="مهره شش گوش M16"/>
        <s v="مهره شش گوش باریک M16"/>
        <s v="MAT. Desc."/>
        <s v="خار دو سر گرد 9x14x125"/>
        <s v="چهارگوش 45x40"/>
        <s v="مهره شش گوش M24"/>
        <s v="مهره شش گوش باریک M24"/>
        <s v="میل پیچ M24x115"/>
        <s v="میلگرد آهن Ø55"/>
        <s v="پیچ سر شش گوش M10x20"/>
        <s v="چهارگوش 80x55"/>
        <s v="چهارگوش 70x40"/>
        <s v="لوله آهن 11/4&quot; SCH40"/>
        <s v="BOM-MTO"/>
      </sharedItems>
    </cacheField>
    <cacheField name="Material" numFmtId="0">
      <sharedItems containsBlank="1" count="10">
        <s v="St-37"/>
        <s v="A-36"/>
        <m/>
        <s v="St-52"/>
        <s v="Bronze"/>
        <s v="داکرومات"/>
        <s v="-"/>
        <s v="Felt"/>
        <s v="A-106"/>
        <s v="Material"/>
      </sharedItems>
    </cacheField>
    <cacheField name="MATERIAL WH CODE" numFmtId="0">
      <sharedItems containsBlank="1" containsMixedTypes="1" containsNumber="1" containsInteger="1" minValue="11051260" maxValue="271100010114" count="33">
        <n v="130150150"/>
        <n v="231140140"/>
        <n v="29100160"/>
        <m/>
        <n v="251100115"/>
        <n v="25000060"/>
        <n v="590020001"/>
        <n v="251100050"/>
        <n v="251400070"/>
        <n v="255100025"/>
        <n v="130100150"/>
        <n v="11051260"/>
        <n v="12101020"/>
        <n v="200500510"/>
        <n v="200101210"/>
        <n v="200200210"/>
        <n v="200300090"/>
        <n v="200900001"/>
        <n v="27110006"/>
        <n v="251400040"/>
        <n v="251100016"/>
        <n v="251100025"/>
        <n v="12100820"/>
        <n v="12101630"/>
        <n v="13300003"/>
        <n v="12010016"/>
        <s v="MATERIAL WH CODE"/>
        <n v="590020002"/>
        <n v="12010024"/>
        <n v="251100055"/>
        <n v="251400080"/>
        <n v="271100010114"/>
        <n v="392400024"/>
      </sharedItems>
    </cacheField>
    <cacheField name="Q/P" numFmtId="0">
      <sharedItems containsBlank="1" containsMixedTypes="1" containsNumber="1" minValue="3.5000000000000003E-2" maxValue="114.8"/>
    </cacheField>
    <cacheField name="UNIT" numFmtId="0">
      <sharedItems containsBlank="1" count="4">
        <s v="Kg"/>
        <m/>
        <s v="Pcs"/>
        <s v="UNIT"/>
      </sharedItems>
    </cacheField>
    <cacheField name="Q/O" numFmtId="0">
      <sharedItems containsBlank="1" containsMixedTypes="1" containsNumber="1" minValue="7.0000000000000007E-2" maxValue="1766"/>
    </cacheField>
    <cacheField name="M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s v="Name Plate"/>
    <s v="-"/>
    <x v="0"/>
    <x v="0"/>
    <x v="0"/>
    <n v="0.18"/>
    <x v="0"/>
    <n v="0.72"/>
    <m/>
  </r>
  <r>
    <n v="2"/>
    <s v="Support"/>
    <s v="-"/>
    <x v="1"/>
    <x v="1"/>
    <x v="1"/>
    <n v="24.5"/>
    <x v="0"/>
    <n v="98"/>
    <m/>
  </r>
  <r>
    <n v="3"/>
    <s v="Lower Cap"/>
    <s v="-"/>
    <x v="2"/>
    <x v="2"/>
    <x v="2"/>
    <n v="13.5"/>
    <x v="0"/>
    <n v="54"/>
    <m/>
  </r>
  <r>
    <n v="4"/>
    <s v="Upper Cap"/>
    <s v="-"/>
    <x v="3"/>
    <x v="2"/>
    <x v="2"/>
    <n v="13.5"/>
    <x v="0"/>
    <n v="54"/>
    <m/>
  </r>
  <r>
    <n v="5"/>
    <s v="Housing"/>
    <s v="-"/>
    <x v="4"/>
    <x v="3"/>
    <x v="3"/>
    <n v="62"/>
    <x v="0"/>
    <n v="248"/>
    <m/>
  </r>
  <r>
    <n v="6"/>
    <s v="Sealing"/>
    <s v="-"/>
    <x v="5"/>
    <x v="4"/>
    <x v="4"/>
    <n v="2"/>
    <x v="1"/>
    <n v="8"/>
    <m/>
  </r>
  <r>
    <n v="7"/>
    <s v="Sealing"/>
    <s v="-"/>
    <x v="6"/>
    <x v="5"/>
    <x v="5"/>
    <n v="2"/>
    <x v="1"/>
    <n v="8"/>
    <m/>
  </r>
  <r>
    <n v="8"/>
    <s v="Grease"/>
    <s v="-"/>
    <x v="7"/>
    <x v="6"/>
    <x v="6"/>
    <n v="0.75"/>
    <x v="0"/>
    <n v="3"/>
    <m/>
  </r>
  <r>
    <m/>
    <m/>
    <m/>
    <x v="8"/>
    <x v="7"/>
    <x v="7"/>
    <m/>
    <x v="2"/>
    <m/>
    <m/>
  </r>
  <r>
    <n v="9"/>
    <s v="Stop Washer"/>
    <s v="-"/>
    <x v="9"/>
    <x v="8"/>
    <x v="8"/>
    <n v="0.52"/>
    <x v="0"/>
    <n v="2.08"/>
    <m/>
  </r>
  <r>
    <n v="10"/>
    <s v="Backing Ring"/>
    <s v="-"/>
    <x v="10"/>
    <x v="8"/>
    <x v="9"/>
    <n v="7.2037037037037033"/>
    <x v="0"/>
    <n v="28.814814814814813"/>
    <m/>
  </r>
  <r>
    <n v="11"/>
    <s v="Lock Nut"/>
    <s v="-"/>
    <x v="10"/>
    <x v="8"/>
    <x v="9"/>
    <n v="4.3"/>
    <x v="0"/>
    <n v="17.2"/>
    <m/>
  </r>
  <r>
    <n v="12"/>
    <s v="Shaft"/>
    <s v="-"/>
    <x v="11"/>
    <x v="9"/>
    <x v="10"/>
    <n v="50"/>
    <x v="0"/>
    <n v="200"/>
    <m/>
  </r>
  <r>
    <n v="13"/>
    <s v="Key"/>
    <s v="-"/>
    <x v="12"/>
    <x v="3"/>
    <x v="11"/>
    <n v="2"/>
    <x v="1"/>
    <n v="8"/>
    <m/>
  </r>
  <r>
    <n v="14"/>
    <s v="Washer"/>
    <s v="-"/>
    <x v="13"/>
    <x v="10"/>
    <x v="12"/>
    <n v="1"/>
    <x v="1"/>
    <n v="4"/>
    <m/>
  </r>
  <r>
    <n v="15"/>
    <s v="Sealing"/>
    <s v="-"/>
    <x v="14"/>
    <x v="5"/>
    <x v="13"/>
    <n v="1"/>
    <x v="1"/>
    <n v="4"/>
    <m/>
  </r>
  <r>
    <n v="16"/>
    <s v="Sealing"/>
    <s v="-"/>
    <x v="15"/>
    <x v="5"/>
    <x v="14"/>
    <n v="1"/>
    <x v="1"/>
    <n v="4"/>
    <m/>
  </r>
  <r>
    <m/>
    <m/>
    <m/>
    <x v="8"/>
    <x v="7"/>
    <x v="7"/>
    <m/>
    <x v="2"/>
    <m/>
    <m/>
  </r>
  <r>
    <n v="17"/>
    <s v="Bolt"/>
    <s v="-"/>
    <x v="16"/>
    <x v="11"/>
    <x v="15"/>
    <n v="2"/>
    <x v="1"/>
    <n v="8"/>
    <m/>
  </r>
  <r>
    <n v="18"/>
    <s v="Washer"/>
    <s v="-"/>
    <x v="17"/>
    <x v="11"/>
    <x v="16"/>
    <n v="2"/>
    <x v="1"/>
    <n v="8"/>
    <m/>
  </r>
  <r>
    <n v="19"/>
    <s v="Bolt"/>
    <s v="-"/>
    <x v="18"/>
    <x v="11"/>
    <x v="17"/>
    <n v="8"/>
    <x v="1"/>
    <n v="32"/>
    <m/>
  </r>
  <r>
    <n v="20"/>
    <s v="Bolt"/>
    <s v="-"/>
    <x v="19"/>
    <x v="11"/>
    <x v="17"/>
    <n v="4"/>
    <x v="1"/>
    <n v="16"/>
    <m/>
  </r>
  <r>
    <n v="21"/>
    <s v="Washer"/>
    <s v="-"/>
    <x v="20"/>
    <x v="11"/>
    <x v="18"/>
    <n v="12"/>
    <x v="1"/>
    <n v="48"/>
    <m/>
  </r>
  <r>
    <n v="22"/>
    <s v="Lubricating Nipple"/>
    <s v="-"/>
    <x v="21"/>
    <x v="11"/>
    <x v="19"/>
    <n v="4"/>
    <x v="1"/>
    <n v="16"/>
    <m/>
  </r>
  <r>
    <n v="23"/>
    <s v="Snap Ring"/>
    <s v="-"/>
    <x v="22"/>
    <x v="6"/>
    <x v="20"/>
    <n v="1"/>
    <x v="1"/>
    <n v="4"/>
    <m/>
  </r>
  <r>
    <m/>
    <m/>
    <m/>
    <x v="8"/>
    <x v="7"/>
    <x v="7"/>
    <m/>
    <x v="2"/>
    <m/>
    <m/>
  </r>
  <r>
    <n v="24"/>
    <s v="Paiting"/>
    <s v="-"/>
    <x v="23"/>
    <x v="12"/>
    <x v="21"/>
    <n v="0.5"/>
    <x v="0"/>
    <n v="2"/>
    <m/>
  </r>
  <r>
    <n v="25"/>
    <s v="Paiting"/>
    <s v="-"/>
    <x v="24"/>
    <x v="13"/>
    <x v="22"/>
    <n v="0.375"/>
    <x v="0"/>
    <n v="1.5"/>
    <m/>
  </r>
  <r>
    <n v="26"/>
    <s v="Paiting"/>
    <s v="-"/>
    <x v="25"/>
    <x v="14"/>
    <x v="23"/>
    <n v="0.25"/>
    <x v="0"/>
    <n v="1"/>
    <m/>
  </r>
  <r>
    <n v="27"/>
    <s v="Paiting"/>
    <s v="-"/>
    <x v="26"/>
    <x v="15"/>
    <x v="24"/>
    <n v="0.875"/>
    <x v="3"/>
    <n v="3.5"/>
    <m/>
  </r>
  <r>
    <n v="28"/>
    <s v="Paiting"/>
    <s v="-"/>
    <x v="27"/>
    <x v="14"/>
    <x v="25"/>
    <n v="0.25"/>
    <x v="3"/>
    <n v="1"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n v="29"/>
    <s v="Packing"/>
    <s v="-"/>
    <x v="28"/>
    <x v="16"/>
    <x v="26"/>
    <n v="0.6"/>
    <x v="1"/>
    <n v="4"/>
    <m/>
  </r>
  <r>
    <n v="30"/>
    <s v="Packing"/>
    <s v="-"/>
    <x v="29"/>
    <x v="16"/>
    <x v="27"/>
    <n v="2"/>
    <x v="1"/>
    <n v="12"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m/>
    <m/>
    <m/>
    <x v="30"/>
    <x v="7"/>
    <x v="7"/>
    <m/>
    <x v="2"/>
    <m/>
    <m/>
  </r>
  <r>
    <m/>
    <m/>
    <m/>
    <x v="8"/>
    <x v="7"/>
    <x v="7"/>
    <m/>
    <x v="2"/>
    <m/>
    <m/>
  </r>
  <r>
    <n v="1"/>
    <s v="Name Plate"/>
    <s v="-"/>
    <x v="0"/>
    <x v="0"/>
    <x v="0"/>
    <n v="0.18"/>
    <x v="0"/>
    <n v="0.36"/>
    <m/>
  </r>
  <r>
    <n v="2"/>
    <s v="Support"/>
    <s v="-"/>
    <x v="1"/>
    <x v="1"/>
    <x v="1"/>
    <n v="24.5"/>
    <x v="0"/>
    <n v="49"/>
    <m/>
  </r>
  <r>
    <n v="3"/>
    <s v="Lower Cap"/>
    <s v="-"/>
    <x v="2"/>
    <x v="2"/>
    <x v="2"/>
    <n v="13.5"/>
    <x v="0"/>
    <n v="27"/>
    <m/>
  </r>
  <r>
    <n v="4"/>
    <s v="Upper Cap"/>
    <s v="-"/>
    <x v="3"/>
    <x v="2"/>
    <x v="2"/>
    <n v="13.5"/>
    <x v="0"/>
    <n v="27"/>
    <m/>
  </r>
  <r>
    <n v="5"/>
    <s v="Housing"/>
    <s v="-"/>
    <x v="4"/>
    <x v="3"/>
    <x v="3"/>
    <n v="62"/>
    <x v="0"/>
    <n v="124"/>
    <m/>
  </r>
  <r>
    <n v="6"/>
    <s v="Sealing"/>
    <s v="-"/>
    <x v="5"/>
    <x v="4"/>
    <x v="4"/>
    <n v="2"/>
    <x v="1"/>
    <n v="4"/>
    <m/>
  </r>
  <r>
    <n v="7"/>
    <s v="Sealing"/>
    <s v="-"/>
    <x v="6"/>
    <x v="5"/>
    <x v="5"/>
    <n v="2"/>
    <x v="1"/>
    <n v="4"/>
    <m/>
  </r>
  <r>
    <n v="8"/>
    <s v="Grease"/>
    <s v="-"/>
    <x v="7"/>
    <x v="6"/>
    <x v="6"/>
    <n v="0.75"/>
    <x v="0"/>
    <n v="1.5"/>
    <m/>
  </r>
  <r>
    <m/>
    <m/>
    <m/>
    <x v="8"/>
    <x v="7"/>
    <x v="7"/>
    <m/>
    <x v="2"/>
    <m/>
    <m/>
  </r>
  <r>
    <n v="9"/>
    <s v="Stop Washer"/>
    <s v="-"/>
    <x v="9"/>
    <x v="8"/>
    <x v="8"/>
    <n v="0.52"/>
    <x v="0"/>
    <n v="1.04"/>
    <m/>
  </r>
  <r>
    <n v="10"/>
    <s v="Backing Ring"/>
    <s v="-"/>
    <x v="10"/>
    <x v="8"/>
    <x v="9"/>
    <n v="7.2037037037037033"/>
    <x v="0"/>
    <n v="14.407407407407407"/>
    <m/>
  </r>
  <r>
    <n v="11"/>
    <s v="Lock Nut"/>
    <s v="-"/>
    <x v="10"/>
    <x v="8"/>
    <x v="9"/>
    <n v="4.3"/>
    <x v="0"/>
    <n v="8.6"/>
    <m/>
  </r>
  <r>
    <n v="12"/>
    <s v="Shaft"/>
    <s v="-"/>
    <x v="11"/>
    <x v="9"/>
    <x v="10"/>
    <n v="50"/>
    <x v="0"/>
    <n v="100"/>
    <m/>
  </r>
  <r>
    <n v="13"/>
    <s v="Key"/>
    <s v="-"/>
    <x v="12"/>
    <x v="3"/>
    <x v="11"/>
    <n v="2"/>
    <x v="1"/>
    <n v="4"/>
    <m/>
  </r>
  <r>
    <n v="14"/>
    <s v="Washer"/>
    <s v="-"/>
    <x v="13"/>
    <x v="10"/>
    <x v="12"/>
    <n v="1"/>
    <x v="1"/>
    <n v="2"/>
    <m/>
  </r>
  <r>
    <n v="15"/>
    <s v="Sealing"/>
    <s v="-"/>
    <x v="14"/>
    <x v="5"/>
    <x v="13"/>
    <n v="1"/>
    <x v="1"/>
    <n v="2"/>
    <m/>
  </r>
  <r>
    <n v="16"/>
    <s v="Sealing"/>
    <s v="-"/>
    <x v="15"/>
    <x v="5"/>
    <x v="14"/>
    <n v="1"/>
    <x v="1"/>
    <n v="2"/>
    <m/>
  </r>
  <r>
    <m/>
    <m/>
    <m/>
    <x v="8"/>
    <x v="7"/>
    <x v="7"/>
    <m/>
    <x v="2"/>
    <m/>
    <m/>
  </r>
  <r>
    <n v="17"/>
    <s v="Bolt"/>
    <s v="-"/>
    <x v="16"/>
    <x v="11"/>
    <x v="15"/>
    <n v="2"/>
    <x v="1"/>
    <n v="4"/>
    <m/>
  </r>
  <r>
    <n v="18"/>
    <s v="Washer"/>
    <s v="-"/>
    <x v="17"/>
    <x v="11"/>
    <x v="16"/>
    <n v="2"/>
    <x v="1"/>
    <n v="4"/>
    <m/>
  </r>
  <r>
    <n v="19"/>
    <s v="Bolt"/>
    <s v="-"/>
    <x v="18"/>
    <x v="11"/>
    <x v="17"/>
    <n v="8"/>
    <x v="1"/>
    <n v="16"/>
    <m/>
  </r>
  <r>
    <n v="20"/>
    <s v="Bolt"/>
    <s v="-"/>
    <x v="19"/>
    <x v="11"/>
    <x v="17"/>
    <n v="4"/>
    <x v="1"/>
    <n v="8"/>
    <m/>
  </r>
  <r>
    <n v="21"/>
    <s v="Washer"/>
    <s v="-"/>
    <x v="20"/>
    <x v="11"/>
    <x v="18"/>
    <n v="12"/>
    <x v="1"/>
    <n v="24"/>
    <m/>
  </r>
  <r>
    <n v="22"/>
    <s v="Lubricating Nipple"/>
    <s v="-"/>
    <x v="21"/>
    <x v="11"/>
    <x v="19"/>
    <n v="4"/>
    <x v="1"/>
    <n v="8"/>
    <m/>
  </r>
  <r>
    <n v="23"/>
    <s v="Snap Ring"/>
    <s v="-"/>
    <x v="22"/>
    <x v="6"/>
    <x v="20"/>
    <n v="1"/>
    <x v="1"/>
    <n v="2"/>
    <m/>
  </r>
  <r>
    <m/>
    <m/>
    <m/>
    <x v="8"/>
    <x v="7"/>
    <x v="7"/>
    <m/>
    <x v="2"/>
    <m/>
    <m/>
  </r>
  <r>
    <n v="24"/>
    <s v="Paiting"/>
    <s v="-"/>
    <x v="23"/>
    <x v="12"/>
    <x v="21"/>
    <n v="0.5"/>
    <x v="0"/>
    <n v="1"/>
    <m/>
  </r>
  <r>
    <n v="25"/>
    <s v="Paiting"/>
    <s v="-"/>
    <x v="24"/>
    <x v="13"/>
    <x v="22"/>
    <n v="0.375"/>
    <x v="0"/>
    <n v="0.75"/>
    <m/>
  </r>
  <r>
    <n v="26"/>
    <s v="Paiting"/>
    <s v="-"/>
    <x v="25"/>
    <x v="14"/>
    <x v="23"/>
    <n v="0.5"/>
    <x v="0"/>
    <n v="1"/>
    <m/>
  </r>
  <r>
    <n v="27"/>
    <s v="Paiting"/>
    <s v="-"/>
    <x v="26"/>
    <x v="15"/>
    <x v="24"/>
    <n v="0.875"/>
    <x v="3"/>
    <n v="1.75"/>
    <m/>
  </r>
  <r>
    <n v="28"/>
    <s v="Paiting"/>
    <s v="-"/>
    <x v="27"/>
    <x v="14"/>
    <x v="25"/>
    <n v="0.25"/>
    <x v="3"/>
    <n v="0.5"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n v="29"/>
    <s v="Packing"/>
    <s v="-"/>
    <x v="28"/>
    <x v="16"/>
    <x v="26"/>
    <n v="0.6"/>
    <x v="1"/>
    <n v="2"/>
    <m/>
  </r>
  <r>
    <n v="30"/>
    <s v="Packing"/>
    <s v="-"/>
    <x v="29"/>
    <x v="16"/>
    <x v="27"/>
    <n v="2"/>
    <x v="1"/>
    <n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n v="1"/>
    <s v="Name Plate"/>
    <s v="-"/>
    <x v="0"/>
    <x v="0"/>
    <x v="0"/>
    <n v="0.18"/>
    <x v="0"/>
    <n v="0.36"/>
    <m/>
  </r>
  <r>
    <n v="2"/>
    <s v="Support"/>
    <s v="-"/>
    <x v="1"/>
    <x v="1"/>
    <x v="1"/>
    <n v="24.5"/>
    <x v="0"/>
    <n v="49"/>
    <m/>
  </r>
  <r>
    <n v="3"/>
    <s v="Lower Cap"/>
    <s v="-"/>
    <x v="2"/>
    <x v="2"/>
    <x v="2"/>
    <n v="13.5"/>
    <x v="0"/>
    <n v="27"/>
    <m/>
  </r>
  <r>
    <n v="4"/>
    <s v="Upper Cap"/>
    <s v="-"/>
    <x v="3"/>
    <x v="2"/>
    <x v="2"/>
    <n v="13.5"/>
    <x v="0"/>
    <n v="27"/>
    <m/>
  </r>
  <r>
    <n v="5"/>
    <s v="Housing"/>
    <s v="-"/>
    <x v="4"/>
    <x v="3"/>
    <x v="3"/>
    <n v="62"/>
    <x v="0"/>
    <n v="124"/>
    <m/>
  </r>
  <r>
    <n v="6"/>
    <s v="Sealing"/>
    <s v="-"/>
    <x v="5"/>
    <x v="4"/>
    <x v="4"/>
    <n v="2"/>
    <x v="1"/>
    <n v="4"/>
    <m/>
  </r>
  <r>
    <n v="7"/>
    <s v="Sealing"/>
    <s v="-"/>
    <x v="6"/>
    <x v="5"/>
    <x v="5"/>
    <n v="2"/>
    <x v="1"/>
    <n v="4"/>
    <m/>
  </r>
  <r>
    <n v="8"/>
    <s v="Grease"/>
    <s v="-"/>
    <x v="7"/>
    <x v="6"/>
    <x v="6"/>
    <n v="0.75"/>
    <x v="0"/>
    <n v="1.5"/>
    <m/>
  </r>
  <r>
    <m/>
    <m/>
    <m/>
    <x v="8"/>
    <x v="7"/>
    <x v="7"/>
    <m/>
    <x v="2"/>
    <m/>
    <m/>
  </r>
  <r>
    <n v="9"/>
    <s v="Stop Washer"/>
    <s v="-"/>
    <x v="9"/>
    <x v="8"/>
    <x v="8"/>
    <n v="0.52"/>
    <x v="0"/>
    <n v="1.04"/>
    <m/>
  </r>
  <r>
    <n v="10"/>
    <s v="Backing Ring"/>
    <s v="-"/>
    <x v="10"/>
    <x v="8"/>
    <x v="9"/>
    <n v="7.2037037037037033"/>
    <x v="0"/>
    <n v="14.407407407407407"/>
    <m/>
  </r>
  <r>
    <n v="11"/>
    <s v="Lock Nut"/>
    <s v="-"/>
    <x v="10"/>
    <x v="8"/>
    <x v="9"/>
    <n v="4.3"/>
    <x v="0"/>
    <n v="8.6"/>
    <m/>
  </r>
  <r>
    <n v="12"/>
    <s v="Shaft"/>
    <s v="-"/>
    <x v="11"/>
    <x v="9"/>
    <x v="10"/>
    <n v="50"/>
    <x v="0"/>
    <n v="100"/>
    <m/>
  </r>
  <r>
    <n v="13"/>
    <s v="Key"/>
    <s v="-"/>
    <x v="12"/>
    <x v="3"/>
    <x v="11"/>
    <n v="2"/>
    <x v="1"/>
    <n v="4"/>
    <m/>
  </r>
  <r>
    <n v="14"/>
    <s v="Washer"/>
    <s v="-"/>
    <x v="13"/>
    <x v="10"/>
    <x v="12"/>
    <n v="1"/>
    <x v="1"/>
    <n v="2"/>
    <m/>
  </r>
  <r>
    <n v="15"/>
    <s v="Sealing"/>
    <s v="-"/>
    <x v="14"/>
    <x v="5"/>
    <x v="13"/>
    <n v="1"/>
    <x v="1"/>
    <n v="2"/>
    <m/>
  </r>
  <r>
    <n v="16"/>
    <s v="Sealing"/>
    <s v="-"/>
    <x v="15"/>
    <x v="5"/>
    <x v="14"/>
    <n v="1"/>
    <x v="1"/>
    <n v="2"/>
    <m/>
  </r>
  <r>
    <m/>
    <m/>
    <m/>
    <x v="8"/>
    <x v="7"/>
    <x v="7"/>
    <m/>
    <x v="2"/>
    <m/>
    <m/>
  </r>
  <r>
    <n v="17"/>
    <s v="Bolt"/>
    <s v="-"/>
    <x v="16"/>
    <x v="11"/>
    <x v="15"/>
    <n v="2"/>
    <x v="1"/>
    <n v="4"/>
    <m/>
  </r>
  <r>
    <n v="18"/>
    <s v="Washer"/>
    <s v="-"/>
    <x v="17"/>
    <x v="11"/>
    <x v="16"/>
    <n v="2"/>
    <x v="1"/>
    <n v="4"/>
    <m/>
  </r>
  <r>
    <n v="19"/>
    <s v="Bolt"/>
    <s v="-"/>
    <x v="18"/>
    <x v="11"/>
    <x v="17"/>
    <n v="8"/>
    <x v="1"/>
    <n v="16"/>
    <m/>
  </r>
  <r>
    <n v="20"/>
    <s v="Bolt"/>
    <s v="-"/>
    <x v="19"/>
    <x v="11"/>
    <x v="17"/>
    <n v="4"/>
    <x v="1"/>
    <n v="8"/>
    <m/>
  </r>
  <r>
    <n v="21"/>
    <s v="Washer"/>
    <s v="-"/>
    <x v="20"/>
    <x v="11"/>
    <x v="18"/>
    <n v="12"/>
    <x v="1"/>
    <n v="24"/>
    <m/>
  </r>
  <r>
    <n v="22"/>
    <s v="Lubricating Nipple"/>
    <s v="-"/>
    <x v="21"/>
    <x v="11"/>
    <x v="19"/>
    <n v="4"/>
    <x v="1"/>
    <n v="8"/>
    <m/>
  </r>
  <r>
    <n v="23"/>
    <s v="Snap Ring"/>
    <s v="-"/>
    <x v="22"/>
    <x v="6"/>
    <x v="20"/>
    <n v="1"/>
    <x v="1"/>
    <n v="2"/>
    <m/>
  </r>
  <r>
    <m/>
    <m/>
    <m/>
    <x v="8"/>
    <x v="7"/>
    <x v="7"/>
    <m/>
    <x v="2"/>
    <m/>
    <m/>
  </r>
  <r>
    <n v="24"/>
    <s v="Paiting"/>
    <s v="-"/>
    <x v="23"/>
    <x v="12"/>
    <x v="21"/>
    <n v="0.5"/>
    <x v="0"/>
    <n v="1"/>
    <m/>
  </r>
  <r>
    <n v="25"/>
    <s v="Paiting"/>
    <s v="-"/>
    <x v="24"/>
    <x v="13"/>
    <x v="22"/>
    <n v="0.375"/>
    <x v="0"/>
    <n v="0.75"/>
    <m/>
  </r>
  <r>
    <n v="26"/>
    <s v="Paiting"/>
    <s v="-"/>
    <x v="25"/>
    <x v="14"/>
    <x v="23"/>
    <n v="0.5"/>
    <x v="0"/>
    <n v="1"/>
    <m/>
  </r>
  <r>
    <n v="27"/>
    <s v="Paiting"/>
    <s v="-"/>
    <x v="26"/>
    <x v="15"/>
    <x v="24"/>
    <n v="0.875"/>
    <x v="3"/>
    <n v="1.75"/>
    <m/>
  </r>
  <r>
    <n v="28"/>
    <s v="Paiting"/>
    <s v="-"/>
    <x v="27"/>
    <x v="14"/>
    <x v="25"/>
    <n v="0.25"/>
    <x v="3"/>
    <n v="0.5"/>
    <m/>
  </r>
  <r>
    <m/>
    <m/>
    <m/>
    <x v="8"/>
    <x v="7"/>
    <x v="7"/>
    <m/>
    <x v="2"/>
    <m/>
    <m/>
  </r>
  <r>
    <m/>
    <m/>
    <m/>
    <x v="8"/>
    <x v="7"/>
    <x v="7"/>
    <m/>
    <x v="2"/>
    <m/>
    <m/>
  </r>
  <r>
    <n v="29"/>
    <s v="Packing"/>
    <s v="-"/>
    <x v="28"/>
    <x v="16"/>
    <x v="26"/>
    <n v="0.6"/>
    <x v="1"/>
    <n v="2"/>
    <m/>
  </r>
  <r>
    <n v="30"/>
    <s v="Packing"/>
    <s v="-"/>
    <x v="29"/>
    <x v="16"/>
    <x v="27"/>
    <n v="2"/>
    <x v="1"/>
    <n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5">
  <r>
    <n v="1"/>
    <s v="Plate"/>
    <s v="-"/>
    <x v="0"/>
    <x v="0"/>
    <x v="0"/>
    <n v="55.1875"/>
    <x v="0"/>
    <n v="1766"/>
    <m/>
  </r>
  <r>
    <n v="2"/>
    <s v="Box Bar"/>
    <s v="-"/>
    <x v="1"/>
    <x v="1"/>
    <x v="1"/>
    <n v="25.0625"/>
    <x v="0"/>
    <n v="802"/>
    <m/>
  </r>
  <r>
    <n v="3"/>
    <s v="UPN"/>
    <s v="-"/>
    <x v="2"/>
    <x v="1"/>
    <x v="2"/>
    <n v="24.6875"/>
    <x v="0"/>
    <n v="790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Plate"/>
    <s v="-"/>
    <x v="0"/>
    <x v="0"/>
    <x v="0"/>
    <n v="55.1875"/>
    <x v="0"/>
    <n v="1766"/>
    <m/>
  </r>
  <r>
    <n v="2"/>
    <s v="Box Bar"/>
    <s v="-"/>
    <x v="1"/>
    <x v="1"/>
    <x v="1"/>
    <n v="25.0625"/>
    <x v="0"/>
    <n v="802"/>
    <m/>
  </r>
  <r>
    <n v="3"/>
    <s v="UPN"/>
    <s v="-"/>
    <x v="2"/>
    <x v="1"/>
    <x v="2"/>
    <n v="24.6875"/>
    <x v="0"/>
    <n v="790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Side Plate I"/>
    <s v="-"/>
    <x v="0"/>
    <x v="0"/>
    <x v="0"/>
    <n v="10.2109375"/>
    <x v="0"/>
    <n v="653.5"/>
    <m/>
  </r>
  <r>
    <n v="2"/>
    <s v="Side Plate II"/>
    <s v="-"/>
    <x v="0"/>
    <x v="0"/>
    <x v="0"/>
    <n v="5.375"/>
    <x v="0"/>
    <n v="344"/>
    <m/>
  </r>
  <r>
    <n v="3"/>
    <s v="Rib"/>
    <s v="-"/>
    <x v="0"/>
    <x v="0"/>
    <x v="0"/>
    <n v="2.625"/>
    <x v="0"/>
    <n v="16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390625"/>
    <x v="0"/>
    <n v="130.5"/>
    <m/>
  </r>
  <r>
    <n v="2"/>
    <s v="Shaft"/>
    <s v="-"/>
    <x v="5"/>
    <x v="1"/>
    <x v="5"/>
    <n v="4.15625"/>
    <x v="0"/>
    <n v="266"/>
    <m/>
  </r>
  <r>
    <n v="3"/>
    <s v="Key"/>
    <s v="-"/>
    <x v="6"/>
    <x v="3"/>
    <x v="6"/>
    <n v="1"/>
    <x v="2"/>
    <n v="6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3125"/>
    <x v="0"/>
    <n v="65"/>
    <m/>
  </r>
  <r>
    <n v="2"/>
    <s v="Shaft"/>
    <s v="-"/>
    <x v="7"/>
    <x v="1"/>
    <x v="7"/>
    <n v="18.466666666666665"/>
    <x v="0"/>
    <n v="554"/>
    <m/>
  </r>
  <r>
    <n v="3"/>
    <s v="Key"/>
    <s v="-"/>
    <x v="8"/>
    <x v="3"/>
    <x v="6"/>
    <n v="1"/>
    <x v="2"/>
    <n v="3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2.34375"/>
    <x v="0"/>
    <n v="150"/>
    <m/>
  </r>
  <r>
    <n v="2"/>
    <s v="Splind Hub"/>
    <s v="-"/>
    <x v="9"/>
    <x v="0"/>
    <x v="8"/>
    <n v="3.65625"/>
    <x v="0"/>
    <n v="234"/>
    <m/>
  </r>
  <r>
    <n v="3"/>
    <s v="Clamp Hub"/>
    <m/>
    <x v="10"/>
    <x v="0"/>
    <x v="8"/>
    <n v="2.7421875"/>
    <x v="0"/>
    <n v="175.5"/>
    <m/>
  </r>
  <r>
    <n v="4"/>
    <s v="Bronze Bush"/>
    <m/>
    <x v="11"/>
    <x v="4"/>
    <x v="9"/>
    <n v="7.8125E-2"/>
    <x v="0"/>
    <n v="5"/>
    <m/>
  </r>
  <r>
    <n v="5"/>
    <s v="Rib"/>
    <m/>
    <x v="12"/>
    <x v="0"/>
    <x v="10"/>
    <n v="0.27500000000000002"/>
    <x v="0"/>
    <n v="17.600000000000001"/>
    <m/>
  </r>
  <r>
    <n v="6"/>
    <s v="Bolting"/>
    <m/>
    <x v="13"/>
    <x v="5"/>
    <x v="11"/>
    <n v="4"/>
    <x v="2"/>
    <n v="256"/>
    <m/>
  </r>
  <r>
    <n v="7"/>
    <s v="Bolting"/>
    <m/>
    <x v="14"/>
    <x v="5"/>
    <x v="12"/>
    <n v="4"/>
    <x v="2"/>
    <n v="25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64"/>
    <m/>
  </r>
  <r>
    <n v="2"/>
    <s v="Bearing"/>
    <s v="-"/>
    <x v="16"/>
    <x v="6"/>
    <x v="14"/>
    <n v="1"/>
    <x v="2"/>
    <n v="64"/>
    <m/>
  </r>
  <r>
    <n v="3"/>
    <s v="Split Chuck"/>
    <m/>
    <x v="17"/>
    <x v="6"/>
    <x v="15"/>
    <n v="1"/>
    <x v="2"/>
    <n v="64"/>
    <m/>
  </r>
  <r>
    <n v="4"/>
    <s v="Inset Ring"/>
    <m/>
    <x v="18"/>
    <x v="6"/>
    <x v="16"/>
    <n v="2"/>
    <x v="2"/>
    <n v="128"/>
    <m/>
  </r>
  <r>
    <n v="5"/>
    <s v="Felt"/>
    <m/>
    <x v="19"/>
    <x v="7"/>
    <x v="17"/>
    <n v="2"/>
    <x v="2"/>
    <n v="12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3125"/>
    <x v="0"/>
    <n v="65"/>
    <m/>
  </r>
  <r>
    <n v="2"/>
    <s v="Shaft"/>
    <s v="-"/>
    <x v="7"/>
    <x v="1"/>
    <x v="7"/>
    <n v="19.029411764705884"/>
    <x v="0"/>
    <n v="647"/>
    <m/>
  </r>
  <r>
    <n v="3"/>
    <s v="Key"/>
    <s v="-"/>
    <x v="8"/>
    <x v="3"/>
    <x v="6"/>
    <n v="1"/>
    <x v="2"/>
    <n v="3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2.34375"/>
    <x v="0"/>
    <n v="150"/>
    <m/>
  </r>
  <r>
    <n v="2"/>
    <s v="Splind Hub"/>
    <s v="-"/>
    <x v="9"/>
    <x v="0"/>
    <x v="8"/>
    <n v="3.65625"/>
    <x v="0"/>
    <n v="234"/>
    <m/>
  </r>
  <r>
    <n v="3"/>
    <s v="Clamp Hub"/>
    <m/>
    <x v="10"/>
    <x v="0"/>
    <x v="8"/>
    <n v="2.7421875"/>
    <x v="0"/>
    <n v="175.5"/>
    <m/>
  </r>
  <r>
    <n v="4"/>
    <s v="Bronze Bush"/>
    <m/>
    <x v="11"/>
    <x v="4"/>
    <x v="9"/>
    <n v="7.8125E-2"/>
    <x v="0"/>
    <n v="5"/>
    <m/>
  </r>
  <r>
    <n v="5"/>
    <s v="Rib"/>
    <m/>
    <x v="12"/>
    <x v="0"/>
    <x v="10"/>
    <n v="0.27500000000000002"/>
    <x v="0"/>
    <n v="17.600000000000001"/>
    <m/>
  </r>
  <r>
    <n v="6"/>
    <s v="Bolting"/>
    <m/>
    <x v="13"/>
    <x v="5"/>
    <x v="11"/>
    <n v="4"/>
    <x v="2"/>
    <n v="256"/>
    <m/>
  </r>
  <r>
    <n v="7"/>
    <s v="Bolting"/>
    <m/>
    <x v="14"/>
    <x v="5"/>
    <x v="12"/>
    <n v="4"/>
    <x v="2"/>
    <n v="25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64"/>
    <m/>
  </r>
  <r>
    <n v="2"/>
    <s v="Bearing"/>
    <s v="-"/>
    <x v="16"/>
    <x v="6"/>
    <x v="14"/>
    <n v="1"/>
    <x v="2"/>
    <n v="64"/>
    <m/>
  </r>
  <r>
    <n v="3"/>
    <s v="Split Chuck"/>
    <m/>
    <x v="17"/>
    <x v="6"/>
    <x v="15"/>
    <n v="1"/>
    <x v="2"/>
    <n v="64"/>
    <m/>
  </r>
  <r>
    <n v="4"/>
    <s v="Inset Ring"/>
    <m/>
    <x v="18"/>
    <x v="6"/>
    <x v="16"/>
    <n v="2"/>
    <x v="2"/>
    <n v="128"/>
    <m/>
  </r>
  <r>
    <n v="5"/>
    <s v="Felt"/>
    <m/>
    <x v="19"/>
    <x v="7"/>
    <x v="17"/>
    <n v="2"/>
    <x v="2"/>
    <n v="12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sole I"/>
    <s v="-"/>
    <x v="2"/>
    <x v="1"/>
    <x v="2"/>
    <n v="5.546875"/>
    <x v="0"/>
    <n v="710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necting Pipe"/>
    <s v="-"/>
    <x v="20"/>
    <x v="8"/>
    <x v="18"/>
    <n v="0.31640625"/>
    <x v="0"/>
    <n v="40.5"/>
    <m/>
  </r>
  <r>
    <n v="2"/>
    <s v="Fork II"/>
    <s v="-"/>
    <x v="21"/>
    <x v="0"/>
    <x v="19"/>
    <n v="1.765625"/>
    <x v="0"/>
    <n v="226"/>
    <m/>
  </r>
  <r>
    <n v="3"/>
    <s v="Fork I"/>
    <s v="-"/>
    <x v="22"/>
    <x v="0"/>
    <x v="19"/>
    <n v="1.328125"/>
    <x v="0"/>
    <n v="170"/>
    <m/>
  </r>
  <r>
    <n v="4"/>
    <s v="Clevis Pin II"/>
    <s v="-"/>
    <x v="23"/>
    <x v="1"/>
    <x v="20"/>
    <n v="7.421875E-2"/>
    <x v="0"/>
    <n v="9.5"/>
    <m/>
  </r>
  <r>
    <n v="5"/>
    <s v="Clevis Pin I"/>
    <s v="-"/>
    <x v="24"/>
    <x v="1"/>
    <x v="21"/>
    <n v="0.23"/>
    <x v="0"/>
    <n v="23"/>
    <m/>
  </r>
  <r>
    <n v="6"/>
    <s v="Clevis Pin I"/>
    <s v="-"/>
    <x v="24"/>
    <x v="1"/>
    <x v="21"/>
    <n v="0.21428571428571427"/>
    <x v="0"/>
    <n v="6"/>
    <m/>
  </r>
  <r>
    <n v="7"/>
    <s v="Bolting"/>
    <s v="-"/>
    <x v="25"/>
    <x v="5"/>
    <x v="22"/>
    <n v="1"/>
    <x v="2"/>
    <n v="128"/>
    <m/>
  </r>
  <r>
    <n v="8"/>
    <s v="Bolting"/>
    <s v="-"/>
    <x v="26"/>
    <x v="5"/>
    <x v="23"/>
    <n v="1"/>
    <x v="2"/>
    <n v="128"/>
    <m/>
  </r>
  <r>
    <n v="9"/>
    <s v="Bolting"/>
    <s v="-"/>
    <x v="27"/>
    <x v="5"/>
    <x v="24"/>
    <n v="2"/>
    <x v="2"/>
    <n v="256"/>
    <m/>
  </r>
  <r>
    <n v="10"/>
    <s v="Bolting"/>
    <s v="-"/>
    <x v="28"/>
    <x v="5"/>
    <x v="25"/>
    <n v="1"/>
    <x v="2"/>
    <n v="128"/>
    <m/>
  </r>
  <r>
    <n v="11"/>
    <s v="Bolting"/>
    <s v="-"/>
    <x v="29"/>
    <x v="5"/>
    <x v="25"/>
    <n v="2"/>
    <x v="2"/>
    <n v="25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s v="Pos."/>
    <s v="Product"/>
    <s v="Product Code"/>
    <x v="30"/>
    <x v="9"/>
    <x v="26"/>
    <s v="Q/P"/>
    <x v="3"/>
    <s v="Q/O"/>
    <s v="MH"/>
  </r>
  <r>
    <n v="1"/>
    <s v="Plate"/>
    <s v="-"/>
    <x v="0"/>
    <x v="0"/>
    <x v="0"/>
    <n v="114.8"/>
    <x v="0"/>
    <n v="114.8"/>
    <m/>
  </r>
  <r>
    <n v="2"/>
    <s v="Box Bar"/>
    <s v="-"/>
    <x v="1"/>
    <x v="1"/>
    <x v="1"/>
    <n v="25"/>
    <x v="0"/>
    <n v="25"/>
    <m/>
  </r>
  <r>
    <n v="3"/>
    <s v="UPN"/>
    <s v="-"/>
    <x v="2"/>
    <x v="1"/>
    <x v="2"/>
    <n v="24.69"/>
    <x v="0"/>
    <n v="24.69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s v="Pos."/>
    <s v="Product"/>
    <s v="Product Code"/>
    <x v="30"/>
    <x v="9"/>
    <x v="26"/>
    <s v="Q/P"/>
    <x v="3"/>
    <s v="Q/O"/>
    <s v="MH"/>
  </r>
  <r>
    <n v="1"/>
    <s v="Plate"/>
    <s v="-"/>
    <x v="0"/>
    <x v="0"/>
    <x v="0"/>
    <n v="114.8"/>
    <x v="0"/>
    <n v="114.8"/>
    <m/>
  </r>
  <r>
    <n v="2"/>
    <s v="Box Bar"/>
    <s v="-"/>
    <x v="1"/>
    <x v="1"/>
    <x v="1"/>
    <n v="25"/>
    <x v="0"/>
    <n v="25"/>
    <m/>
  </r>
  <r>
    <n v="3"/>
    <s v="UPN"/>
    <s v="-"/>
    <x v="2"/>
    <x v="1"/>
    <x v="2"/>
    <n v="24.69"/>
    <x v="0"/>
    <n v="24.69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Side Plate I_x000a_Side Plate II_x000a_Rib"/>
    <s v="-"/>
    <x v="0"/>
    <x v="0"/>
    <x v="0"/>
    <n v="17.5"/>
    <x v="0"/>
    <n v="3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0.92500000000000004"/>
    <x v="0"/>
    <n v="1.85"/>
    <m/>
  </r>
  <r>
    <n v="2"/>
    <s v="Shaft"/>
    <s v="-"/>
    <x v="7"/>
    <x v="1"/>
    <x v="7"/>
    <n v="7.25"/>
    <x v="0"/>
    <n v="14.5"/>
    <m/>
  </r>
  <r>
    <n v="3"/>
    <s v="Key"/>
    <s v="-"/>
    <x v="8"/>
    <x v="3"/>
    <x v="6"/>
    <n v="1"/>
    <x v="2"/>
    <n v="1"/>
    <m/>
  </r>
  <r>
    <n v="4"/>
    <s v="Key"/>
    <s v="-"/>
    <x v="31"/>
    <x v="3"/>
    <x v="27"/>
    <n v="1"/>
    <x v="2"/>
    <n v="1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1"/>
    <x v="0"/>
    <n v="1"/>
    <m/>
  </r>
  <r>
    <n v="2"/>
    <s v="Splind Hub"/>
    <s v="-"/>
    <x v="9"/>
    <x v="0"/>
    <x v="8"/>
    <n v="3.6"/>
    <x v="0"/>
    <n v="3.6"/>
    <m/>
  </r>
  <r>
    <n v="3"/>
    <s v="Clamp Hub"/>
    <m/>
    <x v="10"/>
    <x v="0"/>
    <x v="8"/>
    <n v="2.7"/>
    <x v="0"/>
    <n v="2.7"/>
    <m/>
  </r>
  <r>
    <n v="4"/>
    <s v="Bronze Bush"/>
    <m/>
    <x v="11"/>
    <x v="4"/>
    <x v="9"/>
    <n v="7.0000000000000007E-2"/>
    <x v="0"/>
    <n v="7.0000000000000007E-2"/>
    <m/>
  </r>
  <r>
    <n v="5"/>
    <s v="Rib"/>
    <m/>
    <x v="12"/>
    <x v="0"/>
    <x v="10"/>
    <n v="0.43"/>
    <x v="0"/>
    <n v="0.43"/>
    <m/>
  </r>
  <r>
    <n v="6"/>
    <s v="Bolting"/>
    <m/>
    <x v="13"/>
    <x v="5"/>
    <x v="11"/>
    <n v="4"/>
    <x v="2"/>
    <n v="4"/>
    <m/>
  </r>
  <r>
    <n v="7"/>
    <s v="Bolting"/>
    <m/>
    <x v="14"/>
    <x v="5"/>
    <x v="12"/>
    <n v="4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3.1"/>
    <x v="0"/>
    <n v="3.1"/>
    <m/>
  </r>
  <r>
    <n v="2"/>
    <s v="Splind Hub"/>
    <s v="-"/>
    <x v="9"/>
    <x v="0"/>
    <x v="8"/>
    <n v="3.34"/>
    <x v="0"/>
    <n v="3.34"/>
    <m/>
  </r>
  <r>
    <n v="3"/>
    <s v="Clamp Hub"/>
    <m/>
    <x v="10"/>
    <x v="0"/>
    <x v="8"/>
    <n v="3"/>
    <x v="0"/>
    <n v="3"/>
    <m/>
  </r>
  <r>
    <n v="4"/>
    <s v="Bronze Bush"/>
    <m/>
    <x v="11"/>
    <x v="4"/>
    <x v="9"/>
    <n v="7.0000000000000007E-2"/>
    <x v="0"/>
    <n v="7.0000000000000007E-2"/>
    <m/>
  </r>
  <r>
    <n v="5"/>
    <s v="Rib"/>
    <m/>
    <x v="12"/>
    <x v="0"/>
    <x v="10"/>
    <n v="0.48"/>
    <x v="0"/>
    <n v="0.48"/>
    <m/>
  </r>
  <r>
    <n v="6"/>
    <s v="Bolting"/>
    <m/>
    <x v="13"/>
    <x v="5"/>
    <x v="11"/>
    <n v="4"/>
    <x v="2"/>
    <n v="4"/>
    <m/>
  </r>
  <r>
    <n v="7"/>
    <s v="Bolting"/>
    <m/>
    <x v="14"/>
    <x v="5"/>
    <x v="12"/>
    <n v="4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2"/>
    <m/>
  </r>
  <r>
    <n v="2"/>
    <s v="Bearing"/>
    <s v="-"/>
    <x v="16"/>
    <x v="6"/>
    <x v="14"/>
    <n v="1"/>
    <x v="2"/>
    <n v="2"/>
    <m/>
  </r>
  <r>
    <n v="3"/>
    <s v="Split Chuck"/>
    <m/>
    <x v="17"/>
    <x v="6"/>
    <x v="15"/>
    <n v="1"/>
    <x v="2"/>
    <n v="2"/>
    <m/>
  </r>
  <r>
    <n v="4"/>
    <s v="Inset Ring"/>
    <m/>
    <x v="18"/>
    <x v="6"/>
    <x v="16"/>
    <n v="2"/>
    <x v="2"/>
    <n v="4"/>
    <m/>
  </r>
  <r>
    <n v="5"/>
    <s v="Felt"/>
    <m/>
    <x v="19"/>
    <x v="7"/>
    <x v="17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0.92500000000000004"/>
    <x v="0"/>
    <n v="1.85"/>
    <m/>
  </r>
  <r>
    <n v="2"/>
    <s v="Shaft"/>
    <s v="-"/>
    <x v="7"/>
    <x v="1"/>
    <x v="7"/>
    <n v="7.25"/>
    <x v="0"/>
    <n v="14.5"/>
    <m/>
  </r>
  <r>
    <n v="3"/>
    <s v="Key"/>
    <s v="-"/>
    <x v="8"/>
    <x v="3"/>
    <x v="6"/>
    <n v="1"/>
    <x v="2"/>
    <n v="1"/>
    <m/>
  </r>
  <r>
    <n v="4"/>
    <s v="Key"/>
    <s v="-"/>
    <x v="31"/>
    <x v="3"/>
    <x v="27"/>
    <n v="1"/>
    <x v="2"/>
    <n v="1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1"/>
    <x v="0"/>
    <n v="1"/>
    <m/>
  </r>
  <r>
    <n v="2"/>
    <s v="Splind Hub"/>
    <s v="-"/>
    <x v="9"/>
    <x v="0"/>
    <x v="8"/>
    <n v="3.6"/>
    <x v="0"/>
    <n v="3.6"/>
    <m/>
  </r>
  <r>
    <n v="3"/>
    <s v="Clamp Hub"/>
    <m/>
    <x v="10"/>
    <x v="0"/>
    <x v="8"/>
    <n v="2.7"/>
    <x v="0"/>
    <n v="2.7"/>
    <m/>
  </r>
  <r>
    <n v="4"/>
    <s v="Bronze Bush"/>
    <m/>
    <x v="11"/>
    <x v="4"/>
    <x v="9"/>
    <n v="7.0000000000000007E-2"/>
    <x v="0"/>
    <n v="7.0000000000000007E-2"/>
    <m/>
  </r>
  <r>
    <n v="5"/>
    <s v="Rib"/>
    <m/>
    <x v="12"/>
    <x v="0"/>
    <x v="10"/>
    <n v="0.43"/>
    <x v="0"/>
    <n v="0.43"/>
    <m/>
  </r>
  <r>
    <n v="6"/>
    <s v="Bolting"/>
    <m/>
    <x v="13"/>
    <x v="5"/>
    <x v="11"/>
    <n v="4"/>
    <x v="2"/>
    <n v="4"/>
    <m/>
  </r>
  <r>
    <n v="7"/>
    <s v="Bolting"/>
    <m/>
    <x v="14"/>
    <x v="5"/>
    <x v="12"/>
    <n v="4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3.1"/>
    <x v="0"/>
    <n v="3.1"/>
    <m/>
  </r>
  <r>
    <n v="2"/>
    <s v="Splind Hub"/>
    <s v="-"/>
    <x v="9"/>
    <x v="0"/>
    <x v="8"/>
    <n v="3.34"/>
    <x v="0"/>
    <n v="3.34"/>
    <m/>
  </r>
  <r>
    <n v="3"/>
    <s v="Clamp Hub"/>
    <m/>
    <x v="10"/>
    <x v="0"/>
    <x v="8"/>
    <n v="3"/>
    <x v="0"/>
    <n v="3"/>
    <m/>
  </r>
  <r>
    <n v="4"/>
    <s v="Bronze Bush"/>
    <m/>
    <x v="11"/>
    <x v="4"/>
    <x v="9"/>
    <n v="7.0000000000000007E-2"/>
    <x v="0"/>
    <n v="7.0000000000000007E-2"/>
    <m/>
  </r>
  <r>
    <n v="5"/>
    <s v="Rib"/>
    <m/>
    <x v="12"/>
    <x v="0"/>
    <x v="10"/>
    <n v="0.48"/>
    <x v="0"/>
    <n v="0.48"/>
    <m/>
  </r>
  <r>
    <n v="6"/>
    <s v="Bolting"/>
    <m/>
    <x v="13"/>
    <x v="5"/>
    <x v="11"/>
    <n v="4"/>
    <x v="2"/>
    <n v="4"/>
    <m/>
  </r>
  <r>
    <n v="7"/>
    <s v="Bolting"/>
    <m/>
    <x v="14"/>
    <x v="5"/>
    <x v="12"/>
    <n v="4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2"/>
    <m/>
  </r>
  <r>
    <n v="2"/>
    <s v="Bearing"/>
    <s v="-"/>
    <x v="16"/>
    <x v="6"/>
    <x v="14"/>
    <n v="1"/>
    <x v="2"/>
    <n v="2"/>
    <m/>
  </r>
  <r>
    <n v="3"/>
    <s v="Split Chuck"/>
    <m/>
    <x v="17"/>
    <x v="6"/>
    <x v="15"/>
    <n v="1"/>
    <x v="2"/>
    <n v="2"/>
    <m/>
  </r>
  <r>
    <n v="4"/>
    <s v="Inset Ring"/>
    <m/>
    <x v="18"/>
    <x v="6"/>
    <x v="16"/>
    <n v="2"/>
    <x v="2"/>
    <n v="4"/>
    <m/>
  </r>
  <r>
    <n v="5"/>
    <s v="Felt"/>
    <m/>
    <x v="19"/>
    <x v="7"/>
    <x v="17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sole II"/>
    <s v="-"/>
    <x v="2"/>
    <x v="1"/>
    <x v="2"/>
    <n v="6.75"/>
    <x v="0"/>
    <n v="27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UPN"/>
    <s v="-"/>
    <x v="2"/>
    <x v="1"/>
    <x v="2"/>
    <n v="6.75"/>
    <x v="0"/>
    <n v="6.75"/>
    <m/>
  </r>
  <r>
    <n v="2"/>
    <s v="Box Bar"/>
    <s v="-"/>
    <x v="1"/>
    <x v="1"/>
    <x v="1"/>
    <n v="7.15"/>
    <x v="0"/>
    <n v="7.1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UPN"/>
    <s v="-"/>
    <x v="2"/>
    <x v="1"/>
    <x v="2"/>
    <n v="6.75"/>
    <x v="0"/>
    <n v="6.75"/>
    <m/>
  </r>
  <r>
    <n v="2"/>
    <s v="Box Bar"/>
    <s v="-"/>
    <x v="1"/>
    <x v="1"/>
    <x v="1"/>
    <n v="7.15"/>
    <x v="0"/>
    <n v="7.1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Fork I"/>
    <s v="-"/>
    <x v="32"/>
    <x v="0"/>
    <x v="19"/>
    <n v="1.6"/>
    <x v="0"/>
    <n v="3.2"/>
    <m/>
  </r>
  <r>
    <n v="2"/>
    <s v="Fork II"/>
    <s v="-"/>
    <x v="32"/>
    <x v="0"/>
    <x v="19"/>
    <n v="1.6"/>
    <x v="0"/>
    <n v="3.2"/>
    <m/>
  </r>
  <r>
    <n v="3"/>
    <s v="Clevis Pin "/>
    <s v="-"/>
    <x v="24"/>
    <x v="1"/>
    <x v="21"/>
    <n v="0.23"/>
    <x v="0"/>
    <n v="0.46"/>
    <m/>
  </r>
  <r>
    <n v="4"/>
    <s v="Bolting"/>
    <s v="-"/>
    <x v="33"/>
    <x v="5"/>
    <x v="28"/>
    <n v="2"/>
    <x v="2"/>
    <n v="4"/>
    <m/>
  </r>
  <r>
    <n v="5"/>
    <s v="Bolting"/>
    <s v="-"/>
    <x v="34"/>
    <x v="5"/>
    <x v="28"/>
    <n v="2"/>
    <x v="2"/>
    <n v="4"/>
    <m/>
  </r>
  <r>
    <n v="6"/>
    <s v="Bolting"/>
    <s v="-"/>
    <x v="26"/>
    <x v="5"/>
    <x v="23"/>
    <n v="1"/>
    <x v="2"/>
    <n v="2"/>
    <m/>
  </r>
  <r>
    <n v="7"/>
    <s v="Bolting"/>
    <s v="-"/>
    <x v="27"/>
    <x v="5"/>
    <x v="24"/>
    <n v="1"/>
    <x v="2"/>
    <n v="2"/>
    <m/>
  </r>
  <r>
    <n v="8"/>
    <s v="Bolting"/>
    <s v="-"/>
    <x v="35"/>
    <x v="5"/>
    <x v="3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Side Plate I_x000a_Side Plate II"/>
    <s v="-"/>
    <x v="0"/>
    <x v="0"/>
    <x v="0"/>
    <n v="17.649999999999999"/>
    <x v="0"/>
    <n v="35.299999999999997"/>
    <m/>
  </r>
  <r>
    <n v="2"/>
    <s v="Middle Plate_x000a_Rib I,Rib II,Rib III"/>
    <s v="-"/>
    <x v="12"/>
    <x v="0"/>
    <x v="10"/>
    <n v="2.2999999999999998"/>
    <x v="0"/>
    <n v="4.5999999999999996"/>
    <m/>
  </r>
  <r>
    <n v="3"/>
    <s v="Pin"/>
    <s v="-"/>
    <x v="7"/>
    <x v="1"/>
    <x v="7"/>
    <n v="0.23"/>
    <x v="0"/>
    <n v="0.46"/>
    <m/>
  </r>
  <r>
    <n v="4"/>
    <s v="Space I"/>
    <s v="-"/>
    <x v="36"/>
    <x v="4"/>
    <x v="29"/>
    <n v="2.0499999999999998"/>
    <x v="2"/>
    <n v="4.0999999999999996"/>
    <m/>
  </r>
  <r>
    <n v="5"/>
    <s v="Bolting"/>
    <s v="-"/>
    <x v="37"/>
    <x v="5"/>
    <x v="3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9.75"/>
    <x v="0"/>
    <n v="19.5"/>
    <m/>
  </r>
  <r>
    <n v="2"/>
    <s v="Splind Hub"/>
    <s v="-"/>
    <x v="38"/>
    <x v="0"/>
    <x v="30"/>
    <n v="3.8"/>
    <x v="0"/>
    <n v="7.6"/>
    <m/>
  </r>
  <r>
    <n v="3"/>
    <s v="Clamp Hub"/>
    <m/>
    <x v="38"/>
    <x v="0"/>
    <x v="30"/>
    <n v="3.8"/>
    <x v="0"/>
    <n v="7.6"/>
    <m/>
  </r>
  <r>
    <n v="4"/>
    <s v="Bronze Bush"/>
    <m/>
    <x v="11"/>
    <x v="4"/>
    <x v="9"/>
    <n v="3.5000000000000003E-2"/>
    <x v="0"/>
    <n v="7.0000000000000007E-2"/>
    <m/>
  </r>
  <r>
    <n v="5"/>
    <s v="Rib"/>
    <m/>
    <x v="12"/>
    <x v="0"/>
    <x v="10"/>
    <n v="2.35"/>
    <x v="0"/>
    <n v="4.7"/>
    <m/>
  </r>
  <r>
    <n v="6"/>
    <s v="Bolting"/>
    <m/>
    <x v="13"/>
    <x v="5"/>
    <x v="11"/>
    <n v="4"/>
    <x v="2"/>
    <n v="8"/>
    <m/>
  </r>
  <r>
    <n v="7"/>
    <s v="Bolting"/>
    <m/>
    <x v="14"/>
    <x v="5"/>
    <x v="12"/>
    <n v="4"/>
    <x v="2"/>
    <n v="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Fork I"/>
    <s v="-"/>
    <x v="21"/>
    <x v="0"/>
    <x v="19"/>
    <n v="1.4"/>
    <x v="0"/>
    <n v="2.8"/>
    <m/>
  </r>
  <r>
    <n v="2"/>
    <s v="Fork II"/>
    <s v="-"/>
    <x v="39"/>
    <x v="0"/>
    <x v="8"/>
    <n v="2.5"/>
    <x v="0"/>
    <n v="5"/>
    <m/>
  </r>
  <r>
    <n v="3"/>
    <s v="Clevis Pin I"/>
    <s v="-"/>
    <x v="24"/>
    <x v="1"/>
    <x v="21"/>
    <n v="0.21"/>
    <x v="0"/>
    <n v="0.42"/>
    <m/>
  </r>
  <r>
    <n v="8"/>
    <s v="Rod"/>
    <m/>
    <x v="40"/>
    <x v="8"/>
    <x v="31"/>
    <n v="6.15"/>
    <x v="0"/>
    <n v="12.3"/>
    <m/>
  </r>
  <r>
    <n v="3"/>
    <s v="Clevis Pin II"/>
    <s v="-"/>
    <x v="24"/>
    <x v="1"/>
    <x v="21"/>
    <n v="0.36"/>
    <x v="0"/>
    <n v="0.72"/>
    <m/>
  </r>
  <r>
    <n v="4"/>
    <s v="Bolting"/>
    <s v="-"/>
    <x v="33"/>
    <x v="5"/>
    <x v="28"/>
    <n v="2"/>
    <x v="2"/>
    <n v="4"/>
    <m/>
  </r>
  <r>
    <n v="5"/>
    <s v="Bolting"/>
    <s v="-"/>
    <x v="34"/>
    <x v="5"/>
    <x v="28"/>
    <n v="2"/>
    <x v="2"/>
    <n v="4"/>
    <m/>
  </r>
  <r>
    <n v="6"/>
    <s v="Bolting"/>
    <s v="-"/>
    <x v="26"/>
    <x v="5"/>
    <x v="23"/>
    <n v="2"/>
    <x v="2"/>
    <n v="4"/>
    <m/>
  </r>
  <r>
    <n v="7"/>
    <s v="Bolting"/>
    <s v="-"/>
    <x v="27"/>
    <x v="5"/>
    <x v="24"/>
    <n v="2"/>
    <x v="2"/>
    <n v="4"/>
    <m/>
  </r>
  <r>
    <n v="9"/>
    <s v="Bolting"/>
    <s v="-"/>
    <x v="35"/>
    <x v="5"/>
    <x v="32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UPN"/>
    <s v="-"/>
    <x v="2"/>
    <x v="1"/>
    <x v="2"/>
    <n v="6.75"/>
    <x v="0"/>
    <n v="6.75"/>
    <m/>
  </r>
  <r>
    <n v="2"/>
    <s v="Box Bar"/>
    <s v="-"/>
    <x v="1"/>
    <x v="1"/>
    <x v="1"/>
    <n v="7.15"/>
    <x v="0"/>
    <n v="7.1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UPN"/>
    <s v="-"/>
    <x v="2"/>
    <x v="1"/>
    <x v="2"/>
    <n v="6.75"/>
    <x v="0"/>
    <n v="6.75"/>
    <m/>
  </r>
  <r>
    <n v="2"/>
    <s v="Box Bar"/>
    <s v="-"/>
    <x v="1"/>
    <x v="1"/>
    <x v="1"/>
    <n v="7.15"/>
    <x v="0"/>
    <n v="7.1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Shaft"/>
    <s v="-"/>
    <x v="7"/>
    <x v="1"/>
    <x v="7"/>
    <n v="11"/>
    <x v="0"/>
    <n v="22"/>
    <m/>
  </r>
  <r>
    <n v="2"/>
    <s v="Key"/>
    <s v="-"/>
    <x v="8"/>
    <x v="3"/>
    <x v="6"/>
    <n v="1"/>
    <x v="2"/>
    <n v="2"/>
    <m/>
  </r>
  <r>
    <n v="3"/>
    <s v="Key"/>
    <s v="-"/>
    <x v="31"/>
    <x v="3"/>
    <x v="27"/>
    <n v="1"/>
    <x v="2"/>
    <n v="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3.1"/>
    <x v="0"/>
    <n v="6.2"/>
    <m/>
  </r>
  <r>
    <n v="2"/>
    <s v="Splind Hub"/>
    <s v="-"/>
    <x v="9"/>
    <x v="0"/>
    <x v="8"/>
    <n v="6.6"/>
    <x v="0"/>
    <n v="6.6"/>
    <m/>
  </r>
  <r>
    <n v="3"/>
    <s v="Clamp Hub"/>
    <m/>
    <x v="10"/>
    <x v="0"/>
    <x v="8"/>
    <n v="6"/>
    <x v="0"/>
    <n v="6"/>
    <m/>
  </r>
  <r>
    <n v="4"/>
    <s v="Bronze Bush"/>
    <m/>
    <x v="11"/>
    <x v="4"/>
    <x v="9"/>
    <n v="0.14000000000000001"/>
    <x v="0"/>
    <n v="0.14000000000000001"/>
    <m/>
  </r>
  <r>
    <n v="5"/>
    <s v="Rib"/>
    <m/>
    <x v="12"/>
    <x v="0"/>
    <x v="10"/>
    <n v="0.96"/>
    <x v="0"/>
    <n v="0.96"/>
    <m/>
  </r>
  <r>
    <n v="6"/>
    <s v="Bolting"/>
    <m/>
    <x v="13"/>
    <x v="5"/>
    <x v="11"/>
    <n v="8"/>
    <x v="2"/>
    <n v="8"/>
    <m/>
  </r>
  <r>
    <n v="7"/>
    <s v="Bolting"/>
    <m/>
    <x v="14"/>
    <x v="5"/>
    <x v="12"/>
    <n v="8"/>
    <x v="2"/>
    <n v="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1"/>
    <x v="0"/>
    <n v="2"/>
    <m/>
  </r>
  <r>
    <n v="2"/>
    <s v="Splind Hub"/>
    <s v="-"/>
    <x v="9"/>
    <x v="0"/>
    <x v="8"/>
    <n v="3.6"/>
    <x v="0"/>
    <n v="7.2"/>
    <m/>
  </r>
  <r>
    <n v="3"/>
    <s v="Clamp Hub"/>
    <m/>
    <x v="10"/>
    <x v="0"/>
    <x v="8"/>
    <n v="3.2"/>
    <x v="0"/>
    <n v="6.4"/>
    <m/>
  </r>
  <r>
    <n v="4"/>
    <s v="Bronze Bush"/>
    <m/>
    <x v="11"/>
    <x v="4"/>
    <x v="9"/>
    <n v="7.0000000000000007E-2"/>
    <x v="0"/>
    <n v="0.14000000000000001"/>
    <m/>
  </r>
  <r>
    <n v="5"/>
    <s v="Rib"/>
    <m/>
    <x v="12"/>
    <x v="0"/>
    <x v="10"/>
    <n v="0.43"/>
    <x v="0"/>
    <n v="0.86"/>
    <m/>
  </r>
  <r>
    <n v="6"/>
    <s v="Bolting"/>
    <m/>
    <x v="13"/>
    <x v="5"/>
    <x v="11"/>
    <n v="4"/>
    <x v="2"/>
    <n v="8"/>
    <m/>
  </r>
  <r>
    <n v="7"/>
    <s v="Bolting"/>
    <m/>
    <x v="14"/>
    <x v="5"/>
    <x v="12"/>
    <n v="4"/>
    <x v="2"/>
    <n v="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2"/>
    <x v="2"/>
    <n v="4"/>
    <m/>
  </r>
  <r>
    <n v="2"/>
    <s v="Bearing"/>
    <s v="-"/>
    <x v="16"/>
    <x v="6"/>
    <x v="14"/>
    <n v="2"/>
    <x v="2"/>
    <n v="4"/>
    <m/>
  </r>
  <r>
    <n v="3"/>
    <s v="Split Chuck"/>
    <m/>
    <x v="17"/>
    <x v="6"/>
    <x v="15"/>
    <n v="2"/>
    <x v="2"/>
    <n v="4"/>
    <m/>
  </r>
  <r>
    <n v="4"/>
    <s v="Inset Ring"/>
    <m/>
    <x v="18"/>
    <x v="6"/>
    <x v="16"/>
    <n v="4"/>
    <x v="2"/>
    <n v="8"/>
    <m/>
  </r>
  <r>
    <n v="5"/>
    <s v="Felt"/>
    <m/>
    <x v="19"/>
    <x v="7"/>
    <x v="17"/>
    <n v="4"/>
    <x v="2"/>
    <n v="8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necting Pipe"/>
    <s v="-"/>
    <x v="20"/>
    <x v="8"/>
    <x v="18"/>
    <n v="0.315"/>
    <x v="0"/>
    <n v="0.63"/>
    <m/>
  </r>
  <r>
    <n v="2"/>
    <s v="Fork II"/>
    <s v="-"/>
    <x v="21"/>
    <x v="0"/>
    <x v="19"/>
    <n v="1.7649999999999999"/>
    <x v="0"/>
    <n v="3.53"/>
    <m/>
  </r>
  <r>
    <n v="3"/>
    <s v="Fork I"/>
    <s v="-"/>
    <x v="22"/>
    <x v="0"/>
    <x v="19"/>
    <n v="1.33"/>
    <x v="0"/>
    <n v="2.66"/>
    <m/>
  </r>
  <r>
    <n v="4"/>
    <s v="Clevis Pin II"/>
    <s v="-"/>
    <x v="23"/>
    <x v="1"/>
    <x v="20"/>
    <n v="7.4999999999999997E-2"/>
    <x v="0"/>
    <n v="0.15"/>
    <m/>
  </r>
  <r>
    <n v="5"/>
    <s v="Clevis Pin I"/>
    <s v="-"/>
    <x v="24"/>
    <x v="1"/>
    <x v="21"/>
    <n v="0.18"/>
    <x v="0"/>
    <n v="0.36"/>
    <m/>
  </r>
  <r>
    <n v="6"/>
    <s v="Bolting"/>
    <s v="-"/>
    <x v="25"/>
    <x v="5"/>
    <x v="22"/>
    <n v="1"/>
    <x v="2"/>
    <n v="2"/>
    <m/>
  </r>
  <r>
    <n v="7"/>
    <s v="Bolting"/>
    <s v="-"/>
    <x v="26"/>
    <x v="5"/>
    <x v="23"/>
    <n v="1"/>
    <x v="2"/>
    <n v="2"/>
    <m/>
  </r>
  <r>
    <n v="8"/>
    <s v="Bolting"/>
    <s v="-"/>
    <x v="27"/>
    <x v="5"/>
    <x v="24"/>
    <n v="2"/>
    <x v="2"/>
    <n v="4"/>
    <m/>
  </r>
  <r>
    <n v="9"/>
    <s v="Bolting"/>
    <s v="-"/>
    <x v="28"/>
    <x v="5"/>
    <x v="25"/>
    <n v="1"/>
    <x v="2"/>
    <n v="2"/>
    <m/>
  </r>
  <r>
    <n v="10"/>
    <s v="Bolting"/>
    <s v="-"/>
    <x v="29"/>
    <x v="5"/>
    <x v="25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necting Pipe"/>
    <s v="-"/>
    <x v="20"/>
    <x v="8"/>
    <x v="18"/>
    <n v="0.315"/>
    <x v="0"/>
    <n v="0.63"/>
    <m/>
  </r>
  <r>
    <n v="2"/>
    <s v="Fork II"/>
    <s v="-"/>
    <x v="21"/>
    <x v="0"/>
    <x v="19"/>
    <n v="1.7649999999999999"/>
    <x v="0"/>
    <n v="3.53"/>
    <m/>
  </r>
  <r>
    <n v="3"/>
    <s v="Fork I"/>
    <s v="-"/>
    <x v="22"/>
    <x v="0"/>
    <x v="19"/>
    <n v="1.33"/>
    <x v="0"/>
    <n v="2.66"/>
    <m/>
  </r>
  <r>
    <n v="4"/>
    <s v="Clevis Pin II"/>
    <s v="-"/>
    <x v="23"/>
    <x v="1"/>
    <x v="20"/>
    <n v="7.4999999999999997E-2"/>
    <x v="0"/>
    <n v="0.15"/>
    <m/>
  </r>
  <r>
    <n v="5"/>
    <s v="Clevis Pin I"/>
    <s v="-"/>
    <x v="24"/>
    <x v="1"/>
    <x v="21"/>
    <n v="0.18"/>
    <x v="0"/>
    <n v="0.36"/>
    <m/>
  </r>
  <r>
    <n v="6"/>
    <s v="Bolting"/>
    <s v="-"/>
    <x v="25"/>
    <x v="5"/>
    <x v="22"/>
    <n v="1"/>
    <x v="2"/>
    <n v="2"/>
    <m/>
  </r>
  <r>
    <n v="7"/>
    <s v="Bolting"/>
    <s v="-"/>
    <x v="26"/>
    <x v="5"/>
    <x v="23"/>
    <n v="1"/>
    <x v="2"/>
    <n v="2"/>
    <m/>
  </r>
  <r>
    <n v="8"/>
    <s v="Bolting"/>
    <s v="-"/>
    <x v="27"/>
    <x v="5"/>
    <x v="24"/>
    <n v="2"/>
    <x v="2"/>
    <n v="4"/>
    <m/>
  </r>
  <r>
    <n v="9"/>
    <s v="Bolting"/>
    <s v="-"/>
    <x v="28"/>
    <x v="5"/>
    <x v="25"/>
    <n v="1"/>
    <x v="2"/>
    <n v="2"/>
    <m/>
  </r>
  <r>
    <n v="10"/>
    <s v="Bolting"/>
    <s v="-"/>
    <x v="29"/>
    <x v="5"/>
    <x v="25"/>
    <n v="2"/>
    <x v="2"/>
    <n v="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"/>
    <x v="0"/>
    <n v="4"/>
    <m/>
  </r>
  <r>
    <n v="2"/>
    <s v="Shaft"/>
    <s v="-"/>
    <x v="5"/>
    <x v="1"/>
    <x v="5"/>
    <n v="4.1500000000000004"/>
    <x v="0"/>
    <n v="8.3000000000000007"/>
    <m/>
  </r>
  <r>
    <n v="3"/>
    <s v="Key"/>
    <s v="-"/>
    <x v="6"/>
    <x v="3"/>
    <x v="6"/>
    <n v="1"/>
    <x v="2"/>
    <n v="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41"/>
    <x v="2"/>
    <x v="3"/>
    <m/>
    <x v="1"/>
    <m/>
    <m/>
  </r>
  <r>
    <m/>
    <m/>
    <m/>
    <x v="3"/>
    <x v="2"/>
    <x v="3"/>
    <m/>
    <x v="1"/>
    <m/>
    <m/>
  </r>
  <r>
    <n v="1"/>
    <s v="Plate"/>
    <s v="-"/>
    <x v="0"/>
    <x v="0"/>
    <x v="0"/>
    <n v="76.666666666666671"/>
    <x v="0"/>
    <n v="230"/>
    <m/>
  </r>
  <r>
    <n v="2"/>
    <s v="Box Bar"/>
    <s v="-"/>
    <x v="1"/>
    <x v="1"/>
    <x v="1"/>
    <n v="25.333333333333332"/>
    <x v="0"/>
    <n v="76"/>
    <m/>
  </r>
  <r>
    <n v="3"/>
    <s v="UPN"/>
    <s v="-"/>
    <x v="2"/>
    <x v="1"/>
    <x v="2"/>
    <n v="24.833333333333332"/>
    <x v="0"/>
    <n v="74.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Plate"/>
    <s v="-"/>
    <x v="0"/>
    <x v="0"/>
    <x v="0"/>
    <n v="76.666666666666671"/>
    <x v="0"/>
    <n v="230"/>
    <m/>
  </r>
  <r>
    <n v="2"/>
    <s v="Box Bar"/>
    <s v="-"/>
    <x v="1"/>
    <x v="1"/>
    <x v="1"/>
    <n v="25.333333333333332"/>
    <x v="0"/>
    <n v="76"/>
    <m/>
  </r>
  <r>
    <n v="3"/>
    <s v="UPN"/>
    <s v="-"/>
    <x v="2"/>
    <x v="1"/>
    <x v="2"/>
    <n v="24.833333333333332"/>
    <x v="0"/>
    <n v="74.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Side Plate I"/>
    <s v="-"/>
    <x v="0"/>
    <x v="0"/>
    <x v="0"/>
    <n v="10.275"/>
    <x v="0"/>
    <n v="61.65"/>
    <m/>
  </r>
  <r>
    <n v="2"/>
    <s v="Side Plate II"/>
    <s v="-"/>
    <x v="0"/>
    <x v="0"/>
    <x v="0"/>
    <n v="5.4088050314465406"/>
    <x v="0"/>
    <n v="32.452830188679243"/>
    <m/>
  </r>
  <r>
    <n v="3"/>
    <s v="Rib"/>
    <s v="-"/>
    <x v="0"/>
    <x v="0"/>
    <x v="0"/>
    <n v="2.641509433962264"/>
    <x v="0"/>
    <n v="15.849056603773585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500000000000003"/>
    <x v="0"/>
    <n v="12.3"/>
    <m/>
  </r>
  <r>
    <n v="2"/>
    <s v="Shaft"/>
    <s v="-"/>
    <x v="5"/>
    <x v="1"/>
    <x v="5"/>
    <n v="4.3483333333333336"/>
    <x v="0"/>
    <n v="26.09"/>
    <m/>
  </r>
  <r>
    <n v="3"/>
    <s v="Key"/>
    <s v="-"/>
    <x v="6"/>
    <x v="3"/>
    <x v="6"/>
    <n v="1"/>
    <x v="2"/>
    <n v="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333333333333332"/>
    <x v="0"/>
    <n v="6.1"/>
    <m/>
  </r>
  <r>
    <n v="2"/>
    <s v="Shaft"/>
    <s v="-"/>
    <x v="7"/>
    <x v="1"/>
    <x v="7"/>
    <n v="17.400000000000002"/>
    <x v="0"/>
    <n v="52.2"/>
    <m/>
  </r>
  <r>
    <n v="3"/>
    <s v="Key"/>
    <s v="-"/>
    <x v="8"/>
    <x v="3"/>
    <x v="6"/>
    <n v="2"/>
    <x v="2"/>
    <n v="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2.3583333333333334"/>
    <x v="0"/>
    <n v="14.15"/>
    <m/>
  </r>
  <r>
    <n v="2"/>
    <s v="Splind Hub"/>
    <s v="-"/>
    <x v="9"/>
    <x v="0"/>
    <x v="8"/>
    <n v="3.6783333333333332"/>
    <x v="0"/>
    <n v="22.07"/>
    <m/>
  </r>
  <r>
    <n v="3"/>
    <s v="Clamp Hub"/>
    <s v="-"/>
    <x v="10"/>
    <x v="0"/>
    <x v="8"/>
    <n v="2.7583333333333333"/>
    <x v="0"/>
    <n v="16.55"/>
    <m/>
  </r>
  <r>
    <n v="4"/>
    <s v="Bronze Bush"/>
    <s v="-"/>
    <x v="11"/>
    <x v="4"/>
    <x v="9"/>
    <n v="7.8333333333333324E-2"/>
    <x v="0"/>
    <n v="0.47"/>
    <m/>
  </r>
  <r>
    <n v="5"/>
    <s v="Rib"/>
    <s v="-"/>
    <x v="12"/>
    <x v="0"/>
    <x v="10"/>
    <n v="0.27666666666666667"/>
    <x v="0"/>
    <n v="1.66"/>
    <m/>
  </r>
  <r>
    <n v="6"/>
    <s v="Bolting"/>
    <s v="-"/>
    <x v="13"/>
    <x v="5"/>
    <x v="11"/>
    <n v="4"/>
    <x v="2"/>
    <n v="24"/>
    <m/>
  </r>
  <r>
    <n v="7"/>
    <s v="Bolting"/>
    <s v="-"/>
    <x v="14"/>
    <x v="5"/>
    <x v="12"/>
    <n v="4"/>
    <x v="2"/>
    <n v="2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6"/>
    <m/>
  </r>
  <r>
    <n v="2"/>
    <s v="Bearing"/>
    <s v="-"/>
    <x v="16"/>
    <x v="6"/>
    <x v="14"/>
    <n v="1"/>
    <x v="2"/>
    <n v="6"/>
    <m/>
  </r>
  <r>
    <n v="3"/>
    <s v="Split Chuck"/>
    <m/>
    <x v="17"/>
    <x v="6"/>
    <x v="15"/>
    <n v="1"/>
    <x v="2"/>
    <n v="6"/>
    <m/>
  </r>
  <r>
    <n v="4"/>
    <s v="Inset Ring"/>
    <m/>
    <x v="18"/>
    <x v="6"/>
    <x v="16"/>
    <n v="2"/>
    <x v="2"/>
    <n v="12"/>
    <m/>
  </r>
  <r>
    <n v="5"/>
    <s v="Felt"/>
    <m/>
    <x v="19"/>
    <x v="7"/>
    <x v="17"/>
    <n v="2"/>
    <x v="2"/>
    <n v="1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Blind Flange"/>
    <s v="-"/>
    <x v="4"/>
    <x v="1"/>
    <x v="4"/>
    <n v="2.0333333333333332"/>
    <x v="0"/>
    <n v="6.1"/>
    <m/>
  </r>
  <r>
    <n v="2"/>
    <s v="Shaft"/>
    <s v="-"/>
    <x v="7"/>
    <x v="1"/>
    <x v="7"/>
    <n v="17.400000000000002"/>
    <x v="0"/>
    <n v="52.2"/>
    <m/>
  </r>
  <r>
    <n v="3"/>
    <s v="Key"/>
    <s v="-"/>
    <x v="8"/>
    <x v="3"/>
    <x v="6"/>
    <n v="2"/>
    <x v="2"/>
    <n v="6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Lever"/>
    <s v="-"/>
    <x v="0"/>
    <x v="0"/>
    <x v="0"/>
    <n v="2.3583333333333334"/>
    <x v="0"/>
    <n v="14.15"/>
    <m/>
  </r>
  <r>
    <n v="2"/>
    <s v="Splind Hub"/>
    <s v="-"/>
    <x v="9"/>
    <x v="0"/>
    <x v="8"/>
    <n v="3.6783333333333332"/>
    <x v="0"/>
    <n v="22.07"/>
    <m/>
  </r>
  <r>
    <n v="3"/>
    <s v="Clamp Hub"/>
    <s v="-"/>
    <x v="10"/>
    <x v="0"/>
    <x v="8"/>
    <n v="2.7583333333333333"/>
    <x v="0"/>
    <n v="16.55"/>
    <m/>
  </r>
  <r>
    <n v="4"/>
    <s v="Bronze Bush"/>
    <s v="-"/>
    <x v="11"/>
    <x v="4"/>
    <x v="9"/>
    <n v="7.8333333333333324E-2"/>
    <x v="0"/>
    <n v="0.47"/>
    <m/>
  </r>
  <r>
    <n v="5"/>
    <s v="Rib"/>
    <s v="-"/>
    <x v="12"/>
    <x v="0"/>
    <x v="10"/>
    <n v="0.27666666666666667"/>
    <x v="0"/>
    <n v="1.66"/>
    <m/>
  </r>
  <r>
    <n v="6"/>
    <s v="Bolting"/>
    <s v="-"/>
    <x v="13"/>
    <x v="5"/>
    <x v="11"/>
    <n v="4"/>
    <x v="2"/>
    <n v="24"/>
    <m/>
  </r>
  <r>
    <n v="7"/>
    <s v="Bolting"/>
    <s v="-"/>
    <x v="14"/>
    <x v="5"/>
    <x v="12"/>
    <n v="4"/>
    <x v="2"/>
    <n v="24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Housing"/>
    <s v="-"/>
    <x v="15"/>
    <x v="6"/>
    <x v="13"/>
    <n v="1"/>
    <x v="2"/>
    <n v="6"/>
    <m/>
  </r>
  <r>
    <n v="2"/>
    <s v="Bearing"/>
    <s v="-"/>
    <x v="16"/>
    <x v="6"/>
    <x v="14"/>
    <n v="1"/>
    <x v="2"/>
    <n v="6"/>
    <m/>
  </r>
  <r>
    <n v="3"/>
    <s v="Split Chuck"/>
    <m/>
    <x v="17"/>
    <x v="6"/>
    <x v="15"/>
    <n v="1"/>
    <x v="2"/>
    <n v="6"/>
    <m/>
  </r>
  <r>
    <n v="4"/>
    <s v="Inset Ring"/>
    <m/>
    <x v="18"/>
    <x v="6"/>
    <x v="16"/>
    <n v="2"/>
    <x v="2"/>
    <n v="12"/>
    <m/>
  </r>
  <r>
    <n v="5"/>
    <s v="Felt"/>
    <m/>
    <x v="19"/>
    <x v="7"/>
    <x v="17"/>
    <n v="2"/>
    <x v="2"/>
    <n v="12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sole I"/>
    <s v="-"/>
    <x v="2"/>
    <x v="1"/>
    <x v="2"/>
    <n v="5.583333333333333"/>
    <x v="0"/>
    <n v="67"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m/>
    <m/>
    <m/>
    <x v="3"/>
    <x v="2"/>
    <x v="3"/>
    <m/>
    <x v="1"/>
    <m/>
    <m/>
  </r>
  <r>
    <n v="1"/>
    <s v="Connecting Pipe"/>
    <s v="-"/>
    <x v="20"/>
    <x v="8"/>
    <x v="18"/>
    <n v="0.3183333333333333"/>
    <x v="0"/>
    <n v="3.82"/>
    <m/>
  </r>
  <r>
    <n v="2"/>
    <s v="Fork II"/>
    <s v="-"/>
    <x v="21"/>
    <x v="0"/>
    <x v="19"/>
    <n v="1.7766666666666666"/>
    <x v="0"/>
    <n v="21.32"/>
    <m/>
  </r>
  <r>
    <n v="3"/>
    <s v="Fork I"/>
    <s v="-"/>
    <x v="22"/>
    <x v="0"/>
    <x v="19"/>
    <n v="1.3358333333333334"/>
    <x v="0"/>
    <n v="16.03"/>
    <m/>
  </r>
  <r>
    <n v="4"/>
    <s v="Clevis Pin II"/>
    <s v="-"/>
    <x v="23"/>
    <x v="1"/>
    <x v="20"/>
    <n v="7.4166666666666672E-2"/>
    <x v="0"/>
    <n v="0.89"/>
    <m/>
  </r>
  <r>
    <n v="5"/>
    <s v="Clevis Pin I"/>
    <s v="-"/>
    <x v="24"/>
    <x v="1"/>
    <x v="21"/>
    <n v="0.18000000000000002"/>
    <x v="0"/>
    <n v="2.16"/>
    <m/>
  </r>
  <r>
    <n v="6"/>
    <s v="Clevis Pin I"/>
    <s v="-"/>
    <x v="24"/>
    <x v="1"/>
    <x v="21"/>
    <n v="4.6666666666666669E-2"/>
    <x v="0"/>
    <n v="0.56000000000000005"/>
    <m/>
  </r>
  <r>
    <n v="7"/>
    <s v="Bolting"/>
    <s v="-"/>
    <x v="25"/>
    <x v="5"/>
    <x v="22"/>
    <n v="1"/>
    <x v="2"/>
    <n v="12"/>
    <m/>
  </r>
  <r>
    <n v="8"/>
    <s v="Bolting"/>
    <s v="-"/>
    <x v="26"/>
    <x v="5"/>
    <x v="23"/>
    <n v="1"/>
    <x v="2"/>
    <n v="12"/>
    <m/>
  </r>
  <r>
    <n v="9"/>
    <s v="Bolting"/>
    <s v="-"/>
    <x v="27"/>
    <x v="5"/>
    <x v="24"/>
    <n v="2"/>
    <x v="2"/>
    <n v="24"/>
    <m/>
  </r>
  <r>
    <n v="10"/>
    <s v="Bolting"/>
    <s v="-"/>
    <x v="28"/>
    <x v="5"/>
    <x v="25"/>
    <n v="1"/>
    <x v="2"/>
    <n v="12"/>
    <m/>
  </r>
  <r>
    <n v="11"/>
    <s v="Bolting"/>
    <s v="-"/>
    <x v="29"/>
    <x v="5"/>
    <x v="25"/>
    <n v="2"/>
    <x v="2"/>
    <n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5" firstHeaderRow="1" firstDataRow="1" firstDataCol="4"/>
  <pivotFields count="10">
    <pivotField showAll="0"/>
    <pivotField showAll="0"/>
    <pivotField showAll="0"/>
    <pivotField axis="axisRow" outline="0" showAll="0" defaultSubtotal="0">
      <items count="31">
        <item x="2"/>
        <item x="3"/>
        <item x="30"/>
        <item x="19"/>
        <item x="18"/>
        <item x="16"/>
        <item x="29"/>
        <item x="26"/>
        <item x="27"/>
        <item x="28"/>
        <item x="12"/>
        <item x="22"/>
        <item x="23"/>
        <item x="25"/>
        <item x="24"/>
        <item x="14"/>
        <item x="15"/>
        <item x="21"/>
        <item x="7"/>
        <item x="11"/>
        <item x="4"/>
        <item x="1"/>
        <item x="5"/>
        <item x="13"/>
        <item x="20"/>
        <item x="17"/>
        <item x="6"/>
        <item x="0"/>
        <item x="10"/>
        <item x="9"/>
        <item x="8"/>
      </items>
    </pivotField>
    <pivotField axis="axisRow" outline="0" showAll="0" defaultSubtotal="0">
      <items count="17">
        <item x="6"/>
        <item x="1"/>
        <item x="9"/>
        <item x="11"/>
        <item x="15"/>
        <item x="4"/>
        <item x="2"/>
        <item x="13"/>
        <item x="14"/>
        <item x="5"/>
        <item x="10"/>
        <item x="0"/>
        <item x="8"/>
        <item x="3"/>
        <item x="16"/>
        <item x="12"/>
        <item x="7"/>
      </items>
    </pivotField>
    <pivotField axis="axisRow" outline="0" showAll="0" defaultSubtotal="0">
      <items count="28">
        <item x="17"/>
        <item x="15"/>
        <item x="18"/>
        <item x="16"/>
        <item x="8"/>
        <item x="9"/>
        <item x="20"/>
        <item x="0"/>
        <item x="12"/>
        <item x="4"/>
        <item x="5"/>
        <item x="2"/>
        <item x="13"/>
        <item x="14"/>
        <item x="1"/>
        <item x="3"/>
        <item x="10"/>
        <item x="27"/>
        <item x="26"/>
        <item x="21"/>
        <item x="25"/>
        <item x="22"/>
        <item x="24"/>
        <item x="23"/>
        <item x="6"/>
        <item x="11"/>
        <item x="19"/>
        <item x="7"/>
      </items>
    </pivotField>
    <pivotField showAll="0"/>
    <pivotField axis="axisRow" outline="0" showAll="0" defaultSubtotal="0">
      <items count="4">
        <item x="0"/>
        <item x="3"/>
        <item x="1"/>
        <item x="2"/>
      </items>
    </pivotField>
    <pivotField dataField="1" showAll="0"/>
    <pivotField showAll="0"/>
  </pivotFields>
  <rowFields count="4">
    <field x="3"/>
    <field x="4"/>
    <field x="5"/>
    <field x="7"/>
  </rowFields>
  <rowItems count="32">
    <i>
      <x/>
      <x v="6"/>
      <x v="11"/>
      <x/>
    </i>
    <i>
      <x v="1"/>
      <x v="6"/>
      <x v="11"/>
      <x/>
    </i>
    <i>
      <x v="2"/>
      <x v="16"/>
      <x v="27"/>
      <x v="3"/>
    </i>
    <i>
      <x v="3"/>
      <x v="3"/>
      <x/>
      <x v="2"/>
    </i>
    <i>
      <x v="4"/>
      <x v="3"/>
      <x/>
      <x v="2"/>
    </i>
    <i>
      <x v="5"/>
      <x v="3"/>
      <x v="1"/>
      <x v="2"/>
    </i>
    <i>
      <x v="6"/>
      <x v="14"/>
      <x v="17"/>
      <x v="2"/>
    </i>
    <i>
      <x v="7"/>
      <x v="4"/>
      <x v="22"/>
      <x v="1"/>
    </i>
    <i>
      <x v="8"/>
      <x v="8"/>
      <x v="20"/>
      <x v="1"/>
    </i>
    <i>
      <x v="9"/>
      <x v="14"/>
      <x v="18"/>
      <x v="2"/>
    </i>
    <i>
      <x v="10"/>
      <x v="13"/>
      <x v="25"/>
      <x v="2"/>
    </i>
    <i>
      <x v="11"/>
      <x/>
      <x v="6"/>
      <x v="2"/>
    </i>
    <i>
      <x v="12"/>
      <x v="15"/>
      <x v="19"/>
      <x/>
    </i>
    <i>
      <x v="13"/>
      <x v="8"/>
      <x v="23"/>
      <x/>
    </i>
    <i>
      <x v="14"/>
      <x v="7"/>
      <x v="21"/>
      <x/>
    </i>
    <i>
      <x v="15"/>
      <x v="9"/>
      <x v="12"/>
      <x v="2"/>
    </i>
    <i>
      <x v="16"/>
      <x v="9"/>
      <x v="13"/>
      <x v="2"/>
    </i>
    <i>
      <x v="17"/>
      <x v="3"/>
      <x v="26"/>
      <x v="2"/>
    </i>
    <i>
      <x v="18"/>
      <x/>
      <x v="24"/>
      <x/>
    </i>
    <i>
      <x v="19"/>
      <x v="2"/>
      <x v="16"/>
      <x/>
    </i>
    <i>
      <x v="20"/>
      <x v="13"/>
      <x v="15"/>
      <x/>
    </i>
    <i>
      <x v="21"/>
      <x v="1"/>
      <x v="14"/>
      <x/>
    </i>
    <i>
      <x v="22"/>
      <x v="5"/>
      <x v="9"/>
      <x v="2"/>
    </i>
    <i>
      <x v="23"/>
      <x v="10"/>
      <x v="8"/>
      <x v="2"/>
    </i>
    <i>
      <x v="24"/>
      <x v="3"/>
      <x v="2"/>
      <x v="2"/>
    </i>
    <i>
      <x v="25"/>
      <x v="3"/>
      <x v="3"/>
      <x v="2"/>
    </i>
    <i>
      <x v="26"/>
      <x v="9"/>
      <x v="10"/>
      <x v="2"/>
    </i>
    <i>
      <x v="27"/>
      <x v="11"/>
      <x v="7"/>
      <x/>
    </i>
    <i>
      <x v="28"/>
      <x v="12"/>
      <x v="5"/>
      <x/>
    </i>
    <i>
      <x v="29"/>
      <x v="12"/>
      <x v="4"/>
      <x/>
    </i>
    <i>
      <x v="30"/>
      <x v="16"/>
      <x v="27"/>
      <x v="3"/>
    </i>
    <i t="grand">
      <x/>
    </i>
  </rowItems>
  <colItems count="1">
    <i/>
  </colItems>
  <dataFields count="1">
    <dataField name="Sum of Q/O" fld="8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1" firstDataRow="1" firstDataCol="4"/>
  <pivotFields count="10">
    <pivotField showAll="0"/>
    <pivotField showAll="0"/>
    <pivotField showAll="0"/>
    <pivotField axis="axisRow" outline="0" showAll="0" defaultSubtotal="0">
      <items count="30">
        <item x="2"/>
        <item x="3"/>
        <item x="19"/>
        <item x="18"/>
        <item x="16"/>
        <item x="29"/>
        <item x="26"/>
        <item x="27"/>
        <item x="28"/>
        <item x="12"/>
        <item x="22"/>
        <item x="24"/>
        <item x="23"/>
        <item x="25"/>
        <item x="14"/>
        <item x="15"/>
        <item x="21"/>
        <item x="7"/>
        <item x="11"/>
        <item x="4"/>
        <item x="1"/>
        <item x="5"/>
        <item x="13"/>
        <item x="20"/>
        <item x="17"/>
        <item x="6"/>
        <item x="0"/>
        <item x="10"/>
        <item x="9"/>
        <item x="8"/>
      </items>
    </pivotField>
    <pivotField axis="axisRow" outline="0" showAll="0" defaultSubtotal="0">
      <items count="17">
        <item x="6"/>
        <item x="1"/>
        <item x="9"/>
        <item x="11"/>
        <item x="15"/>
        <item x="13"/>
        <item x="4"/>
        <item x="2"/>
        <item x="14"/>
        <item x="5"/>
        <item x="10"/>
        <item x="0"/>
        <item x="8"/>
        <item x="3"/>
        <item x="16"/>
        <item x="12"/>
        <item x="7"/>
      </items>
    </pivotField>
    <pivotField axis="axisRow" outline="0" showAll="0" defaultSubtotal="0">
      <items count="28">
        <item x="17"/>
        <item x="15"/>
        <item x="18"/>
        <item x="16"/>
        <item x="8"/>
        <item x="9"/>
        <item x="20"/>
        <item x="0"/>
        <item x="12"/>
        <item x="4"/>
        <item x="5"/>
        <item x="2"/>
        <item x="13"/>
        <item x="14"/>
        <item x="1"/>
        <item x="3"/>
        <item x="10"/>
        <item x="27"/>
        <item x="26"/>
        <item x="21"/>
        <item x="25"/>
        <item x="22"/>
        <item x="24"/>
        <item x="23"/>
        <item x="6"/>
        <item x="11"/>
        <item x="19"/>
        <item x="7"/>
      </items>
    </pivotField>
    <pivotField showAll="0"/>
    <pivotField axis="axisRow" outline="0" showAll="0" defaultSubtotal="0">
      <items count="4">
        <item x="0"/>
        <item x="3"/>
        <item x="1"/>
        <item x="2"/>
      </items>
    </pivotField>
    <pivotField dataField="1" showAll="0"/>
    <pivotField showAll="0"/>
  </pivotFields>
  <rowFields count="4">
    <field x="3"/>
    <field x="4"/>
    <field x="5"/>
    <field x="7"/>
  </rowFields>
  <rowItems count="31">
    <i>
      <x/>
      <x v="7"/>
      <x v="11"/>
      <x/>
    </i>
    <i>
      <x v="1"/>
      <x v="7"/>
      <x v="11"/>
      <x/>
    </i>
    <i>
      <x v="2"/>
      <x v="3"/>
      <x/>
      <x v="2"/>
    </i>
    <i>
      <x v="3"/>
      <x v="3"/>
      <x/>
      <x v="2"/>
    </i>
    <i>
      <x v="4"/>
      <x v="3"/>
      <x v="1"/>
      <x v="2"/>
    </i>
    <i>
      <x v="5"/>
      <x v="14"/>
      <x v="17"/>
      <x v="2"/>
    </i>
    <i>
      <x v="6"/>
      <x v="4"/>
      <x v="22"/>
      <x v="1"/>
    </i>
    <i>
      <x v="7"/>
      <x v="8"/>
      <x v="20"/>
      <x v="1"/>
    </i>
    <i>
      <x v="8"/>
      <x v="14"/>
      <x v="18"/>
      <x v="2"/>
    </i>
    <i>
      <x v="9"/>
      <x v="13"/>
      <x v="25"/>
      <x v="2"/>
    </i>
    <i>
      <x v="10"/>
      <x/>
      <x v="6"/>
      <x v="2"/>
    </i>
    <i>
      <x v="11"/>
      <x v="5"/>
      <x v="21"/>
      <x/>
    </i>
    <i>
      <x v="12"/>
      <x v="15"/>
      <x v="19"/>
      <x/>
    </i>
    <i>
      <x v="13"/>
      <x v="8"/>
      <x v="23"/>
      <x/>
    </i>
    <i>
      <x v="14"/>
      <x v="9"/>
      <x v="12"/>
      <x v="2"/>
    </i>
    <i>
      <x v="15"/>
      <x v="9"/>
      <x v="13"/>
      <x v="2"/>
    </i>
    <i>
      <x v="16"/>
      <x v="3"/>
      <x v="26"/>
      <x v="2"/>
    </i>
    <i>
      <x v="17"/>
      <x/>
      <x v="24"/>
      <x/>
    </i>
    <i>
      <x v="18"/>
      <x v="2"/>
      <x v="16"/>
      <x/>
    </i>
    <i>
      <x v="19"/>
      <x v="13"/>
      <x v="15"/>
      <x/>
    </i>
    <i>
      <x v="20"/>
      <x v="1"/>
      <x v="14"/>
      <x/>
    </i>
    <i>
      <x v="21"/>
      <x v="6"/>
      <x v="9"/>
      <x v="2"/>
    </i>
    <i>
      <x v="22"/>
      <x v="10"/>
      <x v="8"/>
      <x v="2"/>
    </i>
    <i>
      <x v="23"/>
      <x v="3"/>
      <x v="2"/>
      <x v="2"/>
    </i>
    <i>
      <x v="24"/>
      <x v="3"/>
      <x v="3"/>
      <x v="2"/>
    </i>
    <i>
      <x v="25"/>
      <x v="9"/>
      <x v="10"/>
      <x v="2"/>
    </i>
    <i>
      <x v="26"/>
      <x v="11"/>
      <x v="7"/>
      <x/>
    </i>
    <i>
      <x v="27"/>
      <x v="12"/>
      <x v="5"/>
      <x/>
    </i>
    <i>
      <x v="28"/>
      <x v="12"/>
      <x v="4"/>
      <x/>
    </i>
    <i>
      <x v="29"/>
      <x v="16"/>
      <x v="27"/>
      <x v="3"/>
    </i>
    <i t="grand">
      <x/>
    </i>
  </rowItems>
  <colItems count="1">
    <i/>
  </colItems>
  <dataFields count="1">
    <dataField name="Sum of Q/O" fld="8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7" firstHeaderRow="1" firstDataRow="1" firstDataCol="4"/>
  <pivotFields count="10">
    <pivotField showAll="0"/>
    <pivotField showAll="0"/>
    <pivotField showAll="0"/>
    <pivotField axis="axisRow" outline="0" showAll="0" defaultSubtotal="0">
      <items count="42">
        <item x="19"/>
        <item x="16"/>
        <item x="41"/>
        <item x="18"/>
        <item x="17"/>
        <item x="30"/>
        <item x="15"/>
        <item x="27"/>
        <item x="13"/>
        <item x="37"/>
        <item x="22"/>
        <item x="21"/>
        <item x="32"/>
        <item x="10"/>
        <item x="9"/>
        <item x="39"/>
        <item x="38"/>
        <item x="31"/>
        <item x="6"/>
        <item x="8"/>
        <item x="1"/>
        <item x="40"/>
        <item x="20"/>
        <item x="28"/>
        <item x="33"/>
        <item x="29"/>
        <item x="34"/>
        <item x="35"/>
        <item x="4"/>
        <item x="23"/>
        <item x="24"/>
        <item x="7"/>
        <item x="36"/>
        <item x="5"/>
        <item x="11"/>
        <item x="2"/>
        <item x="14"/>
        <item x="26"/>
        <item x="25"/>
        <item x="12"/>
        <item x="0"/>
        <item x="3"/>
      </items>
    </pivotField>
    <pivotField axis="axisRow" outline="0" showAll="0" defaultSubtotal="0">
      <items count="10">
        <item x="6"/>
        <item x="8"/>
        <item x="1"/>
        <item x="4"/>
        <item x="7"/>
        <item x="9"/>
        <item x="0"/>
        <item x="3"/>
        <item x="5"/>
        <item x="2"/>
      </items>
    </pivotField>
    <pivotField axis="axisRow" outline="0" showAll="0" defaultSubtotal="0">
      <items count="33">
        <item x="11"/>
        <item x="25"/>
        <item x="28"/>
        <item x="22"/>
        <item x="12"/>
        <item x="23"/>
        <item x="24"/>
        <item x="5"/>
        <item x="18"/>
        <item x="2"/>
        <item x="10"/>
        <item x="0"/>
        <item x="14"/>
        <item x="15"/>
        <item x="16"/>
        <item x="13"/>
        <item x="17"/>
        <item x="1"/>
        <item x="20"/>
        <item x="21"/>
        <item x="7"/>
        <item x="29"/>
        <item x="4"/>
        <item x="19"/>
        <item x="8"/>
        <item x="30"/>
        <item x="9"/>
        <item x="32"/>
        <item x="6"/>
        <item x="27"/>
        <item x="31"/>
        <item x="26"/>
        <item x="3"/>
      </items>
    </pivotField>
    <pivotField showAll="0"/>
    <pivotField axis="axisRow" outline="0" showAll="0" defaultSubtotal="0">
      <items count="4">
        <item x="0"/>
        <item x="2"/>
        <item x="3"/>
        <item x="1"/>
      </items>
    </pivotField>
    <pivotField dataField="1" showAll="0"/>
    <pivotField showAll="0"/>
  </pivotFields>
  <rowFields count="4">
    <field x="3"/>
    <field x="4"/>
    <field x="5"/>
    <field x="7"/>
  </rowFields>
  <rowItems count="44">
    <i>
      <x/>
      <x v="4"/>
      <x v="16"/>
      <x v="1"/>
    </i>
    <i>
      <x v="1"/>
      <x/>
      <x v="12"/>
      <x v="1"/>
    </i>
    <i>
      <x v="2"/>
      <x v="9"/>
      <x v="32"/>
      <x v="3"/>
    </i>
    <i>
      <x v="3"/>
      <x/>
      <x v="14"/>
      <x v="1"/>
    </i>
    <i>
      <x v="4"/>
      <x/>
      <x v="13"/>
      <x v="1"/>
    </i>
    <i>
      <x v="5"/>
      <x v="5"/>
      <x v="31"/>
      <x v="2"/>
    </i>
    <i>
      <x v="6"/>
      <x/>
      <x v="15"/>
      <x v="1"/>
    </i>
    <i>
      <x v="7"/>
      <x v="8"/>
      <x v="6"/>
      <x v="1"/>
    </i>
    <i>
      <x v="8"/>
      <x v="8"/>
      <x/>
      <x v="1"/>
    </i>
    <i>
      <x v="9"/>
      <x v="8"/>
      <x v="32"/>
      <x v="1"/>
    </i>
    <i>
      <x v="10"/>
      <x v="6"/>
      <x v="23"/>
      <x/>
    </i>
    <i>
      <x v="11"/>
      <x v="6"/>
      <x v="23"/>
      <x/>
    </i>
    <i>
      <x v="12"/>
      <x v="6"/>
      <x v="23"/>
      <x/>
    </i>
    <i>
      <x v="13"/>
      <x v="6"/>
      <x v="24"/>
      <x/>
    </i>
    <i>
      <x v="14"/>
      <x v="6"/>
      <x v="24"/>
      <x/>
    </i>
    <i>
      <x v="15"/>
      <x v="6"/>
      <x v="24"/>
      <x/>
    </i>
    <i>
      <x v="16"/>
      <x v="6"/>
      <x v="25"/>
      <x/>
    </i>
    <i>
      <x v="17"/>
      <x v="7"/>
      <x v="29"/>
      <x v="1"/>
    </i>
    <i>
      <x v="18"/>
      <x v="7"/>
      <x v="28"/>
      <x v="1"/>
    </i>
    <i>
      <x v="19"/>
      <x v="7"/>
      <x v="28"/>
      <x v="1"/>
    </i>
    <i>
      <x v="20"/>
      <x v="2"/>
      <x v="17"/>
      <x/>
    </i>
    <i>
      <x v="21"/>
      <x v="1"/>
      <x v="30"/>
      <x/>
    </i>
    <i>
      <x v="22"/>
      <x v="1"/>
      <x v="8"/>
      <x/>
    </i>
    <i>
      <x v="23"/>
      <x v="8"/>
      <x v="1"/>
      <x v="1"/>
    </i>
    <i>
      <x v="24"/>
      <x v="8"/>
      <x v="2"/>
      <x v="1"/>
    </i>
    <i>
      <x v="25"/>
      <x v="8"/>
      <x v="1"/>
      <x v="1"/>
    </i>
    <i>
      <x v="26"/>
      <x v="8"/>
      <x v="2"/>
      <x v="1"/>
    </i>
    <i>
      <x v="27"/>
      <x v="8"/>
      <x v="27"/>
      <x v="1"/>
    </i>
    <i r="2">
      <x v="32"/>
      <x v="1"/>
    </i>
    <i>
      <x v="28"/>
      <x v="2"/>
      <x v="22"/>
      <x/>
    </i>
    <i>
      <x v="29"/>
      <x v="2"/>
      <x v="18"/>
      <x/>
    </i>
    <i>
      <x v="30"/>
      <x v="2"/>
      <x v="19"/>
      <x/>
    </i>
    <i>
      <x v="31"/>
      <x v="2"/>
      <x v="20"/>
      <x/>
    </i>
    <i>
      <x v="32"/>
      <x v="3"/>
      <x v="21"/>
      <x v="1"/>
    </i>
    <i>
      <x v="33"/>
      <x v="2"/>
      <x v="7"/>
      <x/>
    </i>
    <i>
      <x v="34"/>
      <x v="3"/>
      <x v="26"/>
      <x/>
    </i>
    <i>
      <x v="35"/>
      <x v="2"/>
      <x v="9"/>
      <x/>
    </i>
    <i>
      <x v="36"/>
      <x v="8"/>
      <x v="4"/>
      <x v="1"/>
    </i>
    <i>
      <x v="37"/>
      <x v="8"/>
      <x v="5"/>
      <x v="1"/>
    </i>
    <i>
      <x v="38"/>
      <x v="8"/>
      <x v="3"/>
      <x v="1"/>
    </i>
    <i>
      <x v="39"/>
      <x v="6"/>
      <x v="10"/>
      <x/>
    </i>
    <i>
      <x v="40"/>
      <x v="6"/>
      <x v="11"/>
      <x/>
    </i>
    <i>
      <x v="41"/>
      <x v="9"/>
      <x v="32"/>
      <x v="3"/>
    </i>
    <i t="grand">
      <x/>
    </i>
  </rowItems>
  <colItems count="1">
    <i/>
  </colItems>
  <dataFields count="1">
    <dataField name="Sum of Q/O" fld="8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abSelected="1" view="pageLayout" topLeftCell="A43" zoomScale="130" zoomScaleNormal="100" zoomScalePageLayoutView="130" workbookViewId="0">
      <selection activeCell="C56" sqref="C56"/>
    </sheetView>
  </sheetViews>
  <sheetFormatPr defaultColWidth="8.7109375" defaultRowHeight="12" x14ac:dyDescent="0.2"/>
  <cols>
    <col min="1" max="1" width="4.42578125" style="11" bestFit="1" customWidth="1"/>
    <col min="2" max="2" width="11.28515625" style="11" bestFit="1" customWidth="1"/>
    <col min="3" max="3" width="11.140625" style="11" bestFit="1" customWidth="1"/>
    <col min="4" max="4" width="10.5703125" style="11" customWidth="1"/>
    <col min="5" max="5" width="11.42578125" style="11" customWidth="1"/>
    <col min="6" max="6" width="8.5703125" style="11" bestFit="1" customWidth="1"/>
    <col min="7" max="7" width="10" style="11" bestFit="1" customWidth="1"/>
    <col min="8" max="8" width="10" style="11" customWidth="1"/>
    <col min="9" max="9" width="13.85546875" style="11" bestFit="1" customWidth="1"/>
    <col min="10" max="10" width="6.140625" style="11" bestFit="1" customWidth="1"/>
    <col min="11" max="16384" width="8.7109375" style="11"/>
  </cols>
  <sheetData>
    <row r="2" spans="1:11" ht="24" x14ac:dyDescent="0.2">
      <c r="A2" s="9" t="s">
        <v>1</v>
      </c>
      <c r="B2" s="9" t="s">
        <v>30</v>
      </c>
      <c r="C2" s="9" t="s">
        <v>2</v>
      </c>
      <c r="D2" s="9" t="s">
        <v>33</v>
      </c>
      <c r="E2" s="9" t="s">
        <v>34</v>
      </c>
      <c r="F2" s="9" t="s">
        <v>31</v>
      </c>
      <c r="G2" s="9" t="s">
        <v>26</v>
      </c>
      <c r="H2" s="10" t="s">
        <v>16</v>
      </c>
      <c r="I2" s="10"/>
      <c r="K2" s="9"/>
    </row>
    <row r="3" spans="1:11" ht="27" x14ac:dyDescent="0.2">
      <c r="A3" s="21">
        <v>1</v>
      </c>
      <c r="B3" s="1" t="s">
        <v>89</v>
      </c>
      <c r="C3" s="34" t="s">
        <v>90</v>
      </c>
      <c r="D3" s="25" t="s">
        <v>91</v>
      </c>
      <c r="E3" s="25" t="s">
        <v>10</v>
      </c>
      <c r="F3" s="12" t="s">
        <v>10</v>
      </c>
      <c r="G3" s="12" t="s">
        <v>10</v>
      </c>
      <c r="H3" s="12">
        <v>64</v>
      </c>
      <c r="I3" s="41" t="s">
        <v>119</v>
      </c>
    </row>
    <row r="4" spans="1:11" ht="27" x14ac:dyDescent="0.2">
      <c r="A4" s="21">
        <v>2</v>
      </c>
      <c r="B4" s="1" t="s">
        <v>89</v>
      </c>
      <c r="C4" s="34" t="s">
        <v>90</v>
      </c>
      <c r="D4" s="25" t="s">
        <v>92</v>
      </c>
      <c r="E4" s="25" t="s">
        <v>10</v>
      </c>
      <c r="F4" s="12" t="s">
        <v>10</v>
      </c>
      <c r="G4" s="12" t="s">
        <v>10</v>
      </c>
      <c r="H4" s="12">
        <v>2</v>
      </c>
      <c r="I4" s="41" t="s">
        <v>120</v>
      </c>
    </row>
    <row r="5" spans="1:11" ht="27" x14ac:dyDescent="0.2">
      <c r="A5" s="21"/>
      <c r="B5" s="1" t="s">
        <v>89</v>
      </c>
      <c r="C5" s="34" t="s">
        <v>90</v>
      </c>
      <c r="D5" s="41" t="s">
        <v>118</v>
      </c>
      <c r="E5" s="25" t="s">
        <v>10</v>
      </c>
      <c r="F5" s="12" t="s">
        <v>10</v>
      </c>
      <c r="G5" s="12" t="s">
        <v>10</v>
      </c>
      <c r="H5" s="12">
        <v>6</v>
      </c>
      <c r="I5" s="41" t="s">
        <v>121</v>
      </c>
      <c r="J5" s="12"/>
    </row>
    <row r="6" spans="1:11" x14ac:dyDescent="0.2">
      <c r="B6" s="13" t="s">
        <v>17</v>
      </c>
      <c r="C6" s="14"/>
      <c r="D6" s="14"/>
    </row>
    <row r="7" spans="1:11" x14ac:dyDescent="0.2">
      <c r="B7" s="15" t="s">
        <v>18</v>
      </c>
      <c r="C7" s="15" t="s">
        <v>19</v>
      </c>
      <c r="D7" s="15" t="s">
        <v>20</v>
      </c>
    </row>
    <row r="8" spans="1:11" x14ac:dyDescent="0.2">
      <c r="B8" s="14"/>
      <c r="C8" s="16"/>
      <c r="D8" s="17"/>
    </row>
    <row r="9" spans="1:11" x14ac:dyDescent="0.2">
      <c r="B9" s="13" t="s">
        <v>21</v>
      </c>
      <c r="C9" s="16"/>
      <c r="D9" s="16"/>
    </row>
    <row r="11" spans="1:11" x14ac:dyDescent="0.2">
      <c r="B11" s="13"/>
      <c r="C11" s="13" t="s">
        <v>98</v>
      </c>
      <c r="D11" s="18"/>
    </row>
    <row r="12" spans="1:11" ht="36" x14ac:dyDescent="0.2">
      <c r="B12" s="19" t="s">
        <v>2</v>
      </c>
      <c r="C12" s="19" t="s">
        <v>22</v>
      </c>
      <c r="D12" s="19" t="s">
        <v>23</v>
      </c>
      <c r="E12" s="19" t="s">
        <v>24</v>
      </c>
      <c r="F12" s="19" t="s">
        <v>209</v>
      </c>
      <c r="G12" s="19" t="s">
        <v>210</v>
      </c>
      <c r="H12" s="19" t="s">
        <v>32</v>
      </c>
      <c r="I12" s="19" t="s">
        <v>25</v>
      </c>
    </row>
    <row r="13" spans="1:11" ht="22.5" customHeight="1" x14ac:dyDescent="0.2">
      <c r="B13" s="26" t="s">
        <v>93</v>
      </c>
      <c r="C13" s="35">
        <v>64</v>
      </c>
      <c r="D13" s="36"/>
      <c r="E13" s="36" t="s">
        <v>100</v>
      </c>
      <c r="F13" s="20">
        <v>1</v>
      </c>
      <c r="G13" s="20">
        <v>32</v>
      </c>
      <c r="H13" s="42">
        <v>3088</v>
      </c>
      <c r="I13" s="22"/>
    </row>
    <row r="14" spans="1:11" ht="21" customHeight="1" x14ac:dyDescent="0.2">
      <c r="B14" s="26" t="s">
        <v>93</v>
      </c>
      <c r="C14" s="35">
        <v>64</v>
      </c>
      <c r="D14" s="36"/>
      <c r="E14" s="36" t="s">
        <v>101</v>
      </c>
      <c r="F14" s="20">
        <v>1</v>
      </c>
      <c r="G14" s="20">
        <v>32</v>
      </c>
      <c r="H14" s="42">
        <v>3088</v>
      </c>
      <c r="I14" s="22"/>
    </row>
    <row r="15" spans="1:11" ht="12.75" x14ac:dyDescent="0.2">
      <c r="B15" s="26" t="s">
        <v>93</v>
      </c>
      <c r="C15" s="35">
        <v>64</v>
      </c>
      <c r="D15" s="36"/>
      <c r="E15" s="36" t="s">
        <v>94</v>
      </c>
      <c r="F15" s="20">
        <v>2</v>
      </c>
      <c r="G15" s="20">
        <v>64</v>
      </c>
      <c r="H15" s="43">
        <v>954</v>
      </c>
      <c r="I15" s="22"/>
    </row>
    <row r="16" spans="1:11" ht="12.75" x14ac:dyDescent="0.2">
      <c r="B16" s="26" t="s">
        <v>93</v>
      </c>
      <c r="C16" s="35">
        <v>64</v>
      </c>
      <c r="D16" s="36"/>
      <c r="E16" s="36" t="s">
        <v>95</v>
      </c>
      <c r="F16" s="20">
        <v>2</v>
      </c>
      <c r="G16" s="20">
        <v>64</v>
      </c>
      <c r="H16" s="43">
        <v>224</v>
      </c>
      <c r="I16" s="22"/>
    </row>
    <row r="17" spans="2:11" ht="29.25" customHeight="1" x14ac:dyDescent="0.2">
      <c r="B17" s="26" t="s">
        <v>93</v>
      </c>
      <c r="C17" s="35">
        <v>64</v>
      </c>
      <c r="D17" s="36"/>
      <c r="E17" s="36" t="s">
        <v>212</v>
      </c>
      <c r="F17" s="20">
        <v>1</v>
      </c>
      <c r="G17" s="20">
        <v>32</v>
      </c>
      <c r="H17" s="42">
        <v>864</v>
      </c>
      <c r="I17" s="22"/>
    </row>
    <row r="18" spans="2:11" ht="27" x14ac:dyDescent="0.2">
      <c r="B18" s="26" t="s">
        <v>93</v>
      </c>
      <c r="C18" s="35">
        <v>64</v>
      </c>
      <c r="D18" s="36"/>
      <c r="E18" s="36" t="s">
        <v>211</v>
      </c>
      <c r="F18" s="20">
        <v>1</v>
      </c>
      <c r="G18" s="20">
        <v>32</v>
      </c>
      <c r="H18" s="42">
        <v>864</v>
      </c>
      <c r="I18" s="22"/>
    </row>
    <row r="19" spans="2:11" ht="12.75" x14ac:dyDescent="0.2">
      <c r="B19" s="26" t="s">
        <v>93</v>
      </c>
      <c r="C19" s="35">
        <v>64</v>
      </c>
      <c r="D19" s="36"/>
      <c r="E19" s="36" t="s">
        <v>96</v>
      </c>
      <c r="F19" s="20">
        <v>4</v>
      </c>
      <c r="G19" s="20">
        <v>128</v>
      </c>
      <c r="H19" s="43">
        <v>717</v>
      </c>
      <c r="I19" s="22"/>
    </row>
    <row r="20" spans="2:11" ht="12.75" x14ac:dyDescent="0.2">
      <c r="B20" s="26" t="s">
        <v>93</v>
      </c>
      <c r="C20" s="35">
        <v>64</v>
      </c>
      <c r="D20" s="37"/>
      <c r="E20" s="36" t="s">
        <v>97</v>
      </c>
      <c r="F20" s="20">
        <v>4</v>
      </c>
      <c r="G20" s="20">
        <v>128</v>
      </c>
      <c r="H20" s="43">
        <v>269</v>
      </c>
      <c r="I20" s="22"/>
    </row>
    <row r="21" spans="2:11" x14ac:dyDescent="0.2">
      <c r="H21" s="39">
        <f>SUM(H13:H20)</f>
        <v>10068</v>
      </c>
    </row>
    <row r="23" spans="2:11" x14ac:dyDescent="0.2">
      <c r="B23" s="13"/>
      <c r="C23" s="13" t="s">
        <v>99</v>
      </c>
      <c r="D23" s="18"/>
    </row>
    <row r="24" spans="2:11" ht="36" x14ac:dyDescent="0.2">
      <c r="B24" s="19" t="s">
        <v>2</v>
      </c>
      <c r="C24" s="19" t="s">
        <v>22</v>
      </c>
      <c r="D24" s="19" t="s">
        <v>23</v>
      </c>
      <c r="E24" s="19" t="s">
        <v>24</v>
      </c>
      <c r="F24" s="19" t="s">
        <v>209</v>
      </c>
      <c r="G24" s="19" t="s">
        <v>210</v>
      </c>
      <c r="H24" s="19" t="s">
        <v>32</v>
      </c>
      <c r="I24" s="19" t="s">
        <v>25</v>
      </c>
    </row>
    <row r="25" spans="2:11" ht="18" x14ac:dyDescent="0.2">
      <c r="B25" s="26" t="s">
        <v>104</v>
      </c>
      <c r="C25" s="35">
        <v>2</v>
      </c>
      <c r="D25" s="36"/>
      <c r="E25" s="36" t="s">
        <v>102</v>
      </c>
      <c r="F25" s="20">
        <v>1</v>
      </c>
      <c r="G25" s="20">
        <v>1</v>
      </c>
      <c r="H25" s="42">
        <v>96.5</v>
      </c>
      <c r="I25" s="22"/>
    </row>
    <row r="26" spans="2:11" ht="18" x14ac:dyDescent="0.2">
      <c r="B26" s="26" t="s">
        <v>104</v>
      </c>
      <c r="C26" s="35">
        <v>2</v>
      </c>
      <c r="D26" s="36"/>
      <c r="E26" s="36" t="s">
        <v>103</v>
      </c>
      <c r="F26" s="20">
        <v>1</v>
      </c>
      <c r="G26" s="20">
        <v>1</v>
      </c>
      <c r="H26" s="42">
        <v>96.5</v>
      </c>
      <c r="I26" s="22"/>
    </row>
    <row r="27" spans="2:11" ht="12.75" x14ac:dyDescent="0.2">
      <c r="B27" s="26" t="s">
        <v>104</v>
      </c>
      <c r="C27" s="35">
        <v>2</v>
      </c>
      <c r="D27" s="36"/>
      <c r="E27" s="36" t="s">
        <v>105</v>
      </c>
      <c r="F27" s="20">
        <v>2</v>
      </c>
      <c r="G27" s="20">
        <v>2</v>
      </c>
      <c r="H27" s="42">
        <v>30</v>
      </c>
      <c r="I27" s="22"/>
      <c r="K27" s="40"/>
    </row>
    <row r="28" spans="2:11" ht="27" x14ac:dyDescent="0.2">
      <c r="B28" s="26" t="s">
        <v>104</v>
      </c>
      <c r="C28" s="35">
        <v>2</v>
      </c>
      <c r="D28" s="36"/>
      <c r="E28" s="36" t="s">
        <v>213</v>
      </c>
      <c r="F28" s="20">
        <v>1</v>
      </c>
      <c r="G28" s="20">
        <v>1</v>
      </c>
      <c r="H28" s="42">
        <v>27.2</v>
      </c>
      <c r="I28" s="22"/>
    </row>
    <row r="29" spans="2:11" ht="27" x14ac:dyDescent="0.2">
      <c r="B29" s="26" t="s">
        <v>104</v>
      </c>
      <c r="C29" s="35">
        <v>2</v>
      </c>
      <c r="D29" s="36"/>
      <c r="E29" s="36" t="s">
        <v>214</v>
      </c>
      <c r="F29" s="20">
        <v>1</v>
      </c>
      <c r="G29" s="20">
        <v>1</v>
      </c>
      <c r="H29" s="42">
        <v>27.2</v>
      </c>
      <c r="I29" s="22"/>
    </row>
    <row r="30" spans="2:11" ht="12.75" x14ac:dyDescent="0.2">
      <c r="B30" s="26" t="s">
        <v>104</v>
      </c>
      <c r="C30" s="35">
        <v>2</v>
      </c>
      <c r="D30" s="36"/>
      <c r="E30" s="36" t="s">
        <v>106</v>
      </c>
      <c r="F30" s="20">
        <v>4</v>
      </c>
      <c r="G30" s="20">
        <v>4</v>
      </c>
      <c r="H30" s="43">
        <v>27</v>
      </c>
      <c r="I30" s="22"/>
    </row>
    <row r="31" spans="2:11" ht="12.75" x14ac:dyDescent="0.2">
      <c r="B31" s="26" t="s">
        <v>104</v>
      </c>
      <c r="C31" s="35">
        <v>2</v>
      </c>
      <c r="D31" s="36"/>
      <c r="E31" s="37" t="s">
        <v>107</v>
      </c>
      <c r="F31" s="20">
        <v>1</v>
      </c>
      <c r="G31" s="20">
        <v>1</v>
      </c>
      <c r="H31" s="43">
        <f>27.6/2</f>
        <v>13.8</v>
      </c>
      <c r="I31" s="22"/>
    </row>
    <row r="32" spans="2:11" ht="12.75" x14ac:dyDescent="0.2">
      <c r="B32" s="26" t="s">
        <v>104</v>
      </c>
      <c r="C32" s="35">
        <v>2</v>
      </c>
      <c r="D32" s="36"/>
      <c r="E32" s="37" t="s">
        <v>108</v>
      </c>
      <c r="F32" s="20">
        <v>1</v>
      </c>
      <c r="G32" s="20">
        <v>1</v>
      </c>
      <c r="H32" s="43">
        <v>13.8</v>
      </c>
      <c r="I32" s="22"/>
    </row>
    <row r="33" spans="2:9" ht="27" x14ac:dyDescent="0.2">
      <c r="B33" s="26" t="s">
        <v>104</v>
      </c>
      <c r="C33" s="35">
        <v>2</v>
      </c>
      <c r="D33" s="36"/>
      <c r="E33" s="36" t="s">
        <v>109</v>
      </c>
      <c r="F33" s="20">
        <v>2</v>
      </c>
      <c r="G33" s="20">
        <v>2</v>
      </c>
      <c r="H33" s="42">
        <v>18.2</v>
      </c>
      <c r="I33" s="22"/>
    </row>
    <row r="34" spans="2:9" ht="12.75" x14ac:dyDescent="0.2">
      <c r="B34" s="26" t="s">
        <v>104</v>
      </c>
      <c r="C34" s="35">
        <v>2</v>
      </c>
      <c r="D34" s="36"/>
      <c r="E34" s="36" t="s">
        <v>110</v>
      </c>
      <c r="F34" s="20">
        <v>2</v>
      </c>
      <c r="G34" s="20">
        <v>2</v>
      </c>
      <c r="H34" s="42">
        <v>25.4</v>
      </c>
      <c r="I34" s="22"/>
    </row>
    <row r="35" spans="2:9" ht="18" x14ac:dyDescent="0.2">
      <c r="B35" s="26" t="s">
        <v>104</v>
      </c>
      <c r="C35" s="35">
        <v>2</v>
      </c>
      <c r="D35" s="36"/>
      <c r="E35" s="36" t="s">
        <v>111</v>
      </c>
      <c r="F35" s="20">
        <v>2</v>
      </c>
      <c r="G35" s="20">
        <v>2</v>
      </c>
      <c r="H35" s="42">
        <v>14</v>
      </c>
      <c r="I35" s="22"/>
    </row>
    <row r="36" spans="2:9" ht="27" x14ac:dyDescent="0.2">
      <c r="B36" s="26" t="s">
        <v>104</v>
      </c>
      <c r="C36" s="35">
        <v>2</v>
      </c>
      <c r="D36" s="36"/>
      <c r="E36" s="36" t="s">
        <v>112</v>
      </c>
      <c r="F36" s="20">
        <v>2</v>
      </c>
      <c r="G36" s="20">
        <v>2</v>
      </c>
      <c r="H36" s="42">
        <v>15.4</v>
      </c>
      <c r="I36" s="22"/>
    </row>
    <row r="37" spans="2:9" ht="12.75" x14ac:dyDescent="0.2">
      <c r="B37" s="26" t="s">
        <v>104</v>
      </c>
      <c r="C37" s="35">
        <v>2</v>
      </c>
      <c r="D37" s="36"/>
      <c r="E37" s="36" t="s">
        <v>113</v>
      </c>
      <c r="F37" s="20">
        <v>1</v>
      </c>
      <c r="G37" s="20">
        <v>1</v>
      </c>
      <c r="H37" s="43">
        <v>15.5</v>
      </c>
      <c r="I37" s="22"/>
    </row>
    <row r="38" spans="2:9" ht="12.75" x14ac:dyDescent="0.2">
      <c r="B38" s="26" t="s">
        <v>104</v>
      </c>
      <c r="C38" s="35">
        <v>2</v>
      </c>
      <c r="D38" s="36"/>
      <c r="E38" s="37" t="s">
        <v>114</v>
      </c>
      <c r="F38" s="20">
        <v>1</v>
      </c>
      <c r="G38" s="20">
        <v>1</v>
      </c>
      <c r="H38" s="43">
        <v>15.5</v>
      </c>
      <c r="I38" s="22"/>
    </row>
    <row r="39" spans="2:9" ht="18" x14ac:dyDescent="0.2">
      <c r="B39" s="26" t="s">
        <v>104</v>
      </c>
      <c r="C39" s="35">
        <v>2</v>
      </c>
      <c r="D39" s="36"/>
      <c r="E39" s="36" t="s">
        <v>235</v>
      </c>
      <c r="F39" s="20">
        <v>2</v>
      </c>
      <c r="G39" s="20">
        <v>2</v>
      </c>
      <c r="H39" s="42">
        <v>41.6</v>
      </c>
      <c r="I39" s="22"/>
    </row>
    <row r="40" spans="2:9" ht="12.75" x14ac:dyDescent="0.2">
      <c r="B40" s="26" t="s">
        <v>104</v>
      </c>
      <c r="C40" s="35">
        <v>2</v>
      </c>
      <c r="D40" s="36"/>
      <c r="E40" s="36" t="s">
        <v>95</v>
      </c>
      <c r="F40" s="20">
        <v>2</v>
      </c>
      <c r="G40" s="20">
        <v>2</v>
      </c>
      <c r="H40" s="43">
        <v>7</v>
      </c>
      <c r="I40" s="22"/>
    </row>
    <row r="41" spans="2:9" ht="18" x14ac:dyDescent="0.2">
      <c r="B41" s="26" t="s">
        <v>104</v>
      </c>
      <c r="C41" s="35">
        <v>2</v>
      </c>
      <c r="D41" s="36"/>
      <c r="E41" s="36" t="s">
        <v>115</v>
      </c>
      <c r="F41" s="20">
        <v>2</v>
      </c>
      <c r="G41" s="20">
        <v>2</v>
      </c>
      <c r="H41" s="38">
        <v>4</v>
      </c>
      <c r="I41" s="22"/>
    </row>
    <row r="42" spans="2:9" ht="18" x14ac:dyDescent="0.2">
      <c r="B42" s="26" t="s">
        <v>104</v>
      </c>
      <c r="C42" s="35">
        <v>2</v>
      </c>
      <c r="D42" s="36"/>
      <c r="E42" s="36" t="s">
        <v>116</v>
      </c>
      <c r="F42" s="20">
        <v>2</v>
      </c>
      <c r="G42" s="20">
        <v>2</v>
      </c>
      <c r="H42" s="38">
        <v>4</v>
      </c>
      <c r="I42" s="22"/>
    </row>
    <row r="43" spans="2:9" x14ac:dyDescent="0.2">
      <c r="H43" s="39">
        <f>SUM(H25:H42)</f>
        <v>492.59999999999997</v>
      </c>
    </row>
    <row r="45" spans="2:9" x14ac:dyDescent="0.2">
      <c r="B45" s="13"/>
      <c r="C45" s="13" t="s">
        <v>117</v>
      </c>
      <c r="D45" s="18"/>
    </row>
    <row r="46" spans="2:9" ht="36" x14ac:dyDescent="0.2">
      <c r="B46" s="19" t="s">
        <v>2</v>
      </c>
      <c r="C46" s="19" t="s">
        <v>22</v>
      </c>
      <c r="D46" s="19" t="s">
        <v>23</v>
      </c>
      <c r="E46" s="19" t="s">
        <v>24</v>
      </c>
      <c r="F46" s="19" t="s">
        <v>209</v>
      </c>
      <c r="G46" s="19" t="s">
        <v>210</v>
      </c>
      <c r="H46" s="19" t="s">
        <v>32</v>
      </c>
      <c r="I46" s="19" t="s">
        <v>25</v>
      </c>
    </row>
    <row r="47" spans="2:9" ht="18" x14ac:dyDescent="0.2">
      <c r="B47" s="26" t="s">
        <v>93</v>
      </c>
      <c r="C47" s="35">
        <v>6</v>
      </c>
      <c r="D47" s="36"/>
      <c r="E47" s="36" t="s">
        <v>100</v>
      </c>
      <c r="F47" s="20">
        <v>1</v>
      </c>
      <c r="G47" s="20">
        <v>3</v>
      </c>
      <c r="H47" s="42">
        <v>290</v>
      </c>
      <c r="I47" s="22"/>
    </row>
    <row r="48" spans="2:9" ht="18" x14ac:dyDescent="0.2">
      <c r="B48" s="26" t="s">
        <v>93</v>
      </c>
      <c r="C48" s="35">
        <v>6</v>
      </c>
      <c r="D48" s="36"/>
      <c r="E48" s="36" t="s">
        <v>101</v>
      </c>
      <c r="F48" s="20">
        <v>1</v>
      </c>
      <c r="G48" s="20">
        <v>3</v>
      </c>
      <c r="H48" s="42">
        <v>290</v>
      </c>
      <c r="I48" s="22"/>
    </row>
    <row r="49" spans="2:9" ht="12.75" x14ac:dyDescent="0.2">
      <c r="B49" s="26" t="s">
        <v>93</v>
      </c>
      <c r="C49" s="35">
        <v>6</v>
      </c>
      <c r="D49" s="36"/>
      <c r="E49" s="36" t="s">
        <v>94</v>
      </c>
      <c r="F49" s="20">
        <v>2</v>
      </c>
      <c r="G49" s="20">
        <v>6</v>
      </c>
      <c r="H49" s="43">
        <v>89.5</v>
      </c>
      <c r="I49" s="22"/>
    </row>
    <row r="50" spans="2:9" ht="12.75" x14ac:dyDescent="0.2">
      <c r="B50" s="26" t="s">
        <v>93</v>
      </c>
      <c r="C50" s="35">
        <v>6</v>
      </c>
      <c r="D50" s="36"/>
      <c r="E50" s="36" t="s">
        <v>95</v>
      </c>
      <c r="F50" s="20">
        <v>2</v>
      </c>
      <c r="G50" s="20">
        <v>6</v>
      </c>
      <c r="H50" s="43">
        <v>21</v>
      </c>
      <c r="I50" s="22"/>
    </row>
    <row r="51" spans="2:9" ht="27" x14ac:dyDescent="0.2">
      <c r="B51" s="26" t="s">
        <v>93</v>
      </c>
      <c r="C51" s="35">
        <v>6</v>
      </c>
      <c r="D51" s="36"/>
      <c r="E51" s="36" t="s">
        <v>215</v>
      </c>
      <c r="F51" s="20">
        <v>1</v>
      </c>
      <c r="G51" s="20">
        <v>3</v>
      </c>
      <c r="H51" s="42">
        <v>81</v>
      </c>
      <c r="I51" s="22"/>
    </row>
    <row r="52" spans="2:9" ht="27" x14ac:dyDescent="0.2">
      <c r="B52" s="26" t="s">
        <v>93</v>
      </c>
      <c r="C52" s="35">
        <v>6</v>
      </c>
      <c r="D52" s="36"/>
      <c r="E52" s="36" t="s">
        <v>216</v>
      </c>
      <c r="F52" s="20">
        <v>1</v>
      </c>
      <c r="G52" s="20">
        <v>3</v>
      </c>
      <c r="H52" s="42">
        <v>81</v>
      </c>
      <c r="I52" s="22"/>
    </row>
    <row r="53" spans="2:9" ht="12.75" x14ac:dyDescent="0.2">
      <c r="B53" s="26" t="s">
        <v>93</v>
      </c>
      <c r="C53" s="35">
        <v>6</v>
      </c>
      <c r="D53" s="36"/>
      <c r="E53" s="36" t="s">
        <v>96</v>
      </c>
      <c r="F53" s="20">
        <v>4</v>
      </c>
      <c r="G53" s="20">
        <v>12</v>
      </c>
      <c r="H53" s="43">
        <v>67</v>
      </c>
      <c r="I53" s="22"/>
    </row>
    <row r="54" spans="2:9" ht="12.75" x14ac:dyDescent="0.2">
      <c r="B54" s="26" t="s">
        <v>93</v>
      </c>
      <c r="C54" s="35">
        <v>6</v>
      </c>
      <c r="D54" s="37"/>
      <c r="E54" s="36" t="s">
        <v>97</v>
      </c>
      <c r="F54" s="20">
        <v>4</v>
      </c>
      <c r="G54" s="20">
        <v>12</v>
      </c>
      <c r="H54" s="42">
        <v>25.2</v>
      </c>
      <c r="I54" s="22"/>
    </row>
    <row r="55" spans="2:9" x14ac:dyDescent="0.2">
      <c r="H55" s="39">
        <f>SUM(H47:H54)</f>
        <v>944.7</v>
      </c>
    </row>
  </sheetData>
  <pageMargins left="0.7" right="0.7" top="1.4375" bottom="0.75" header="0.3" footer="0.3"/>
  <pageSetup orientation="portrait" horizontalDpi="1200" verticalDpi="1200" r:id="rId1"/>
  <headerFooter>
    <oddHeader>&amp;L&amp;9Project: 61039
Client: ABAN Air Cooler
Contractor: xxxx
Contract №.: -
CII Project No.: 61039
&amp;C&amp;"-,Bold"&amp;12Scope of Work
Louver Actuator Mechanism&amp;R&amp;9 1399/12/10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13" workbookViewId="0">
      <selection activeCell="A3" sqref="A3:E33"/>
    </sheetView>
  </sheetViews>
  <sheetFormatPr defaultRowHeight="15" x14ac:dyDescent="0.25"/>
  <cols>
    <col min="1" max="1" width="33.5703125" bestFit="1" customWidth="1"/>
    <col min="2" max="2" width="17.7109375" bestFit="1" customWidth="1"/>
    <col min="3" max="3" width="21.5703125" bestFit="1" customWidth="1"/>
    <col min="4" max="4" width="7.7109375" bestFit="1" customWidth="1"/>
    <col min="5" max="5" width="12" bestFit="1" customWidth="1"/>
  </cols>
  <sheetData>
    <row r="3" spans="1:5" x14ac:dyDescent="0.25">
      <c r="A3" s="32" t="s">
        <v>83</v>
      </c>
      <c r="B3" s="32" t="s">
        <v>12</v>
      </c>
      <c r="C3" s="32" t="s">
        <v>13</v>
      </c>
      <c r="D3" s="32" t="s">
        <v>6</v>
      </c>
      <c r="E3" t="s">
        <v>15</v>
      </c>
    </row>
    <row r="4" spans="1:5" x14ac:dyDescent="0.25">
      <c r="A4" t="s">
        <v>70</v>
      </c>
      <c r="B4" t="s">
        <v>43</v>
      </c>
      <c r="C4">
        <v>218100003</v>
      </c>
      <c r="D4" t="s">
        <v>9</v>
      </c>
      <c r="E4" s="33">
        <v>81</v>
      </c>
    </row>
    <row r="5" spans="1:5" x14ac:dyDescent="0.25">
      <c r="A5" t="s">
        <v>71</v>
      </c>
      <c r="B5" t="s">
        <v>43</v>
      </c>
      <c r="C5">
        <v>218100003</v>
      </c>
      <c r="D5" t="s">
        <v>9</v>
      </c>
      <c r="E5" s="33">
        <v>81</v>
      </c>
    </row>
    <row r="6" spans="1:5" x14ac:dyDescent="0.25">
      <c r="A6" t="s">
        <v>5</v>
      </c>
      <c r="B6" t="s">
        <v>84</v>
      </c>
      <c r="C6" t="s">
        <v>84</v>
      </c>
      <c r="D6" t="s">
        <v>84</v>
      </c>
      <c r="E6" s="33"/>
    </row>
    <row r="7" spans="1:5" x14ac:dyDescent="0.25">
      <c r="A7" t="s">
        <v>53</v>
      </c>
      <c r="B7" t="s">
        <v>54</v>
      </c>
      <c r="C7">
        <v>11011080</v>
      </c>
      <c r="D7" t="s">
        <v>42</v>
      </c>
      <c r="E7" s="33">
        <v>24</v>
      </c>
    </row>
    <row r="8" spans="1:5" x14ac:dyDescent="0.25">
      <c r="A8" t="s">
        <v>52</v>
      </c>
      <c r="B8" t="s">
        <v>54</v>
      </c>
      <c r="C8">
        <v>11011080</v>
      </c>
      <c r="D8" t="s">
        <v>42</v>
      </c>
      <c r="E8" s="33">
        <v>48</v>
      </c>
    </row>
    <row r="9" spans="1:5" x14ac:dyDescent="0.25">
      <c r="A9" t="s">
        <v>50</v>
      </c>
      <c r="B9" t="s">
        <v>54</v>
      </c>
      <c r="C9">
        <v>11011430</v>
      </c>
      <c r="D9" t="s">
        <v>42</v>
      </c>
      <c r="E9" s="33">
        <v>12</v>
      </c>
    </row>
    <row r="10" spans="1:5" x14ac:dyDescent="0.25">
      <c r="A10" t="s">
        <v>67</v>
      </c>
      <c r="B10" t="s">
        <v>68</v>
      </c>
      <c r="C10">
        <v>320104000</v>
      </c>
      <c r="D10" t="s">
        <v>42</v>
      </c>
      <c r="E10" s="33">
        <v>18</v>
      </c>
    </row>
    <row r="11" spans="1:5" x14ac:dyDescent="0.25">
      <c r="A11" t="s">
        <v>59</v>
      </c>
      <c r="B11" t="s">
        <v>64</v>
      </c>
      <c r="C11">
        <v>683900008</v>
      </c>
      <c r="D11" t="s">
        <v>65</v>
      </c>
      <c r="E11" s="33">
        <v>5.25</v>
      </c>
    </row>
    <row r="12" spans="1:5" x14ac:dyDescent="0.25">
      <c r="A12" t="s">
        <v>60</v>
      </c>
      <c r="B12" t="s">
        <v>63</v>
      </c>
      <c r="C12">
        <v>683900005</v>
      </c>
      <c r="D12" t="s">
        <v>65</v>
      </c>
      <c r="E12" s="33">
        <v>1.5</v>
      </c>
    </row>
    <row r="13" spans="1:5" x14ac:dyDescent="0.25">
      <c r="A13" t="s">
        <v>66</v>
      </c>
      <c r="B13" t="s">
        <v>68</v>
      </c>
      <c r="C13">
        <v>330104000</v>
      </c>
      <c r="D13" t="s">
        <v>42</v>
      </c>
      <c r="E13" s="33">
        <v>6</v>
      </c>
    </row>
    <row r="14" spans="1:5" x14ac:dyDescent="0.25">
      <c r="A14" t="s">
        <v>79</v>
      </c>
      <c r="B14" t="s">
        <v>41</v>
      </c>
      <c r="C14">
        <v>980030100</v>
      </c>
      <c r="D14" t="s">
        <v>42</v>
      </c>
      <c r="E14" s="33">
        <v>12</v>
      </c>
    </row>
    <row r="15" spans="1:5" x14ac:dyDescent="0.25">
      <c r="A15" t="s">
        <v>76</v>
      </c>
      <c r="B15" t="s">
        <v>10</v>
      </c>
      <c r="C15">
        <v>133100085</v>
      </c>
      <c r="D15" t="s">
        <v>42</v>
      </c>
      <c r="E15" s="33">
        <v>6</v>
      </c>
    </row>
    <row r="16" spans="1:5" x14ac:dyDescent="0.25">
      <c r="A16" t="s">
        <v>80</v>
      </c>
      <c r="B16" t="s">
        <v>61</v>
      </c>
      <c r="C16">
        <v>683900001</v>
      </c>
      <c r="D16" t="s">
        <v>9</v>
      </c>
      <c r="E16" s="33">
        <v>3</v>
      </c>
    </row>
    <row r="17" spans="1:5" x14ac:dyDescent="0.25">
      <c r="A17" t="s">
        <v>82</v>
      </c>
      <c r="B17" t="s">
        <v>63</v>
      </c>
      <c r="C17">
        <v>683900022</v>
      </c>
      <c r="D17" t="s">
        <v>9</v>
      </c>
      <c r="E17" s="33">
        <v>2</v>
      </c>
    </row>
    <row r="18" spans="1:5" x14ac:dyDescent="0.25">
      <c r="A18" t="s">
        <v>81</v>
      </c>
      <c r="B18" t="s">
        <v>62</v>
      </c>
      <c r="C18">
        <v>683900007</v>
      </c>
      <c r="D18" t="s">
        <v>9</v>
      </c>
      <c r="E18" s="33">
        <v>2.25</v>
      </c>
    </row>
    <row r="19" spans="1:5" x14ac:dyDescent="0.25">
      <c r="A19" t="s">
        <v>75</v>
      </c>
      <c r="B19" t="s">
        <v>45</v>
      </c>
      <c r="C19">
        <v>220607590</v>
      </c>
      <c r="D19" t="s">
        <v>42</v>
      </c>
      <c r="E19" s="33">
        <v>6</v>
      </c>
    </row>
    <row r="20" spans="1:5" x14ac:dyDescent="0.25">
      <c r="A20" t="s">
        <v>74</v>
      </c>
      <c r="B20" t="s">
        <v>45</v>
      </c>
      <c r="C20">
        <v>220680100</v>
      </c>
      <c r="D20" t="s">
        <v>42</v>
      </c>
      <c r="E20" s="33">
        <v>6</v>
      </c>
    </row>
    <row r="21" spans="1:5" x14ac:dyDescent="0.25">
      <c r="A21" t="s">
        <v>56</v>
      </c>
      <c r="B21" t="s">
        <v>54</v>
      </c>
      <c r="C21" t="s">
        <v>57</v>
      </c>
      <c r="D21" t="s">
        <v>42</v>
      </c>
      <c r="E21" s="33">
        <v>24</v>
      </c>
    </row>
    <row r="22" spans="1:5" x14ac:dyDescent="0.25">
      <c r="A22" t="s">
        <v>48</v>
      </c>
      <c r="B22" t="s">
        <v>10</v>
      </c>
      <c r="C22">
        <v>685000100</v>
      </c>
      <c r="D22" t="s">
        <v>9</v>
      </c>
      <c r="E22" s="33">
        <v>4.5</v>
      </c>
    </row>
    <row r="23" spans="1:5" x14ac:dyDescent="0.25">
      <c r="A23" t="s">
        <v>77</v>
      </c>
      <c r="B23" t="s">
        <v>39</v>
      </c>
      <c r="C23">
        <v>257100110</v>
      </c>
      <c r="D23" t="s">
        <v>9</v>
      </c>
      <c r="E23" s="33">
        <v>300</v>
      </c>
    </row>
    <row r="24" spans="1:5" x14ac:dyDescent="0.25">
      <c r="A24" t="s">
        <v>78</v>
      </c>
      <c r="B24" t="s">
        <v>41</v>
      </c>
      <c r="C24">
        <v>251100240</v>
      </c>
      <c r="D24" t="s">
        <v>9</v>
      </c>
      <c r="E24" s="33">
        <v>372</v>
      </c>
    </row>
    <row r="25" spans="1:5" x14ac:dyDescent="0.25">
      <c r="A25" t="s">
        <v>69</v>
      </c>
      <c r="B25" t="s">
        <v>29</v>
      </c>
      <c r="C25">
        <v>221150160</v>
      </c>
      <c r="D25" t="s">
        <v>9</v>
      </c>
      <c r="E25" s="33">
        <v>147</v>
      </c>
    </row>
    <row r="26" spans="1:5" x14ac:dyDescent="0.25">
      <c r="A26" t="s">
        <v>58</v>
      </c>
      <c r="B26" t="s">
        <v>47</v>
      </c>
      <c r="C26">
        <v>200800001</v>
      </c>
      <c r="D26" t="s">
        <v>42</v>
      </c>
      <c r="E26" s="33">
        <v>12</v>
      </c>
    </row>
    <row r="27" spans="1:5" x14ac:dyDescent="0.25">
      <c r="A27" t="s">
        <v>73</v>
      </c>
      <c r="B27" t="s">
        <v>46</v>
      </c>
      <c r="C27">
        <v>200300018</v>
      </c>
      <c r="D27" t="s">
        <v>42</v>
      </c>
      <c r="E27" s="33">
        <v>6</v>
      </c>
    </row>
    <row r="28" spans="1:5" x14ac:dyDescent="0.25">
      <c r="A28" t="s">
        <v>55</v>
      </c>
      <c r="B28" t="s">
        <v>54</v>
      </c>
      <c r="C28">
        <v>121110010</v>
      </c>
      <c r="D28" t="s">
        <v>42</v>
      </c>
      <c r="E28" s="33">
        <v>72</v>
      </c>
    </row>
    <row r="29" spans="1:5" x14ac:dyDescent="0.25">
      <c r="A29" t="s">
        <v>51</v>
      </c>
      <c r="B29" t="s">
        <v>54</v>
      </c>
      <c r="C29">
        <v>121110014</v>
      </c>
      <c r="D29" t="s">
        <v>42</v>
      </c>
      <c r="E29" s="33">
        <v>12</v>
      </c>
    </row>
    <row r="30" spans="1:5" x14ac:dyDescent="0.25">
      <c r="A30" t="s">
        <v>72</v>
      </c>
      <c r="B30" t="s">
        <v>45</v>
      </c>
      <c r="C30">
        <v>200805015</v>
      </c>
      <c r="D30" t="s">
        <v>42</v>
      </c>
      <c r="E30" s="33">
        <v>12</v>
      </c>
    </row>
    <row r="31" spans="1:5" x14ac:dyDescent="0.25">
      <c r="A31" t="s">
        <v>35</v>
      </c>
      <c r="B31" t="s">
        <v>36</v>
      </c>
      <c r="C31">
        <v>180300100</v>
      </c>
      <c r="D31" t="s">
        <v>9</v>
      </c>
      <c r="E31" s="33">
        <v>1.08</v>
      </c>
    </row>
    <row r="32" spans="1:5" x14ac:dyDescent="0.25">
      <c r="A32" t="s">
        <v>37</v>
      </c>
      <c r="B32" t="s">
        <v>27</v>
      </c>
      <c r="C32">
        <v>132000150</v>
      </c>
      <c r="D32" t="s">
        <v>9</v>
      </c>
      <c r="E32" s="33">
        <v>69.022222222222211</v>
      </c>
    </row>
    <row r="33" spans="1:5" x14ac:dyDescent="0.25">
      <c r="A33" t="s">
        <v>28</v>
      </c>
      <c r="B33" t="s">
        <v>27</v>
      </c>
      <c r="C33">
        <v>130400100</v>
      </c>
      <c r="D33" t="s">
        <v>9</v>
      </c>
      <c r="E33" s="33">
        <v>3.12</v>
      </c>
    </row>
    <row r="34" spans="1:5" x14ac:dyDescent="0.25">
      <c r="A34" t="s">
        <v>84</v>
      </c>
      <c r="B34" t="s">
        <v>84</v>
      </c>
      <c r="C34" t="s">
        <v>84</v>
      </c>
      <c r="D34" t="s">
        <v>84</v>
      </c>
      <c r="E34" s="33"/>
    </row>
    <row r="35" spans="1:5" x14ac:dyDescent="0.25">
      <c r="A35" t="s">
        <v>85</v>
      </c>
      <c r="E35" s="33">
        <v>1348.7222222222219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opLeftCell="A7" workbookViewId="0">
      <selection activeCell="E3" sqref="A3:E32"/>
    </sheetView>
  </sheetViews>
  <sheetFormatPr defaultRowHeight="15" x14ac:dyDescent="0.25"/>
  <cols>
    <col min="1" max="1" width="33.5703125" bestFit="1" customWidth="1"/>
    <col min="2" max="2" width="18.140625" bestFit="1" customWidth="1"/>
    <col min="3" max="3" width="21.5703125" bestFit="1" customWidth="1"/>
    <col min="4" max="4" width="7.7109375" bestFit="1" customWidth="1"/>
    <col min="5" max="5" width="12" bestFit="1" customWidth="1"/>
  </cols>
  <sheetData>
    <row r="3" spans="1:5" x14ac:dyDescent="0.25">
      <c r="A3" s="32" t="s">
        <v>83</v>
      </c>
      <c r="B3" s="32" t="s">
        <v>12</v>
      </c>
      <c r="C3" s="32" t="s">
        <v>13</v>
      </c>
      <c r="D3" s="32" t="s">
        <v>6</v>
      </c>
      <c r="E3" t="s">
        <v>15</v>
      </c>
    </row>
    <row r="4" spans="1:5" x14ac:dyDescent="0.25">
      <c r="A4" t="s">
        <v>70</v>
      </c>
      <c r="B4" t="s">
        <v>43</v>
      </c>
      <c r="C4">
        <v>218100003</v>
      </c>
      <c r="D4" t="s">
        <v>9</v>
      </c>
      <c r="E4" s="33">
        <v>27</v>
      </c>
    </row>
    <row r="5" spans="1:5" x14ac:dyDescent="0.25">
      <c r="A5" t="s">
        <v>71</v>
      </c>
      <c r="B5" t="s">
        <v>43</v>
      </c>
      <c r="C5">
        <v>218100003</v>
      </c>
      <c r="D5" t="s">
        <v>9</v>
      </c>
      <c r="E5" s="33">
        <v>27</v>
      </c>
    </row>
    <row r="6" spans="1:5" x14ac:dyDescent="0.25">
      <c r="A6" t="s">
        <v>53</v>
      </c>
      <c r="B6" t="s">
        <v>54</v>
      </c>
      <c r="C6">
        <v>11011080</v>
      </c>
      <c r="D6" t="s">
        <v>42</v>
      </c>
      <c r="E6" s="33">
        <v>8</v>
      </c>
    </row>
    <row r="7" spans="1:5" x14ac:dyDescent="0.25">
      <c r="A7" t="s">
        <v>52</v>
      </c>
      <c r="B7" t="s">
        <v>54</v>
      </c>
      <c r="C7">
        <v>11011080</v>
      </c>
      <c r="D7" t="s">
        <v>42</v>
      </c>
      <c r="E7" s="33">
        <v>16</v>
      </c>
    </row>
    <row r="8" spans="1:5" x14ac:dyDescent="0.25">
      <c r="A8" t="s">
        <v>50</v>
      </c>
      <c r="B8" t="s">
        <v>54</v>
      </c>
      <c r="C8">
        <v>11011430</v>
      </c>
      <c r="D8" t="s">
        <v>42</v>
      </c>
      <c r="E8" s="33">
        <v>4</v>
      </c>
    </row>
    <row r="9" spans="1:5" x14ac:dyDescent="0.25">
      <c r="A9" t="s">
        <v>67</v>
      </c>
      <c r="B9" t="s">
        <v>68</v>
      </c>
      <c r="C9">
        <v>320104000</v>
      </c>
      <c r="D9" t="s">
        <v>42</v>
      </c>
      <c r="E9" s="33">
        <v>6</v>
      </c>
    </row>
    <row r="10" spans="1:5" x14ac:dyDescent="0.25">
      <c r="A10" t="s">
        <v>59</v>
      </c>
      <c r="B10" t="s">
        <v>64</v>
      </c>
      <c r="C10">
        <v>683900008</v>
      </c>
      <c r="D10" t="s">
        <v>65</v>
      </c>
      <c r="E10" s="33">
        <v>1.75</v>
      </c>
    </row>
    <row r="11" spans="1:5" x14ac:dyDescent="0.25">
      <c r="A11" t="s">
        <v>60</v>
      </c>
      <c r="B11" t="s">
        <v>63</v>
      </c>
      <c r="C11">
        <v>683900005</v>
      </c>
      <c r="D11" t="s">
        <v>65</v>
      </c>
      <c r="E11" s="33">
        <v>0.5</v>
      </c>
    </row>
    <row r="12" spans="1:5" x14ac:dyDescent="0.25">
      <c r="A12" t="s">
        <v>66</v>
      </c>
      <c r="B12" t="s">
        <v>68</v>
      </c>
      <c r="C12">
        <v>330104000</v>
      </c>
      <c r="D12" t="s">
        <v>42</v>
      </c>
      <c r="E12" s="33">
        <v>2</v>
      </c>
    </row>
    <row r="13" spans="1:5" x14ac:dyDescent="0.25">
      <c r="A13" t="s">
        <v>79</v>
      </c>
      <c r="B13" t="s">
        <v>41</v>
      </c>
      <c r="C13">
        <v>980030100</v>
      </c>
      <c r="D13" t="s">
        <v>42</v>
      </c>
      <c r="E13" s="33">
        <v>4</v>
      </c>
    </row>
    <row r="14" spans="1:5" x14ac:dyDescent="0.25">
      <c r="A14" t="s">
        <v>76</v>
      </c>
      <c r="B14" t="s">
        <v>10</v>
      </c>
      <c r="C14">
        <v>133100085</v>
      </c>
      <c r="D14" t="s">
        <v>42</v>
      </c>
      <c r="E14" s="33">
        <v>2</v>
      </c>
    </row>
    <row r="15" spans="1:5" x14ac:dyDescent="0.25">
      <c r="A15" t="s">
        <v>86</v>
      </c>
      <c r="B15" t="s">
        <v>87</v>
      </c>
      <c r="C15">
        <v>683900007</v>
      </c>
      <c r="D15" t="s">
        <v>9</v>
      </c>
      <c r="E15" s="33">
        <v>0.75</v>
      </c>
    </row>
    <row r="16" spans="1:5" x14ac:dyDescent="0.25">
      <c r="A16" t="s">
        <v>80</v>
      </c>
      <c r="B16" t="s">
        <v>61</v>
      </c>
      <c r="C16">
        <v>683900001</v>
      </c>
      <c r="D16" t="s">
        <v>9</v>
      </c>
      <c r="E16" s="33">
        <v>1</v>
      </c>
    </row>
    <row r="17" spans="1:5" x14ac:dyDescent="0.25">
      <c r="A17" t="s">
        <v>88</v>
      </c>
      <c r="B17" t="s">
        <v>63</v>
      </c>
      <c r="C17">
        <v>683900022</v>
      </c>
      <c r="D17" t="s">
        <v>9</v>
      </c>
      <c r="E17" s="33">
        <v>1</v>
      </c>
    </row>
    <row r="18" spans="1:5" x14ac:dyDescent="0.25">
      <c r="A18" t="s">
        <v>75</v>
      </c>
      <c r="B18" t="s">
        <v>45</v>
      </c>
      <c r="C18">
        <v>220607590</v>
      </c>
      <c r="D18" t="s">
        <v>42</v>
      </c>
      <c r="E18" s="33">
        <v>2</v>
      </c>
    </row>
    <row r="19" spans="1:5" x14ac:dyDescent="0.25">
      <c r="A19" t="s">
        <v>74</v>
      </c>
      <c r="B19" t="s">
        <v>45</v>
      </c>
      <c r="C19">
        <v>220680100</v>
      </c>
      <c r="D19" t="s">
        <v>42</v>
      </c>
      <c r="E19" s="33">
        <v>2</v>
      </c>
    </row>
    <row r="20" spans="1:5" x14ac:dyDescent="0.25">
      <c r="A20" t="s">
        <v>56</v>
      </c>
      <c r="B20" t="s">
        <v>54</v>
      </c>
      <c r="C20" t="s">
        <v>57</v>
      </c>
      <c r="D20" t="s">
        <v>42</v>
      </c>
      <c r="E20" s="33">
        <v>8</v>
      </c>
    </row>
    <row r="21" spans="1:5" x14ac:dyDescent="0.25">
      <c r="A21" t="s">
        <v>48</v>
      </c>
      <c r="B21" t="s">
        <v>10</v>
      </c>
      <c r="C21">
        <v>685000100</v>
      </c>
      <c r="D21" t="s">
        <v>9</v>
      </c>
      <c r="E21" s="33">
        <v>1.5</v>
      </c>
    </row>
    <row r="22" spans="1:5" x14ac:dyDescent="0.25">
      <c r="A22" t="s">
        <v>77</v>
      </c>
      <c r="B22" t="s">
        <v>39</v>
      </c>
      <c r="C22">
        <v>257100110</v>
      </c>
      <c r="D22" t="s">
        <v>9</v>
      </c>
      <c r="E22" s="33">
        <v>100</v>
      </c>
    </row>
    <row r="23" spans="1:5" x14ac:dyDescent="0.25">
      <c r="A23" t="s">
        <v>78</v>
      </c>
      <c r="B23" t="s">
        <v>41</v>
      </c>
      <c r="C23">
        <v>251100240</v>
      </c>
      <c r="D23" t="s">
        <v>9</v>
      </c>
      <c r="E23" s="33">
        <v>124</v>
      </c>
    </row>
    <row r="24" spans="1:5" x14ac:dyDescent="0.25">
      <c r="A24" t="s">
        <v>69</v>
      </c>
      <c r="B24" t="s">
        <v>29</v>
      </c>
      <c r="C24">
        <v>221150160</v>
      </c>
      <c r="D24" t="s">
        <v>9</v>
      </c>
      <c r="E24" s="33">
        <v>49</v>
      </c>
    </row>
    <row r="25" spans="1:5" x14ac:dyDescent="0.25">
      <c r="A25" t="s">
        <v>58</v>
      </c>
      <c r="B25" t="s">
        <v>47</v>
      </c>
      <c r="C25">
        <v>200800001</v>
      </c>
      <c r="D25" t="s">
        <v>42</v>
      </c>
      <c r="E25" s="33">
        <v>4</v>
      </c>
    </row>
    <row r="26" spans="1:5" x14ac:dyDescent="0.25">
      <c r="A26" t="s">
        <v>73</v>
      </c>
      <c r="B26" t="s">
        <v>46</v>
      </c>
      <c r="C26">
        <v>200300018</v>
      </c>
      <c r="D26" t="s">
        <v>42</v>
      </c>
      <c r="E26" s="33">
        <v>2</v>
      </c>
    </row>
    <row r="27" spans="1:5" x14ac:dyDescent="0.25">
      <c r="A27" t="s">
        <v>55</v>
      </c>
      <c r="B27" t="s">
        <v>54</v>
      </c>
      <c r="C27">
        <v>121110010</v>
      </c>
      <c r="D27" t="s">
        <v>42</v>
      </c>
      <c r="E27" s="33">
        <v>24</v>
      </c>
    </row>
    <row r="28" spans="1:5" x14ac:dyDescent="0.25">
      <c r="A28" t="s">
        <v>51</v>
      </c>
      <c r="B28" t="s">
        <v>54</v>
      </c>
      <c r="C28">
        <v>121110014</v>
      </c>
      <c r="D28" t="s">
        <v>42</v>
      </c>
      <c r="E28" s="33">
        <v>4</v>
      </c>
    </row>
    <row r="29" spans="1:5" x14ac:dyDescent="0.25">
      <c r="A29" t="s">
        <v>72</v>
      </c>
      <c r="B29" t="s">
        <v>45</v>
      </c>
      <c r="C29">
        <v>200805015</v>
      </c>
      <c r="D29" t="s">
        <v>42</v>
      </c>
      <c r="E29" s="33">
        <v>4</v>
      </c>
    </row>
    <row r="30" spans="1:5" x14ac:dyDescent="0.25">
      <c r="A30" t="s">
        <v>35</v>
      </c>
      <c r="B30" t="s">
        <v>36</v>
      </c>
      <c r="C30">
        <v>180300100</v>
      </c>
      <c r="D30" t="s">
        <v>9</v>
      </c>
      <c r="E30" s="33">
        <v>0.36</v>
      </c>
    </row>
    <row r="31" spans="1:5" x14ac:dyDescent="0.25">
      <c r="A31" t="s">
        <v>37</v>
      </c>
      <c r="B31" t="s">
        <v>27</v>
      </c>
      <c r="C31">
        <v>132000150</v>
      </c>
      <c r="D31" t="s">
        <v>9</v>
      </c>
      <c r="E31" s="33">
        <v>23.007407407407406</v>
      </c>
    </row>
    <row r="32" spans="1:5" x14ac:dyDescent="0.25">
      <c r="A32" t="s">
        <v>28</v>
      </c>
      <c r="B32" t="s">
        <v>27</v>
      </c>
      <c r="C32">
        <v>130400100</v>
      </c>
      <c r="D32" t="s">
        <v>9</v>
      </c>
      <c r="E32" s="33">
        <v>1.04</v>
      </c>
    </row>
    <row r="33" spans="1:5" x14ac:dyDescent="0.25">
      <c r="A33" t="s">
        <v>84</v>
      </c>
      <c r="B33" t="s">
        <v>84</v>
      </c>
      <c r="C33" t="s">
        <v>84</v>
      </c>
      <c r="D33" t="s">
        <v>84</v>
      </c>
      <c r="E33" s="33"/>
    </row>
    <row r="34" spans="1:5" x14ac:dyDescent="0.25">
      <c r="A34" t="s">
        <v>85</v>
      </c>
      <c r="E34" s="33">
        <v>449.90740740740745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3" sqref="A3:E45"/>
    </sheetView>
  </sheetViews>
  <sheetFormatPr defaultRowHeight="15" x14ac:dyDescent="0.25"/>
  <cols>
    <col min="1" max="1" width="31.140625" bestFit="1" customWidth="1"/>
    <col min="2" max="2" width="10.85546875" bestFit="1" customWidth="1"/>
    <col min="3" max="3" width="21.5703125" bestFit="1" customWidth="1"/>
    <col min="4" max="4" width="7.7109375" bestFit="1" customWidth="1"/>
    <col min="5" max="5" width="12" bestFit="1" customWidth="1"/>
  </cols>
  <sheetData>
    <row r="3" spans="1:5" x14ac:dyDescent="0.25">
      <c r="A3" s="32" t="s">
        <v>83</v>
      </c>
      <c r="B3" s="32" t="s">
        <v>12</v>
      </c>
      <c r="C3" s="32" t="s">
        <v>13</v>
      </c>
      <c r="D3" s="32" t="s">
        <v>6</v>
      </c>
      <c r="E3" t="s">
        <v>15</v>
      </c>
    </row>
    <row r="4" spans="1:5" x14ac:dyDescent="0.25">
      <c r="A4" t="s">
        <v>159</v>
      </c>
      <c r="B4" t="s">
        <v>47</v>
      </c>
      <c r="C4">
        <v>200900001</v>
      </c>
      <c r="D4" t="s">
        <v>42</v>
      </c>
      <c r="E4" s="33">
        <v>296</v>
      </c>
    </row>
    <row r="5" spans="1:5" x14ac:dyDescent="0.25">
      <c r="A5" t="s">
        <v>156</v>
      </c>
      <c r="B5" t="s">
        <v>10</v>
      </c>
      <c r="C5">
        <v>200101210</v>
      </c>
      <c r="D5" t="s">
        <v>42</v>
      </c>
      <c r="E5" s="33">
        <v>148</v>
      </c>
    </row>
    <row r="6" spans="1:5" x14ac:dyDescent="0.25">
      <c r="A6" t="s">
        <v>5</v>
      </c>
      <c r="B6" t="s">
        <v>84</v>
      </c>
      <c r="C6" t="s">
        <v>84</v>
      </c>
      <c r="D6" t="s">
        <v>84</v>
      </c>
      <c r="E6" s="33"/>
    </row>
    <row r="7" spans="1:5" x14ac:dyDescent="0.25">
      <c r="A7" t="s">
        <v>158</v>
      </c>
      <c r="B7" t="s">
        <v>10</v>
      </c>
      <c r="C7">
        <v>200300090</v>
      </c>
      <c r="D7" t="s">
        <v>42</v>
      </c>
      <c r="E7" s="33">
        <v>296</v>
      </c>
    </row>
    <row r="8" spans="1:5" x14ac:dyDescent="0.25">
      <c r="A8" t="s">
        <v>157</v>
      </c>
      <c r="B8" t="s">
        <v>10</v>
      </c>
      <c r="C8">
        <v>200200210</v>
      </c>
      <c r="D8" t="s">
        <v>42</v>
      </c>
      <c r="E8" s="33">
        <v>148</v>
      </c>
    </row>
    <row r="9" spans="1:5" x14ac:dyDescent="0.25">
      <c r="A9" t="s">
        <v>11</v>
      </c>
      <c r="B9" t="s">
        <v>12</v>
      </c>
      <c r="C9" t="s">
        <v>13</v>
      </c>
      <c r="D9" t="s">
        <v>6</v>
      </c>
      <c r="E9" s="33">
        <v>0</v>
      </c>
    </row>
    <row r="10" spans="1:5" x14ac:dyDescent="0.25">
      <c r="A10" t="s">
        <v>155</v>
      </c>
      <c r="B10" t="s">
        <v>10</v>
      </c>
      <c r="C10">
        <v>200500510</v>
      </c>
      <c r="D10" t="s">
        <v>42</v>
      </c>
      <c r="E10" s="33">
        <v>148</v>
      </c>
    </row>
    <row r="11" spans="1:5" x14ac:dyDescent="0.25">
      <c r="A11" t="s">
        <v>173</v>
      </c>
      <c r="B11" t="s">
        <v>150</v>
      </c>
      <c r="C11">
        <v>13300003</v>
      </c>
      <c r="D11" t="s">
        <v>42</v>
      </c>
      <c r="E11" s="33">
        <v>294</v>
      </c>
    </row>
    <row r="12" spans="1:5" x14ac:dyDescent="0.25">
      <c r="A12" t="s">
        <v>149</v>
      </c>
      <c r="B12" t="s">
        <v>150</v>
      </c>
      <c r="C12">
        <v>11051260</v>
      </c>
      <c r="D12" t="s">
        <v>42</v>
      </c>
      <c r="E12" s="33">
        <v>600</v>
      </c>
    </row>
    <row r="13" spans="1:5" x14ac:dyDescent="0.25">
      <c r="A13" t="s">
        <v>193</v>
      </c>
      <c r="B13" t="s">
        <v>150</v>
      </c>
      <c r="C13" t="s">
        <v>84</v>
      </c>
      <c r="D13" t="s">
        <v>42</v>
      </c>
      <c r="E13" s="33">
        <v>4</v>
      </c>
    </row>
    <row r="14" spans="1:5" x14ac:dyDescent="0.25">
      <c r="A14" t="s">
        <v>165</v>
      </c>
      <c r="B14" t="s">
        <v>27</v>
      </c>
      <c r="C14">
        <v>251400040</v>
      </c>
      <c r="D14" t="s">
        <v>9</v>
      </c>
      <c r="E14" s="33">
        <v>191.35</v>
      </c>
    </row>
    <row r="15" spans="1:5" x14ac:dyDescent="0.25">
      <c r="A15" t="s">
        <v>163</v>
      </c>
      <c r="B15" t="s">
        <v>27</v>
      </c>
      <c r="C15">
        <v>251400040</v>
      </c>
      <c r="D15" t="s">
        <v>9</v>
      </c>
      <c r="E15" s="33">
        <v>257.18</v>
      </c>
    </row>
    <row r="16" spans="1:5" x14ac:dyDescent="0.25">
      <c r="A16" t="s">
        <v>182</v>
      </c>
      <c r="B16" t="s">
        <v>27</v>
      </c>
      <c r="C16">
        <v>251400040</v>
      </c>
      <c r="D16" t="s">
        <v>9</v>
      </c>
      <c r="E16" s="33">
        <v>6.4</v>
      </c>
    </row>
    <row r="17" spans="1:5" x14ac:dyDescent="0.25">
      <c r="A17" t="s">
        <v>143</v>
      </c>
      <c r="B17" t="s">
        <v>27</v>
      </c>
      <c r="C17">
        <v>251400070</v>
      </c>
      <c r="D17" t="s">
        <v>9</v>
      </c>
      <c r="E17" s="33">
        <v>407.9</v>
      </c>
    </row>
    <row r="18" spans="1:5" x14ac:dyDescent="0.25">
      <c r="A18" t="s">
        <v>141</v>
      </c>
      <c r="B18" t="s">
        <v>27</v>
      </c>
      <c r="C18">
        <v>251400070</v>
      </c>
      <c r="D18" t="s">
        <v>9</v>
      </c>
      <c r="E18" s="33">
        <v>539.82000000000005</v>
      </c>
    </row>
    <row r="19" spans="1:5" x14ac:dyDescent="0.25">
      <c r="A19" t="s">
        <v>196</v>
      </c>
      <c r="B19" t="s">
        <v>27</v>
      </c>
      <c r="C19">
        <v>251400070</v>
      </c>
      <c r="D19" t="s">
        <v>9</v>
      </c>
      <c r="E19" s="33">
        <v>5</v>
      </c>
    </row>
    <row r="20" spans="1:5" x14ac:dyDescent="0.25">
      <c r="A20" t="s">
        <v>194</v>
      </c>
      <c r="B20" t="s">
        <v>27</v>
      </c>
      <c r="C20">
        <v>251400080</v>
      </c>
      <c r="D20" t="s">
        <v>9</v>
      </c>
      <c r="E20" s="33">
        <v>15.2</v>
      </c>
    </row>
    <row r="21" spans="1:5" x14ac:dyDescent="0.25">
      <c r="A21" t="s">
        <v>179</v>
      </c>
      <c r="B21" t="s">
        <v>41</v>
      </c>
      <c r="C21">
        <v>590020002</v>
      </c>
      <c r="D21" t="s">
        <v>42</v>
      </c>
      <c r="E21" s="33">
        <v>4</v>
      </c>
    </row>
    <row r="22" spans="1:5" x14ac:dyDescent="0.25">
      <c r="A22" t="s">
        <v>136</v>
      </c>
      <c r="B22" t="s">
        <v>41</v>
      </c>
      <c r="C22">
        <v>590020001</v>
      </c>
      <c r="D22" t="s">
        <v>42</v>
      </c>
      <c r="E22" s="33">
        <v>72</v>
      </c>
    </row>
    <row r="23" spans="1:5" x14ac:dyDescent="0.25">
      <c r="A23" t="s">
        <v>138</v>
      </c>
      <c r="B23" t="s">
        <v>41</v>
      </c>
      <c r="C23">
        <v>590020001</v>
      </c>
      <c r="D23" t="s">
        <v>42</v>
      </c>
      <c r="E23" s="33">
        <v>80</v>
      </c>
    </row>
    <row r="24" spans="1:5" x14ac:dyDescent="0.25">
      <c r="A24" t="s">
        <v>127</v>
      </c>
      <c r="B24" t="s">
        <v>29</v>
      </c>
      <c r="C24">
        <v>231140140</v>
      </c>
      <c r="D24" t="s">
        <v>9</v>
      </c>
      <c r="E24" s="33">
        <v>1834.6000000000004</v>
      </c>
    </row>
    <row r="25" spans="1:5" x14ac:dyDescent="0.25">
      <c r="A25" t="s">
        <v>198</v>
      </c>
      <c r="B25" t="s">
        <v>162</v>
      </c>
      <c r="C25">
        <v>271100010114</v>
      </c>
      <c r="D25" t="s">
        <v>9</v>
      </c>
      <c r="E25" s="33">
        <v>12.3</v>
      </c>
    </row>
    <row r="26" spans="1:5" x14ac:dyDescent="0.25">
      <c r="A26" t="s">
        <v>161</v>
      </c>
      <c r="B26" t="s">
        <v>162</v>
      </c>
      <c r="C26">
        <v>27110006</v>
      </c>
      <c r="D26" t="s">
        <v>9</v>
      </c>
      <c r="E26" s="33">
        <v>45.580000000000005</v>
      </c>
    </row>
    <row r="27" spans="1:5" x14ac:dyDescent="0.25">
      <c r="A27" t="s">
        <v>174</v>
      </c>
      <c r="B27" t="s">
        <v>150</v>
      </c>
      <c r="C27">
        <v>12010016</v>
      </c>
      <c r="D27" t="s">
        <v>42</v>
      </c>
      <c r="E27" s="33">
        <v>144</v>
      </c>
    </row>
    <row r="28" spans="1:5" x14ac:dyDescent="0.25">
      <c r="A28" t="s">
        <v>184</v>
      </c>
      <c r="B28" t="s">
        <v>150</v>
      </c>
      <c r="C28">
        <v>12010024</v>
      </c>
      <c r="D28" t="s">
        <v>42</v>
      </c>
      <c r="E28" s="33">
        <v>8</v>
      </c>
    </row>
    <row r="29" spans="1:5" x14ac:dyDescent="0.25">
      <c r="A29" t="s">
        <v>175</v>
      </c>
      <c r="B29" t="s">
        <v>150</v>
      </c>
      <c r="C29">
        <v>12010016</v>
      </c>
      <c r="D29" t="s">
        <v>42</v>
      </c>
      <c r="E29" s="33">
        <v>288</v>
      </c>
    </row>
    <row r="30" spans="1:5" x14ac:dyDescent="0.25">
      <c r="A30" t="s">
        <v>185</v>
      </c>
      <c r="B30" t="s">
        <v>150</v>
      </c>
      <c r="C30">
        <v>12010024</v>
      </c>
      <c r="D30" t="s">
        <v>42</v>
      </c>
      <c r="E30" s="33">
        <v>8</v>
      </c>
    </row>
    <row r="31" spans="1:5" x14ac:dyDescent="0.25">
      <c r="A31" t="s">
        <v>186</v>
      </c>
      <c r="B31" t="s">
        <v>150</v>
      </c>
      <c r="C31">
        <v>392400024</v>
      </c>
      <c r="D31" t="s">
        <v>42</v>
      </c>
      <c r="E31" s="33">
        <v>4</v>
      </c>
    </row>
    <row r="32" spans="1:5" x14ac:dyDescent="0.25">
      <c r="C32" t="s">
        <v>84</v>
      </c>
      <c r="D32" t="s">
        <v>42</v>
      </c>
      <c r="E32" s="33">
        <v>4</v>
      </c>
    </row>
    <row r="33" spans="1:5" x14ac:dyDescent="0.25">
      <c r="A33" t="s">
        <v>202</v>
      </c>
      <c r="B33" t="s">
        <v>29</v>
      </c>
      <c r="C33">
        <v>251100115</v>
      </c>
      <c r="D33" t="s">
        <v>9</v>
      </c>
      <c r="E33" s="33">
        <v>292.7000000000001</v>
      </c>
    </row>
    <row r="34" spans="1:5" x14ac:dyDescent="0.25">
      <c r="A34" t="s">
        <v>203</v>
      </c>
      <c r="B34" t="s">
        <v>29</v>
      </c>
      <c r="C34">
        <v>251100016</v>
      </c>
      <c r="D34" t="s">
        <v>9</v>
      </c>
      <c r="E34" s="33">
        <v>10.690000000000001</v>
      </c>
    </row>
    <row r="35" spans="1:5" x14ac:dyDescent="0.25">
      <c r="A35" t="s">
        <v>204</v>
      </c>
      <c r="B35" t="s">
        <v>29</v>
      </c>
      <c r="C35">
        <v>251100025</v>
      </c>
      <c r="D35" t="s">
        <v>9</v>
      </c>
      <c r="E35" s="33">
        <v>34.040000000000006</v>
      </c>
    </row>
    <row r="36" spans="1:5" x14ac:dyDescent="0.25">
      <c r="A36" t="s">
        <v>205</v>
      </c>
      <c r="B36" t="s">
        <v>29</v>
      </c>
      <c r="C36">
        <v>251100050</v>
      </c>
      <c r="D36" t="s">
        <v>9</v>
      </c>
      <c r="E36" s="33">
        <v>1356.8600000000001</v>
      </c>
    </row>
    <row r="37" spans="1:5" x14ac:dyDescent="0.25">
      <c r="A37" t="s">
        <v>206</v>
      </c>
      <c r="B37" t="s">
        <v>147</v>
      </c>
      <c r="C37">
        <v>251100055</v>
      </c>
      <c r="D37" t="s">
        <v>42</v>
      </c>
      <c r="E37" s="33">
        <v>4.0999999999999996</v>
      </c>
    </row>
    <row r="38" spans="1:5" x14ac:dyDescent="0.25">
      <c r="A38" t="s">
        <v>207</v>
      </c>
      <c r="B38" t="s">
        <v>29</v>
      </c>
      <c r="C38">
        <v>25000060</v>
      </c>
      <c r="D38" t="s">
        <v>9</v>
      </c>
      <c r="E38" s="33">
        <v>300.39</v>
      </c>
    </row>
    <row r="39" spans="1:5" x14ac:dyDescent="0.25">
      <c r="A39" t="s">
        <v>208</v>
      </c>
      <c r="B39" t="s">
        <v>147</v>
      </c>
      <c r="C39">
        <v>255100025</v>
      </c>
      <c r="D39" t="s">
        <v>9</v>
      </c>
      <c r="E39" s="33">
        <v>11.570000000000004</v>
      </c>
    </row>
    <row r="40" spans="1:5" x14ac:dyDescent="0.25">
      <c r="A40" t="s">
        <v>128</v>
      </c>
      <c r="B40" t="s">
        <v>29</v>
      </c>
      <c r="C40">
        <v>29100160</v>
      </c>
      <c r="D40" t="s">
        <v>9</v>
      </c>
      <c r="E40" s="33">
        <v>2609.38</v>
      </c>
    </row>
    <row r="41" spans="1:5" x14ac:dyDescent="0.25">
      <c r="A41" t="s">
        <v>151</v>
      </c>
      <c r="B41" t="s">
        <v>150</v>
      </c>
      <c r="C41">
        <v>12101020</v>
      </c>
      <c r="D41" t="s">
        <v>42</v>
      </c>
      <c r="E41" s="33">
        <v>600</v>
      </c>
    </row>
    <row r="42" spans="1:5" x14ac:dyDescent="0.25">
      <c r="A42" t="s">
        <v>172</v>
      </c>
      <c r="B42" t="s">
        <v>150</v>
      </c>
      <c r="C42">
        <v>12101630</v>
      </c>
      <c r="D42" t="s">
        <v>42</v>
      </c>
      <c r="E42" s="33">
        <v>150</v>
      </c>
    </row>
    <row r="43" spans="1:5" x14ac:dyDescent="0.25">
      <c r="A43" t="s">
        <v>171</v>
      </c>
      <c r="B43" t="s">
        <v>150</v>
      </c>
      <c r="C43">
        <v>12100820</v>
      </c>
      <c r="D43" t="s">
        <v>42</v>
      </c>
      <c r="E43" s="33">
        <v>144</v>
      </c>
    </row>
    <row r="44" spans="1:5" x14ac:dyDescent="0.25">
      <c r="A44" t="s">
        <v>148</v>
      </c>
      <c r="B44" t="s">
        <v>27</v>
      </c>
      <c r="C44">
        <v>130100150</v>
      </c>
      <c r="D44" t="s">
        <v>9</v>
      </c>
      <c r="E44" s="33">
        <v>51.459999999999994</v>
      </c>
    </row>
    <row r="45" spans="1:5" x14ac:dyDescent="0.25">
      <c r="A45" t="s">
        <v>124</v>
      </c>
      <c r="B45" t="s">
        <v>27</v>
      </c>
      <c r="C45">
        <v>130150150</v>
      </c>
      <c r="D45" t="s">
        <v>9</v>
      </c>
      <c r="E45" s="33">
        <v>5931.5518867924529</v>
      </c>
    </row>
    <row r="46" spans="1:5" x14ac:dyDescent="0.25">
      <c r="A46" t="s">
        <v>84</v>
      </c>
      <c r="B46" t="s">
        <v>84</v>
      </c>
      <c r="C46" t="s">
        <v>84</v>
      </c>
      <c r="D46" t="s">
        <v>84</v>
      </c>
      <c r="E46" s="33"/>
    </row>
    <row r="47" spans="1:5" x14ac:dyDescent="0.25">
      <c r="A47" t="s">
        <v>85</v>
      </c>
      <c r="E47" s="33">
        <v>17358.071886792452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opLeftCell="A232" zoomScaleNormal="100" workbookViewId="0">
      <selection activeCell="J145" sqref="J145"/>
    </sheetView>
  </sheetViews>
  <sheetFormatPr defaultRowHeight="15" x14ac:dyDescent="0.25"/>
  <cols>
    <col min="1" max="1" width="26.85546875" customWidth="1"/>
    <col min="2" max="2" width="4.140625" bestFit="1" customWidth="1"/>
    <col min="3" max="3" width="21.140625" bestFit="1" customWidth="1"/>
    <col min="4" max="4" width="11.28515625" bestFit="1" customWidth="1"/>
    <col min="5" max="5" width="34" bestFit="1" customWidth="1"/>
    <col min="6" max="6" width="14" customWidth="1"/>
    <col min="7" max="7" width="16.42578125" bestFit="1" customWidth="1"/>
    <col min="8" max="8" width="7.42578125" bestFit="1" customWidth="1"/>
    <col min="9" max="9" width="5.140625" bestFit="1" customWidth="1"/>
    <col min="10" max="10" width="8.42578125" bestFit="1" customWidth="1"/>
    <col min="11" max="11" width="3.7109375" bestFit="1" customWidth="1"/>
  </cols>
  <sheetData>
    <row r="1" spans="1:11" x14ac:dyDescent="0.25">
      <c r="A1" s="6" t="s">
        <v>0</v>
      </c>
      <c r="B1" s="1"/>
      <c r="C1" s="1"/>
      <c r="D1" s="1"/>
      <c r="E1" s="1"/>
      <c r="F1" s="1"/>
      <c r="G1" s="1"/>
      <c r="H1" s="4"/>
      <c r="I1" s="1"/>
      <c r="J1" s="4"/>
      <c r="K1" s="1"/>
    </row>
    <row r="2" spans="1:11" x14ac:dyDescent="0.25">
      <c r="A2" s="7" t="s">
        <v>91</v>
      </c>
      <c r="B2" s="1"/>
      <c r="C2" s="1"/>
      <c r="D2" s="1"/>
      <c r="E2" s="1"/>
      <c r="F2" s="1"/>
      <c r="G2" s="1"/>
      <c r="H2" s="4"/>
      <c r="I2" s="1"/>
      <c r="J2" s="4"/>
      <c r="K2" s="1"/>
    </row>
    <row r="3" spans="1:11" x14ac:dyDescent="0.25">
      <c r="A3" s="8"/>
      <c r="B3" s="1"/>
      <c r="C3" s="1"/>
      <c r="D3" s="1"/>
      <c r="E3" s="1"/>
      <c r="F3" s="1"/>
      <c r="G3" s="1"/>
      <c r="H3" s="4"/>
      <c r="I3" s="1"/>
      <c r="J3" s="4"/>
      <c r="K3" s="1"/>
    </row>
    <row r="4" spans="1:11" x14ac:dyDescent="0.25">
      <c r="A4" s="1"/>
      <c r="B4" s="1"/>
      <c r="C4" s="1"/>
      <c r="D4" s="1"/>
      <c r="E4" s="2" t="s">
        <v>5</v>
      </c>
      <c r="F4" s="2"/>
      <c r="G4" s="1"/>
      <c r="H4" s="4"/>
      <c r="I4" s="1"/>
      <c r="J4" s="4"/>
      <c r="K4" s="1"/>
    </row>
    <row r="5" spans="1:11" x14ac:dyDescent="0.25">
      <c r="A5" s="31" t="s">
        <v>23</v>
      </c>
      <c r="B5" s="45" t="s">
        <v>1</v>
      </c>
      <c r="C5" s="3" t="s">
        <v>2</v>
      </c>
      <c r="D5" s="3" t="s">
        <v>3</v>
      </c>
      <c r="E5" s="3" t="s">
        <v>11</v>
      </c>
      <c r="F5" s="3" t="s">
        <v>12</v>
      </c>
      <c r="G5" s="3" t="s">
        <v>13</v>
      </c>
      <c r="H5" s="5" t="s">
        <v>4</v>
      </c>
      <c r="I5" s="3" t="s">
        <v>6</v>
      </c>
      <c r="J5" s="5" t="s">
        <v>7</v>
      </c>
      <c r="K5" s="3" t="s">
        <v>8</v>
      </c>
    </row>
    <row r="6" spans="1:11" x14ac:dyDescent="0.25">
      <c r="A6" s="31" t="s">
        <v>122</v>
      </c>
      <c r="B6" s="30">
        <v>1</v>
      </c>
      <c r="C6" s="23" t="s">
        <v>123</v>
      </c>
      <c r="D6" s="23" t="s">
        <v>10</v>
      </c>
      <c r="E6" s="23" t="s">
        <v>124</v>
      </c>
      <c r="F6" s="23" t="s">
        <v>27</v>
      </c>
      <c r="G6" s="23">
        <v>130150150</v>
      </c>
      <c r="H6" s="24">
        <f>J6/32</f>
        <v>55.1875</v>
      </c>
      <c r="I6" s="23" t="s">
        <v>9</v>
      </c>
      <c r="J6" s="24">
        <v>1766</v>
      </c>
      <c r="K6" s="23"/>
    </row>
    <row r="7" spans="1:11" x14ac:dyDescent="0.25">
      <c r="A7" s="31" t="s">
        <v>14</v>
      </c>
      <c r="B7" s="30">
        <v>2</v>
      </c>
      <c r="C7" s="23" t="s">
        <v>125</v>
      </c>
      <c r="D7" s="23" t="s">
        <v>10</v>
      </c>
      <c r="E7" s="23" t="s">
        <v>127</v>
      </c>
      <c r="F7" s="23" t="s">
        <v>29</v>
      </c>
      <c r="G7" s="23">
        <v>231140140</v>
      </c>
      <c r="H7" s="24">
        <f>J7/32</f>
        <v>25.0625</v>
      </c>
      <c r="I7" s="23" t="s">
        <v>9</v>
      </c>
      <c r="J7" s="24">
        <v>802</v>
      </c>
      <c r="K7" s="23"/>
    </row>
    <row r="8" spans="1:11" x14ac:dyDescent="0.25">
      <c r="A8" s="31"/>
      <c r="B8" s="30">
        <v>3</v>
      </c>
      <c r="C8" s="23" t="s">
        <v>126</v>
      </c>
      <c r="D8" s="23" t="s">
        <v>10</v>
      </c>
      <c r="E8" s="23" t="s">
        <v>128</v>
      </c>
      <c r="F8" s="23" t="s">
        <v>29</v>
      </c>
      <c r="G8" s="51">
        <v>29100160</v>
      </c>
      <c r="H8" s="24">
        <f>J8/32</f>
        <v>24.6875</v>
      </c>
      <c r="I8" s="23" t="s">
        <v>9</v>
      </c>
      <c r="J8" s="24">
        <v>790</v>
      </c>
      <c r="K8" s="23"/>
    </row>
    <row r="9" spans="1:11" x14ac:dyDescent="0.25">
      <c r="A9" s="31" t="s">
        <v>7</v>
      </c>
      <c r="B9" s="28"/>
      <c r="C9" s="28"/>
      <c r="D9" s="28"/>
      <c r="E9" s="28"/>
      <c r="F9" s="28"/>
      <c r="G9" s="28"/>
      <c r="H9" s="29"/>
      <c r="I9" s="28"/>
      <c r="J9" s="29"/>
      <c r="K9" s="28"/>
    </row>
    <row r="10" spans="1:11" x14ac:dyDescent="0.25">
      <c r="A10" s="31">
        <v>32</v>
      </c>
      <c r="B10" s="28"/>
      <c r="C10" s="28"/>
      <c r="D10" s="28"/>
      <c r="E10" s="28"/>
      <c r="F10" s="28"/>
      <c r="G10" s="28"/>
      <c r="H10" s="29"/>
      <c r="I10" s="28"/>
      <c r="J10" s="29"/>
      <c r="K10" s="28"/>
    </row>
    <row r="11" spans="1:11" x14ac:dyDescent="0.25">
      <c r="A11" s="27"/>
      <c r="B11" s="28"/>
      <c r="C11" s="28"/>
      <c r="D11" s="28"/>
      <c r="E11" s="28"/>
      <c r="F11" s="28"/>
      <c r="G11" s="28"/>
      <c r="H11" s="29"/>
      <c r="I11" s="28"/>
      <c r="J11" s="29"/>
      <c r="K11" s="28"/>
    </row>
    <row r="12" spans="1:11" x14ac:dyDescent="0.25">
      <c r="A12" s="31" t="s">
        <v>23</v>
      </c>
      <c r="B12" s="45"/>
      <c r="C12" s="3"/>
      <c r="D12" s="3"/>
      <c r="E12" s="3"/>
      <c r="F12" s="3"/>
      <c r="G12" s="3"/>
      <c r="H12" s="5"/>
      <c r="I12" s="3"/>
      <c r="J12" s="5"/>
      <c r="K12" s="3"/>
    </row>
    <row r="13" spans="1:11" x14ac:dyDescent="0.25">
      <c r="A13" s="31" t="s">
        <v>129</v>
      </c>
      <c r="B13" s="30">
        <v>1</v>
      </c>
      <c r="C13" s="23" t="s">
        <v>123</v>
      </c>
      <c r="D13" s="23" t="s">
        <v>10</v>
      </c>
      <c r="E13" s="23" t="s">
        <v>124</v>
      </c>
      <c r="F13" s="23" t="s">
        <v>27</v>
      </c>
      <c r="G13" s="23">
        <v>130150150</v>
      </c>
      <c r="H13" s="24">
        <f>J13/32</f>
        <v>55.1875</v>
      </c>
      <c r="I13" s="23" t="s">
        <v>9</v>
      </c>
      <c r="J13" s="24">
        <v>1766</v>
      </c>
      <c r="K13" s="23"/>
    </row>
    <row r="14" spans="1:11" x14ac:dyDescent="0.25">
      <c r="A14" s="31" t="s">
        <v>14</v>
      </c>
      <c r="B14" s="30">
        <v>2</v>
      </c>
      <c r="C14" s="23" t="s">
        <v>125</v>
      </c>
      <c r="D14" s="23" t="s">
        <v>10</v>
      </c>
      <c r="E14" s="23" t="s">
        <v>127</v>
      </c>
      <c r="F14" s="23" t="s">
        <v>29</v>
      </c>
      <c r="G14" s="54">
        <v>231140140</v>
      </c>
      <c r="H14" s="24">
        <f>J14/32</f>
        <v>25.0625</v>
      </c>
      <c r="I14" s="23" t="s">
        <v>9</v>
      </c>
      <c r="J14" s="24">
        <v>802</v>
      </c>
      <c r="K14" s="23"/>
    </row>
    <row r="15" spans="1:11" x14ac:dyDescent="0.25">
      <c r="A15" s="31"/>
      <c r="B15" s="30">
        <v>3</v>
      </c>
      <c r="C15" s="23" t="s">
        <v>126</v>
      </c>
      <c r="D15" s="23" t="s">
        <v>10</v>
      </c>
      <c r="E15" s="23" t="s">
        <v>128</v>
      </c>
      <c r="F15" s="23" t="s">
        <v>29</v>
      </c>
      <c r="G15" s="23">
        <v>29100160</v>
      </c>
      <c r="H15" s="24">
        <f>J15/32</f>
        <v>24.6875</v>
      </c>
      <c r="I15" s="23" t="s">
        <v>9</v>
      </c>
      <c r="J15" s="24">
        <v>790</v>
      </c>
      <c r="K15" s="23"/>
    </row>
    <row r="16" spans="1:11" x14ac:dyDescent="0.25">
      <c r="A16" s="31" t="s">
        <v>7</v>
      </c>
      <c r="B16" s="28"/>
      <c r="C16" s="28"/>
      <c r="D16" s="28"/>
      <c r="E16" s="28"/>
      <c r="F16" s="28"/>
      <c r="G16" s="28"/>
      <c r="H16" s="29"/>
      <c r="I16" s="28"/>
      <c r="J16" s="29"/>
      <c r="K16" s="28"/>
    </row>
    <row r="17" spans="1:11" x14ac:dyDescent="0.25">
      <c r="A17" s="31">
        <v>32</v>
      </c>
      <c r="B17" s="28"/>
      <c r="C17" s="28"/>
      <c r="D17" s="28"/>
      <c r="E17" s="28"/>
      <c r="F17" s="28"/>
      <c r="G17" s="28"/>
      <c r="H17" s="29"/>
      <c r="I17" s="28"/>
      <c r="J17" s="29"/>
      <c r="K17" s="28"/>
    </row>
    <row r="19" spans="1:11" x14ac:dyDescent="0.25">
      <c r="A19" s="31" t="s">
        <v>23</v>
      </c>
      <c r="B19" s="45"/>
      <c r="C19" s="3"/>
      <c r="D19" s="3"/>
      <c r="E19" s="3"/>
      <c r="F19" s="3"/>
      <c r="G19" s="3"/>
      <c r="H19" s="5"/>
      <c r="I19" s="3"/>
      <c r="J19" s="5"/>
      <c r="K19" s="3"/>
    </row>
    <row r="20" spans="1:11" x14ac:dyDescent="0.25">
      <c r="A20" s="31" t="s">
        <v>105</v>
      </c>
      <c r="B20" s="30">
        <v>1</v>
      </c>
      <c r="C20" s="23" t="s">
        <v>130</v>
      </c>
      <c r="D20" s="23" t="s">
        <v>10</v>
      </c>
      <c r="E20" s="23" t="s">
        <v>124</v>
      </c>
      <c r="F20" s="23" t="s">
        <v>27</v>
      </c>
      <c r="G20" s="23">
        <v>130150150</v>
      </c>
      <c r="H20" s="24">
        <f>J20/64</f>
        <v>10.2109375</v>
      </c>
      <c r="I20" s="23" t="s">
        <v>9</v>
      </c>
      <c r="J20" s="24">
        <v>653.5</v>
      </c>
      <c r="K20" s="23"/>
    </row>
    <row r="21" spans="1:11" x14ac:dyDescent="0.25">
      <c r="A21" s="31" t="s">
        <v>14</v>
      </c>
      <c r="B21" s="30">
        <v>2</v>
      </c>
      <c r="C21" s="23" t="s">
        <v>131</v>
      </c>
      <c r="D21" s="23" t="s">
        <v>10</v>
      </c>
      <c r="E21" s="23" t="s">
        <v>124</v>
      </c>
      <c r="F21" s="23" t="s">
        <v>27</v>
      </c>
      <c r="G21" s="23">
        <v>130150150</v>
      </c>
      <c r="H21" s="24">
        <f>J21/64</f>
        <v>5.375</v>
      </c>
      <c r="I21" s="23" t="s">
        <v>9</v>
      </c>
      <c r="J21" s="24">
        <v>344</v>
      </c>
      <c r="K21" s="23"/>
    </row>
    <row r="22" spans="1:11" x14ac:dyDescent="0.25">
      <c r="A22" s="31"/>
      <c r="B22" s="30">
        <v>3</v>
      </c>
      <c r="C22" s="23" t="s">
        <v>132</v>
      </c>
      <c r="D22" s="23" t="s">
        <v>10</v>
      </c>
      <c r="E22" s="23" t="s">
        <v>124</v>
      </c>
      <c r="F22" s="23" t="s">
        <v>27</v>
      </c>
      <c r="G22" s="23">
        <v>130150150</v>
      </c>
      <c r="H22" s="24">
        <f>J22/64</f>
        <v>2.625</v>
      </c>
      <c r="I22" s="23" t="s">
        <v>9</v>
      </c>
      <c r="J22" s="24">
        <v>168</v>
      </c>
      <c r="K22" s="23"/>
    </row>
    <row r="23" spans="1:11" x14ac:dyDescent="0.25">
      <c r="A23" s="31" t="s">
        <v>7</v>
      </c>
      <c r="B23" s="28"/>
      <c r="C23" s="28"/>
      <c r="D23" s="28"/>
      <c r="E23" s="28"/>
      <c r="F23" s="28"/>
      <c r="G23" s="28"/>
      <c r="H23" s="29"/>
      <c r="I23" s="28"/>
      <c r="J23" s="29"/>
      <c r="K23" s="28"/>
    </row>
    <row r="24" spans="1:11" x14ac:dyDescent="0.25">
      <c r="A24" s="31">
        <v>64</v>
      </c>
      <c r="B24" s="28"/>
      <c r="C24" s="28"/>
      <c r="D24" s="28"/>
      <c r="E24" s="28"/>
      <c r="F24" s="28"/>
      <c r="G24" s="28"/>
      <c r="H24" s="29"/>
      <c r="I24" s="28"/>
      <c r="J24" s="29"/>
      <c r="K24" s="28"/>
    </row>
    <row r="26" spans="1:11" x14ac:dyDescent="0.25">
      <c r="A26" s="31" t="s">
        <v>23</v>
      </c>
      <c r="B26" s="45"/>
      <c r="C26" s="3"/>
      <c r="D26" s="3"/>
      <c r="E26" s="3"/>
      <c r="F26" s="3"/>
      <c r="G26" s="3"/>
      <c r="H26" s="5"/>
      <c r="I26" s="3"/>
      <c r="J26" s="5"/>
      <c r="K26" s="3"/>
    </row>
    <row r="27" spans="1:11" x14ac:dyDescent="0.25">
      <c r="A27" s="31" t="s">
        <v>95</v>
      </c>
      <c r="B27" s="30">
        <v>1</v>
      </c>
      <c r="C27" s="23" t="s">
        <v>133</v>
      </c>
      <c r="D27" s="23" t="s">
        <v>10</v>
      </c>
      <c r="E27" s="23" t="s">
        <v>134</v>
      </c>
      <c r="F27" s="23" t="s">
        <v>29</v>
      </c>
      <c r="G27" s="23">
        <v>251100115</v>
      </c>
      <c r="H27" s="24">
        <f>J27/64</f>
        <v>2.0390625</v>
      </c>
      <c r="I27" s="23" t="s">
        <v>9</v>
      </c>
      <c r="J27" s="24">
        <v>130.5</v>
      </c>
      <c r="K27" s="23"/>
    </row>
    <row r="28" spans="1:11" x14ac:dyDescent="0.25">
      <c r="A28" s="31" t="s">
        <v>14</v>
      </c>
      <c r="B28" s="30">
        <v>2</v>
      </c>
      <c r="C28" s="23" t="s">
        <v>38</v>
      </c>
      <c r="D28" s="23" t="s">
        <v>10</v>
      </c>
      <c r="E28" s="23" t="s">
        <v>135</v>
      </c>
      <c r="F28" s="23" t="s">
        <v>29</v>
      </c>
      <c r="G28" s="23">
        <v>25000060</v>
      </c>
      <c r="H28" s="24">
        <f>J28/64</f>
        <v>4.15625</v>
      </c>
      <c r="I28" s="23" t="s">
        <v>9</v>
      </c>
      <c r="J28" s="24">
        <v>266</v>
      </c>
      <c r="K28" s="23"/>
    </row>
    <row r="29" spans="1:11" x14ac:dyDescent="0.25">
      <c r="A29" s="31"/>
      <c r="B29" s="30">
        <v>3</v>
      </c>
      <c r="C29" s="23" t="s">
        <v>40</v>
      </c>
      <c r="D29" s="23" t="s">
        <v>10</v>
      </c>
      <c r="E29" s="23" t="s">
        <v>136</v>
      </c>
      <c r="F29" s="23" t="s">
        <v>41</v>
      </c>
      <c r="G29" s="23">
        <v>590020001</v>
      </c>
      <c r="H29" s="24">
        <f>J29/64</f>
        <v>1</v>
      </c>
      <c r="I29" s="23" t="s">
        <v>42</v>
      </c>
      <c r="J29" s="24">
        <v>64</v>
      </c>
      <c r="K29" s="23"/>
    </row>
    <row r="30" spans="1:11" x14ac:dyDescent="0.25">
      <c r="A30" s="31" t="s">
        <v>7</v>
      </c>
      <c r="B30" s="28"/>
      <c r="C30" s="28"/>
      <c r="D30" s="28"/>
      <c r="E30" s="28"/>
      <c r="F30" s="28"/>
      <c r="G30" s="28"/>
      <c r="H30" s="29"/>
      <c r="I30" s="28"/>
      <c r="J30" s="29"/>
      <c r="K30" s="28"/>
    </row>
    <row r="31" spans="1:11" x14ac:dyDescent="0.25">
      <c r="A31" s="31">
        <v>64</v>
      </c>
      <c r="B31" s="28"/>
      <c r="C31" s="28"/>
      <c r="D31" s="28"/>
      <c r="E31" s="28"/>
      <c r="F31" s="28"/>
      <c r="G31" s="28"/>
      <c r="H31" s="29"/>
      <c r="I31" s="28"/>
      <c r="J31" s="29"/>
      <c r="K31" s="28"/>
    </row>
    <row r="33" spans="1:11" x14ac:dyDescent="0.25">
      <c r="A33" s="31" t="s">
        <v>23</v>
      </c>
      <c r="B33" s="45"/>
      <c r="C33" s="3"/>
      <c r="D33" s="3"/>
      <c r="E33" s="3"/>
      <c r="F33" s="3"/>
      <c r="G33" s="3"/>
      <c r="H33" s="5"/>
      <c r="I33" s="3"/>
      <c r="J33" s="5"/>
      <c r="K33" s="3"/>
    </row>
    <row r="34" spans="1:11" ht="32.25" customHeight="1" x14ac:dyDescent="0.25">
      <c r="A34" s="46" t="s">
        <v>217</v>
      </c>
      <c r="B34" s="30">
        <v>1</v>
      </c>
      <c r="C34" s="23" t="s">
        <v>133</v>
      </c>
      <c r="D34" s="23" t="s">
        <v>10</v>
      </c>
      <c r="E34" s="23" t="s">
        <v>139</v>
      </c>
      <c r="F34" s="23" t="s">
        <v>29</v>
      </c>
      <c r="G34" s="23">
        <v>251100115</v>
      </c>
      <c r="H34" s="24">
        <f>J34/32</f>
        <v>2.03125</v>
      </c>
      <c r="I34" s="23" t="s">
        <v>9</v>
      </c>
      <c r="J34" s="24">
        <v>65</v>
      </c>
      <c r="K34" s="23"/>
    </row>
    <row r="35" spans="1:11" x14ac:dyDescent="0.25">
      <c r="A35" s="31" t="s">
        <v>14</v>
      </c>
      <c r="B35" s="30">
        <v>2</v>
      </c>
      <c r="C35" s="23" t="s">
        <v>38</v>
      </c>
      <c r="D35" s="23" t="s">
        <v>10</v>
      </c>
      <c r="E35" s="23" t="s">
        <v>137</v>
      </c>
      <c r="F35" s="23" t="s">
        <v>29</v>
      </c>
      <c r="G35" s="51">
        <v>251100050</v>
      </c>
      <c r="H35" s="24">
        <f>J35/30</f>
        <v>18.466666666666665</v>
      </c>
      <c r="I35" s="23" t="s">
        <v>9</v>
      </c>
      <c r="J35" s="24">
        <v>554</v>
      </c>
      <c r="K35" s="23"/>
    </row>
    <row r="36" spans="1:11" x14ac:dyDescent="0.25">
      <c r="A36" s="31"/>
      <c r="B36" s="30">
        <v>3</v>
      </c>
      <c r="C36" s="23" t="s">
        <v>40</v>
      </c>
      <c r="D36" s="23" t="s">
        <v>10</v>
      </c>
      <c r="E36" s="23" t="s">
        <v>138</v>
      </c>
      <c r="F36" s="23" t="s">
        <v>41</v>
      </c>
      <c r="G36" s="23">
        <v>590020001</v>
      </c>
      <c r="H36" s="24">
        <f t="shared" ref="H36" si="0">J36/32</f>
        <v>1</v>
      </c>
      <c r="I36" s="23" t="s">
        <v>42</v>
      </c>
      <c r="J36" s="24">
        <v>32</v>
      </c>
      <c r="K36" s="23"/>
    </row>
    <row r="37" spans="1:11" x14ac:dyDescent="0.25">
      <c r="A37" s="31" t="s">
        <v>7</v>
      </c>
      <c r="B37" s="28"/>
      <c r="C37" s="28"/>
      <c r="D37" s="28"/>
      <c r="E37" s="28"/>
      <c r="F37" s="28"/>
      <c r="G37" s="28"/>
      <c r="H37" s="29"/>
      <c r="I37" s="28"/>
      <c r="J37" s="29"/>
      <c r="K37" s="28"/>
    </row>
    <row r="38" spans="1:11" x14ac:dyDescent="0.25">
      <c r="A38" s="31">
        <v>32</v>
      </c>
      <c r="B38" s="28"/>
      <c r="C38" s="28"/>
      <c r="D38" s="28"/>
      <c r="E38" s="28"/>
      <c r="F38" s="28"/>
      <c r="G38" s="28"/>
      <c r="H38" s="29"/>
      <c r="I38" s="28"/>
      <c r="J38" s="29"/>
      <c r="K38" s="28"/>
    </row>
    <row r="40" spans="1:11" x14ac:dyDescent="0.25">
      <c r="A40" s="44" t="s">
        <v>23</v>
      </c>
      <c r="B40" s="3"/>
      <c r="C40" s="3"/>
      <c r="D40" s="3"/>
      <c r="E40" s="3"/>
      <c r="F40" s="3"/>
      <c r="G40" s="3"/>
      <c r="H40" s="5"/>
      <c r="I40" s="3"/>
      <c r="J40" s="5"/>
      <c r="K40" s="3"/>
    </row>
    <row r="41" spans="1:11" ht="38.25" x14ac:dyDescent="0.25">
      <c r="A41" s="47" t="s">
        <v>218</v>
      </c>
      <c r="B41" s="23">
        <v>1</v>
      </c>
      <c r="C41" s="23" t="s">
        <v>140</v>
      </c>
      <c r="D41" s="23" t="s">
        <v>10</v>
      </c>
      <c r="E41" s="23" t="s">
        <v>124</v>
      </c>
      <c r="F41" s="23" t="s">
        <v>27</v>
      </c>
      <c r="G41" s="23">
        <v>130150150</v>
      </c>
      <c r="H41" s="24">
        <f>J41/64</f>
        <v>2.34375</v>
      </c>
      <c r="I41" s="23" t="s">
        <v>9</v>
      </c>
      <c r="J41" s="24">
        <v>150</v>
      </c>
      <c r="K41" s="23"/>
    </row>
    <row r="42" spans="1:11" x14ac:dyDescent="0.25">
      <c r="A42" s="44" t="s">
        <v>14</v>
      </c>
      <c r="B42" s="23">
        <v>2</v>
      </c>
      <c r="C42" s="23" t="s">
        <v>142</v>
      </c>
      <c r="D42" s="23" t="s">
        <v>10</v>
      </c>
      <c r="E42" s="23" t="s">
        <v>141</v>
      </c>
      <c r="F42" s="23" t="s">
        <v>27</v>
      </c>
      <c r="G42" s="23">
        <v>251400070</v>
      </c>
      <c r="H42" s="24">
        <f t="shared" ref="H42:H44" si="1">J42/64</f>
        <v>3.65625</v>
      </c>
      <c r="I42" s="23" t="s">
        <v>9</v>
      </c>
      <c r="J42" s="24">
        <v>234</v>
      </c>
      <c r="K42" s="23"/>
    </row>
    <row r="43" spans="1:11" x14ac:dyDescent="0.25">
      <c r="A43" s="44"/>
      <c r="B43" s="23">
        <v>3</v>
      </c>
      <c r="C43" s="23" t="s">
        <v>144</v>
      </c>
      <c r="D43" s="23"/>
      <c r="E43" s="23" t="s">
        <v>143</v>
      </c>
      <c r="F43" s="23" t="s">
        <v>27</v>
      </c>
      <c r="G43" s="23">
        <v>251400070</v>
      </c>
      <c r="H43" s="24">
        <f t="shared" si="1"/>
        <v>2.7421875</v>
      </c>
      <c r="I43" s="23" t="s">
        <v>9</v>
      </c>
      <c r="J43" s="24">
        <v>175.5</v>
      </c>
      <c r="K43" s="23"/>
    </row>
    <row r="44" spans="1:11" x14ac:dyDescent="0.25">
      <c r="A44" s="44" t="s">
        <v>7</v>
      </c>
      <c r="B44" s="23">
        <v>4</v>
      </c>
      <c r="C44" s="23" t="s">
        <v>145</v>
      </c>
      <c r="D44" s="23"/>
      <c r="E44" s="23" t="s">
        <v>146</v>
      </c>
      <c r="F44" s="23" t="s">
        <v>147</v>
      </c>
      <c r="G44" s="23">
        <v>255100025</v>
      </c>
      <c r="H44" s="24">
        <f t="shared" si="1"/>
        <v>7.8125E-2</v>
      </c>
      <c r="I44" s="23" t="s">
        <v>9</v>
      </c>
      <c r="J44" s="24">
        <v>5</v>
      </c>
      <c r="K44" s="23"/>
    </row>
    <row r="45" spans="1:11" x14ac:dyDescent="0.25">
      <c r="A45" s="44">
        <v>64</v>
      </c>
      <c r="B45" s="23">
        <v>5</v>
      </c>
      <c r="C45" s="23" t="s">
        <v>132</v>
      </c>
      <c r="D45" s="23"/>
      <c r="E45" s="23" t="s">
        <v>148</v>
      </c>
      <c r="F45" s="23" t="s">
        <v>27</v>
      </c>
      <c r="G45" s="23">
        <v>130100150</v>
      </c>
      <c r="H45" s="24">
        <f t="shared" ref="H45" si="2">J45/64</f>
        <v>0.27500000000000002</v>
      </c>
      <c r="I45" s="23" t="s">
        <v>9</v>
      </c>
      <c r="J45" s="24">
        <v>17.600000000000001</v>
      </c>
      <c r="K45" s="23"/>
    </row>
    <row r="46" spans="1:11" x14ac:dyDescent="0.25">
      <c r="B46" s="23">
        <v>6</v>
      </c>
      <c r="C46" s="23" t="s">
        <v>49</v>
      </c>
      <c r="D46" s="23"/>
      <c r="E46" s="23" t="s">
        <v>149</v>
      </c>
      <c r="F46" s="23" t="s">
        <v>150</v>
      </c>
      <c r="G46" s="23">
        <v>11051260</v>
      </c>
      <c r="H46" s="24">
        <f t="shared" ref="H46:H47" si="3">J46/64</f>
        <v>4</v>
      </c>
      <c r="I46" s="23" t="s">
        <v>42</v>
      </c>
      <c r="J46" s="24">
        <v>256</v>
      </c>
      <c r="K46" s="23"/>
    </row>
    <row r="47" spans="1:11" x14ac:dyDescent="0.25">
      <c r="B47" s="23">
        <v>7</v>
      </c>
      <c r="C47" s="23" t="s">
        <v>49</v>
      </c>
      <c r="D47" s="23"/>
      <c r="E47" s="23" t="s">
        <v>151</v>
      </c>
      <c r="F47" s="23" t="s">
        <v>150</v>
      </c>
      <c r="G47" s="23">
        <v>12101020</v>
      </c>
      <c r="H47" s="24">
        <f t="shared" si="3"/>
        <v>4</v>
      </c>
      <c r="I47" s="23" t="s">
        <v>42</v>
      </c>
      <c r="J47" s="24">
        <v>256</v>
      </c>
      <c r="K47" s="23"/>
    </row>
    <row r="49" spans="1:11" x14ac:dyDescent="0.25">
      <c r="A49" s="44" t="s">
        <v>23</v>
      </c>
      <c r="B49" s="3"/>
      <c r="C49" s="3"/>
      <c r="D49" s="3"/>
      <c r="E49" s="3"/>
      <c r="F49" s="3"/>
      <c r="G49" s="3"/>
      <c r="H49" s="5"/>
      <c r="I49" s="3"/>
      <c r="J49" s="5"/>
      <c r="K49" s="3"/>
    </row>
    <row r="50" spans="1:11" ht="38.25" x14ac:dyDescent="0.25">
      <c r="A50" s="47" t="s">
        <v>219</v>
      </c>
      <c r="B50" s="23">
        <v>1</v>
      </c>
      <c r="C50" s="23" t="s">
        <v>44</v>
      </c>
      <c r="D50" s="23" t="s">
        <v>10</v>
      </c>
      <c r="E50" s="23" t="s">
        <v>155</v>
      </c>
      <c r="F50" s="23" t="s">
        <v>10</v>
      </c>
      <c r="G50" s="23">
        <v>200500510</v>
      </c>
      <c r="H50" s="24">
        <f>J50/64</f>
        <v>1</v>
      </c>
      <c r="I50" s="23" t="s">
        <v>42</v>
      </c>
      <c r="J50" s="24">
        <v>64</v>
      </c>
      <c r="K50" s="23"/>
    </row>
    <row r="51" spans="1:11" x14ac:dyDescent="0.25">
      <c r="A51" s="44" t="s">
        <v>14</v>
      </c>
      <c r="B51" s="23">
        <v>2</v>
      </c>
      <c r="C51" s="23" t="s">
        <v>152</v>
      </c>
      <c r="D51" s="23" t="s">
        <v>10</v>
      </c>
      <c r="E51" s="23" t="s">
        <v>156</v>
      </c>
      <c r="F51" s="23" t="s">
        <v>10</v>
      </c>
      <c r="G51" s="23">
        <v>200101210</v>
      </c>
      <c r="H51" s="24">
        <f t="shared" ref="H51:H54" si="4">J51/64</f>
        <v>1</v>
      </c>
      <c r="I51" s="23" t="s">
        <v>42</v>
      </c>
      <c r="J51" s="24">
        <v>64</v>
      </c>
      <c r="K51" s="23"/>
    </row>
    <row r="52" spans="1:11" x14ac:dyDescent="0.25">
      <c r="A52" s="44"/>
      <c r="B52" s="23">
        <v>3</v>
      </c>
      <c r="C52" s="23" t="s">
        <v>153</v>
      </c>
      <c r="D52" s="23"/>
      <c r="E52" s="23" t="s">
        <v>157</v>
      </c>
      <c r="F52" s="23" t="s">
        <v>10</v>
      </c>
      <c r="G52" s="23">
        <v>200200210</v>
      </c>
      <c r="H52" s="24">
        <f t="shared" si="4"/>
        <v>1</v>
      </c>
      <c r="I52" s="23" t="s">
        <v>42</v>
      </c>
      <c r="J52" s="24">
        <v>64</v>
      </c>
      <c r="K52" s="23"/>
    </row>
    <row r="53" spans="1:11" x14ac:dyDescent="0.25">
      <c r="A53" s="44" t="s">
        <v>7</v>
      </c>
      <c r="B53" s="23">
        <v>4</v>
      </c>
      <c r="C53" s="23" t="s">
        <v>154</v>
      </c>
      <c r="D53" s="23"/>
      <c r="E53" s="23" t="s">
        <v>158</v>
      </c>
      <c r="F53" s="23" t="s">
        <v>10</v>
      </c>
      <c r="G53" s="23">
        <v>200300090</v>
      </c>
      <c r="H53" s="24">
        <f t="shared" si="4"/>
        <v>2</v>
      </c>
      <c r="I53" s="23" t="s">
        <v>42</v>
      </c>
      <c r="J53" s="24">
        <v>128</v>
      </c>
      <c r="K53" s="23"/>
    </row>
    <row r="54" spans="1:11" x14ac:dyDescent="0.25">
      <c r="A54" s="44">
        <v>64</v>
      </c>
      <c r="B54" s="23">
        <v>5</v>
      </c>
      <c r="C54" s="23" t="s">
        <v>47</v>
      </c>
      <c r="D54" s="23"/>
      <c r="E54" s="23" t="s">
        <v>159</v>
      </c>
      <c r="F54" s="23" t="s">
        <v>47</v>
      </c>
      <c r="G54" s="23">
        <v>200900001</v>
      </c>
      <c r="H54" s="24">
        <f t="shared" si="4"/>
        <v>2</v>
      </c>
      <c r="I54" s="23" t="s">
        <v>42</v>
      </c>
      <c r="J54" s="24">
        <v>128</v>
      </c>
      <c r="K54" s="23"/>
    </row>
    <row r="56" spans="1:11" x14ac:dyDescent="0.25">
      <c r="A56" s="31" t="s">
        <v>23</v>
      </c>
      <c r="B56" s="45"/>
      <c r="C56" s="3"/>
      <c r="D56" s="3"/>
      <c r="E56" s="3"/>
      <c r="F56" s="3"/>
      <c r="G56" s="3"/>
      <c r="H56" s="5"/>
      <c r="I56" s="3"/>
      <c r="J56" s="5"/>
      <c r="K56" s="3"/>
    </row>
    <row r="57" spans="1:11" ht="42.75" customHeight="1" x14ac:dyDescent="0.25">
      <c r="A57" s="46" t="s">
        <v>220</v>
      </c>
      <c r="B57" s="30">
        <v>1</v>
      </c>
      <c r="C57" s="23" t="s">
        <v>133</v>
      </c>
      <c r="D57" s="23" t="s">
        <v>10</v>
      </c>
      <c r="E57" s="23" t="s">
        <v>139</v>
      </c>
      <c r="F57" s="23" t="s">
        <v>29</v>
      </c>
      <c r="G57" s="23">
        <v>251100115</v>
      </c>
      <c r="H57" s="24">
        <f>J57/32</f>
        <v>2.03125</v>
      </c>
      <c r="I57" s="23" t="s">
        <v>9</v>
      </c>
      <c r="J57" s="24">
        <v>65</v>
      </c>
      <c r="K57" s="23"/>
    </row>
    <row r="58" spans="1:11" x14ac:dyDescent="0.25">
      <c r="A58" s="31" t="s">
        <v>14</v>
      </c>
      <c r="B58" s="30">
        <v>2</v>
      </c>
      <c r="C58" s="23" t="s">
        <v>38</v>
      </c>
      <c r="D58" s="23" t="s">
        <v>10</v>
      </c>
      <c r="E58" s="23" t="s">
        <v>137</v>
      </c>
      <c r="F58" s="23" t="s">
        <v>29</v>
      </c>
      <c r="G58" s="23">
        <v>251100050</v>
      </c>
      <c r="H58" s="24">
        <f>J58/34</f>
        <v>19.029411764705884</v>
      </c>
      <c r="I58" s="23" t="s">
        <v>9</v>
      </c>
      <c r="J58" s="24">
        <v>647</v>
      </c>
      <c r="K58" s="23"/>
    </row>
    <row r="59" spans="1:11" x14ac:dyDescent="0.25">
      <c r="A59" s="31"/>
      <c r="B59" s="30">
        <v>3</v>
      </c>
      <c r="C59" s="23" t="s">
        <v>40</v>
      </c>
      <c r="D59" s="23" t="s">
        <v>10</v>
      </c>
      <c r="E59" s="23" t="s">
        <v>138</v>
      </c>
      <c r="F59" s="23" t="s">
        <v>41</v>
      </c>
      <c r="G59" s="23">
        <v>590020001</v>
      </c>
      <c r="H59" s="24">
        <f t="shared" ref="H59" si="5">J59/32</f>
        <v>1</v>
      </c>
      <c r="I59" s="23" t="s">
        <v>42</v>
      </c>
      <c r="J59" s="24">
        <v>32</v>
      </c>
      <c r="K59" s="23"/>
    </row>
    <row r="60" spans="1:11" x14ac:dyDescent="0.25">
      <c r="A60" s="31" t="s">
        <v>7</v>
      </c>
      <c r="B60" s="28"/>
      <c r="C60" s="28"/>
      <c r="D60" s="28"/>
      <c r="E60" s="28"/>
      <c r="F60" s="28"/>
      <c r="G60" s="28"/>
      <c r="H60" s="29"/>
      <c r="I60" s="28"/>
      <c r="J60" s="29"/>
      <c r="K60" s="28"/>
    </row>
    <row r="61" spans="1:11" x14ac:dyDescent="0.25">
      <c r="A61" s="31">
        <v>32</v>
      </c>
      <c r="B61" s="28"/>
      <c r="C61" s="28"/>
      <c r="D61" s="28"/>
      <c r="E61" s="28"/>
      <c r="F61" s="28"/>
      <c r="G61" s="28"/>
      <c r="H61" s="29"/>
      <c r="I61" s="28"/>
      <c r="J61" s="29"/>
      <c r="K61" s="28"/>
    </row>
    <row r="63" spans="1:11" x14ac:dyDescent="0.25">
      <c r="A63" s="44" t="s">
        <v>23</v>
      </c>
      <c r="B63" s="3"/>
      <c r="C63" s="3"/>
      <c r="D63" s="3"/>
      <c r="E63" s="3"/>
      <c r="F63" s="3"/>
      <c r="G63" s="3"/>
      <c r="H63" s="5"/>
      <c r="I63" s="3"/>
      <c r="J63" s="5"/>
      <c r="K63" s="3"/>
    </row>
    <row r="64" spans="1:11" ht="40.5" customHeight="1" x14ac:dyDescent="0.25">
      <c r="A64" s="47" t="s">
        <v>221</v>
      </c>
      <c r="B64" s="23">
        <v>1</v>
      </c>
      <c r="C64" s="23" t="s">
        <v>140</v>
      </c>
      <c r="D64" s="23" t="s">
        <v>10</v>
      </c>
      <c r="E64" s="23" t="s">
        <v>124</v>
      </c>
      <c r="F64" s="23" t="s">
        <v>27</v>
      </c>
      <c r="G64" s="23">
        <v>130150150</v>
      </c>
      <c r="H64" s="24">
        <f>J64/64</f>
        <v>2.34375</v>
      </c>
      <c r="I64" s="23" t="s">
        <v>9</v>
      </c>
      <c r="J64" s="24">
        <v>150</v>
      </c>
      <c r="K64" s="23"/>
    </row>
    <row r="65" spans="1:11" x14ac:dyDescent="0.25">
      <c r="A65" s="44" t="s">
        <v>14</v>
      </c>
      <c r="B65" s="23">
        <v>2</v>
      </c>
      <c r="C65" s="23" t="s">
        <v>142</v>
      </c>
      <c r="D65" s="23" t="s">
        <v>10</v>
      </c>
      <c r="E65" s="23" t="s">
        <v>141</v>
      </c>
      <c r="F65" s="23" t="s">
        <v>27</v>
      </c>
      <c r="G65" s="23">
        <v>251400070</v>
      </c>
      <c r="H65" s="24">
        <f t="shared" ref="H65:H70" si="6">J65/64</f>
        <v>3.65625</v>
      </c>
      <c r="I65" s="23" t="s">
        <v>9</v>
      </c>
      <c r="J65" s="24">
        <v>234</v>
      </c>
      <c r="K65" s="23"/>
    </row>
    <row r="66" spans="1:11" x14ac:dyDescent="0.25">
      <c r="A66" s="44"/>
      <c r="B66" s="23">
        <v>3</v>
      </c>
      <c r="C66" s="23" t="s">
        <v>144</v>
      </c>
      <c r="D66" s="23"/>
      <c r="E66" s="23" t="s">
        <v>143</v>
      </c>
      <c r="F66" s="23" t="s">
        <v>27</v>
      </c>
      <c r="G66" s="23">
        <v>251400070</v>
      </c>
      <c r="H66" s="24">
        <f t="shared" si="6"/>
        <v>2.7421875</v>
      </c>
      <c r="I66" s="23" t="s">
        <v>9</v>
      </c>
      <c r="J66" s="24">
        <v>175.5</v>
      </c>
      <c r="K66" s="23"/>
    </row>
    <row r="67" spans="1:11" x14ac:dyDescent="0.25">
      <c r="A67" s="44" t="s">
        <v>7</v>
      </c>
      <c r="B67" s="23">
        <v>4</v>
      </c>
      <c r="C67" s="23" t="s">
        <v>145</v>
      </c>
      <c r="D67" s="23"/>
      <c r="E67" s="23" t="s">
        <v>146</v>
      </c>
      <c r="F67" s="23" t="s">
        <v>147</v>
      </c>
      <c r="G67" s="23">
        <v>255100025</v>
      </c>
      <c r="H67" s="24">
        <f t="shared" si="6"/>
        <v>7.8125E-2</v>
      </c>
      <c r="I67" s="23" t="s">
        <v>9</v>
      </c>
      <c r="J67" s="24">
        <v>5</v>
      </c>
      <c r="K67" s="23"/>
    </row>
    <row r="68" spans="1:11" x14ac:dyDescent="0.25">
      <c r="A68" s="44">
        <v>64</v>
      </c>
      <c r="B68" s="23">
        <v>5</v>
      </c>
      <c r="C68" s="23" t="s">
        <v>132</v>
      </c>
      <c r="D68" s="23"/>
      <c r="E68" s="23" t="s">
        <v>148</v>
      </c>
      <c r="F68" s="23" t="s">
        <v>27</v>
      </c>
      <c r="G68" s="23">
        <v>130100150</v>
      </c>
      <c r="H68" s="24">
        <f t="shared" si="6"/>
        <v>0.27500000000000002</v>
      </c>
      <c r="I68" s="23" t="s">
        <v>9</v>
      </c>
      <c r="J68" s="24">
        <v>17.600000000000001</v>
      </c>
      <c r="K68" s="23"/>
    </row>
    <row r="69" spans="1:11" x14ac:dyDescent="0.25">
      <c r="B69" s="23">
        <v>6</v>
      </c>
      <c r="C69" s="23" t="s">
        <v>49</v>
      </c>
      <c r="D69" s="23"/>
      <c r="E69" s="23" t="s">
        <v>149</v>
      </c>
      <c r="F69" s="23" t="s">
        <v>150</v>
      </c>
      <c r="G69" s="23">
        <v>11051260</v>
      </c>
      <c r="H69" s="24">
        <f t="shared" si="6"/>
        <v>4</v>
      </c>
      <c r="I69" s="23" t="s">
        <v>42</v>
      </c>
      <c r="J69" s="24">
        <v>256</v>
      </c>
      <c r="K69" s="23"/>
    </row>
    <row r="70" spans="1:11" x14ac:dyDescent="0.25">
      <c r="B70" s="23">
        <v>7</v>
      </c>
      <c r="C70" s="23" t="s">
        <v>49</v>
      </c>
      <c r="D70" s="23"/>
      <c r="E70" s="23" t="s">
        <v>151</v>
      </c>
      <c r="F70" s="23" t="s">
        <v>150</v>
      </c>
      <c r="G70" s="23">
        <v>12101020</v>
      </c>
      <c r="H70" s="24">
        <f t="shared" si="6"/>
        <v>4</v>
      </c>
      <c r="I70" s="23" t="s">
        <v>42</v>
      </c>
      <c r="J70" s="24">
        <v>256</v>
      </c>
      <c r="K70" s="23"/>
    </row>
    <row r="72" spans="1:11" x14ac:dyDescent="0.25">
      <c r="A72" s="44" t="s">
        <v>23</v>
      </c>
      <c r="B72" s="3"/>
      <c r="C72" s="3"/>
      <c r="D72" s="3"/>
      <c r="E72" s="3"/>
      <c r="F72" s="3"/>
      <c r="G72" s="3"/>
      <c r="H72" s="5"/>
      <c r="I72" s="3"/>
      <c r="J72" s="5"/>
      <c r="K72" s="3"/>
    </row>
    <row r="73" spans="1:11" ht="42" customHeight="1" x14ac:dyDescent="0.25">
      <c r="A73" s="47" t="s">
        <v>222</v>
      </c>
      <c r="B73" s="23">
        <v>1</v>
      </c>
      <c r="C73" s="23" t="s">
        <v>44</v>
      </c>
      <c r="D73" s="23" t="s">
        <v>10</v>
      </c>
      <c r="E73" s="23" t="s">
        <v>155</v>
      </c>
      <c r="F73" s="23" t="s">
        <v>10</v>
      </c>
      <c r="G73" s="23">
        <v>200500510</v>
      </c>
      <c r="H73" s="24">
        <f>J73/64</f>
        <v>1</v>
      </c>
      <c r="I73" s="23" t="s">
        <v>42</v>
      </c>
      <c r="J73" s="24">
        <v>64</v>
      </c>
      <c r="K73" s="23"/>
    </row>
    <row r="74" spans="1:11" x14ac:dyDescent="0.25">
      <c r="A74" s="44" t="s">
        <v>14</v>
      </c>
      <c r="B74" s="23">
        <v>2</v>
      </c>
      <c r="C74" s="23" t="s">
        <v>152</v>
      </c>
      <c r="D74" s="23" t="s">
        <v>10</v>
      </c>
      <c r="E74" s="23" t="s">
        <v>156</v>
      </c>
      <c r="F74" s="23" t="s">
        <v>10</v>
      </c>
      <c r="G74" s="23">
        <v>200101210</v>
      </c>
      <c r="H74" s="24">
        <f t="shared" ref="H74:H77" si="7">J74/64</f>
        <v>1</v>
      </c>
      <c r="I74" s="23" t="s">
        <v>42</v>
      </c>
      <c r="J74" s="24">
        <v>64</v>
      </c>
      <c r="K74" s="23"/>
    </row>
    <row r="75" spans="1:11" x14ac:dyDescent="0.25">
      <c r="A75" s="44"/>
      <c r="B75" s="23">
        <v>3</v>
      </c>
      <c r="C75" s="23" t="s">
        <v>153</v>
      </c>
      <c r="D75" s="23"/>
      <c r="E75" s="23" t="s">
        <v>157</v>
      </c>
      <c r="F75" s="23" t="s">
        <v>10</v>
      </c>
      <c r="G75" s="23">
        <v>200200210</v>
      </c>
      <c r="H75" s="24">
        <f t="shared" si="7"/>
        <v>1</v>
      </c>
      <c r="I75" s="23" t="s">
        <v>42</v>
      </c>
      <c r="J75" s="24">
        <v>64</v>
      </c>
      <c r="K75" s="23"/>
    </row>
    <row r="76" spans="1:11" x14ac:dyDescent="0.25">
      <c r="A76" s="44" t="s">
        <v>7</v>
      </c>
      <c r="B76" s="23">
        <v>4</v>
      </c>
      <c r="C76" s="23" t="s">
        <v>154</v>
      </c>
      <c r="D76" s="23"/>
      <c r="E76" s="23" t="s">
        <v>158</v>
      </c>
      <c r="F76" s="23" t="s">
        <v>10</v>
      </c>
      <c r="G76" s="23">
        <v>200300090</v>
      </c>
      <c r="H76" s="24">
        <f t="shared" si="7"/>
        <v>2</v>
      </c>
      <c r="I76" s="23" t="s">
        <v>42</v>
      </c>
      <c r="J76" s="24">
        <v>128</v>
      </c>
      <c r="K76" s="23"/>
    </row>
    <row r="77" spans="1:11" x14ac:dyDescent="0.25">
      <c r="A77" s="44">
        <v>64</v>
      </c>
      <c r="B77" s="23">
        <v>5</v>
      </c>
      <c r="C77" s="23" t="s">
        <v>47</v>
      </c>
      <c r="D77" s="23"/>
      <c r="E77" s="23" t="s">
        <v>159</v>
      </c>
      <c r="F77" s="23" t="s">
        <v>47</v>
      </c>
      <c r="G77" s="23">
        <v>200900001</v>
      </c>
      <c r="H77" s="24">
        <f t="shared" si="7"/>
        <v>2</v>
      </c>
      <c r="I77" s="23" t="s">
        <v>42</v>
      </c>
      <c r="J77" s="24">
        <v>128</v>
      </c>
      <c r="K77" s="23"/>
    </row>
    <row r="79" spans="1:11" x14ac:dyDescent="0.25">
      <c r="A79" s="31" t="s">
        <v>23</v>
      </c>
      <c r="B79" s="45"/>
      <c r="C79" s="3"/>
      <c r="D79" s="3"/>
      <c r="E79" s="3"/>
      <c r="F79" s="3"/>
      <c r="G79" s="3"/>
      <c r="H79" s="5"/>
      <c r="I79" s="3"/>
      <c r="J79" s="5"/>
      <c r="K79" s="3"/>
    </row>
    <row r="80" spans="1:11" x14ac:dyDescent="0.25">
      <c r="A80" s="46" t="s">
        <v>96</v>
      </c>
      <c r="B80" s="30">
        <v>1</v>
      </c>
      <c r="C80" s="23" t="s">
        <v>96</v>
      </c>
      <c r="D80" s="23" t="s">
        <v>10</v>
      </c>
      <c r="E80" s="23" t="s">
        <v>128</v>
      </c>
      <c r="F80" s="23" t="s">
        <v>29</v>
      </c>
      <c r="G80" s="51">
        <v>29100160</v>
      </c>
      <c r="H80" s="24">
        <f>J80/128</f>
        <v>5.546875</v>
      </c>
      <c r="I80" s="23" t="s">
        <v>9</v>
      </c>
      <c r="J80" s="24">
        <v>710</v>
      </c>
      <c r="K80" s="23"/>
    </row>
    <row r="81" spans="1:11" x14ac:dyDescent="0.25">
      <c r="A81" s="31" t="s">
        <v>14</v>
      </c>
      <c r="B81" s="28"/>
      <c r="C81" s="28"/>
      <c r="D81" s="28"/>
      <c r="E81" s="28"/>
      <c r="F81" s="28"/>
      <c r="G81" s="28"/>
      <c r="H81" s="29"/>
      <c r="I81" s="28"/>
      <c r="J81" s="29"/>
      <c r="K81" s="28"/>
    </row>
    <row r="82" spans="1:11" x14ac:dyDescent="0.25">
      <c r="A82" s="31"/>
      <c r="B82" s="28"/>
      <c r="C82" s="28"/>
      <c r="D82" s="28"/>
      <c r="E82" s="28"/>
      <c r="F82" s="28"/>
      <c r="G82" s="28"/>
      <c r="H82" s="29"/>
      <c r="I82" s="28"/>
      <c r="J82" s="29"/>
      <c r="K82" s="28"/>
    </row>
    <row r="83" spans="1:11" x14ac:dyDescent="0.25">
      <c r="A83" s="31" t="s">
        <v>7</v>
      </c>
      <c r="B83" s="28"/>
      <c r="C83" s="28"/>
      <c r="D83" s="28"/>
      <c r="E83" s="28"/>
      <c r="F83" s="28"/>
      <c r="G83" s="28"/>
      <c r="H83" s="29"/>
      <c r="I83" s="28"/>
      <c r="J83" s="29"/>
      <c r="K83" s="28"/>
    </row>
    <row r="84" spans="1:11" x14ac:dyDescent="0.25">
      <c r="A84" s="31">
        <v>128</v>
      </c>
      <c r="B84" s="28"/>
      <c r="C84" s="28"/>
      <c r="D84" s="28"/>
      <c r="E84" s="28"/>
      <c r="F84" s="28"/>
      <c r="G84" s="28"/>
      <c r="H84" s="29"/>
      <c r="I84" s="28"/>
      <c r="J84" s="29"/>
      <c r="K84" s="28"/>
    </row>
    <row r="86" spans="1:11" x14ac:dyDescent="0.25">
      <c r="A86" s="31" t="s">
        <v>23</v>
      </c>
      <c r="B86" s="45"/>
      <c r="C86" s="3"/>
      <c r="D86" s="3"/>
      <c r="E86" s="3"/>
      <c r="F86" s="3"/>
      <c r="G86" s="3"/>
      <c r="H86" s="5"/>
      <c r="I86" s="3"/>
      <c r="J86" s="5"/>
      <c r="K86" s="3"/>
    </row>
    <row r="87" spans="1:11" x14ac:dyDescent="0.25">
      <c r="A87" s="47" t="s">
        <v>97</v>
      </c>
      <c r="B87" s="23">
        <v>1</v>
      </c>
      <c r="C87" s="23" t="s">
        <v>160</v>
      </c>
      <c r="D87" s="23" t="s">
        <v>10</v>
      </c>
      <c r="E87" s="23" t="s">
        <v>161</v>
      </c>
      <c r="F87" s="23" t="s">
        <v>162</v>
      </c>
      <c r="G87" s="23">
        <v>27110006</v>
      </c>
      <c r="H87" s="24">
        <f>J87/128</f>
        <v>0.31640625</v>
      </c>
      <c r="I87" s="23" t="s">
        <v>9</v>
      </c>
      <c r="J87" s="24">
        <v>40.5</v>
      </c>
      <c r="K87" s="23"/>
    </row>
    <row r="88" spans="1:11" x14ac:dyDescent="0.25">
      <c r="A88" s="44" t="s">
        <v>14</v>
      </c>
      <c r="B88" s="23">
        <v>2</v>
      </c>
      <c r="C88" s="23" t="s">
        <v>164</v>
      </c>
      <c r="D88" s="23" t="s">
        <v>10</v>
      </c>
      <c r="E88" s="23" t="s">
        <v>163</v>
      </c>
      <c r="F88" s="23" t="s">
        <v>27</v>
      </c>
      <c r="G88" s="23">
        <v>251400040</v>
      </c>
      <c r="H88" s="24">
        <f t="shared" ref="H88:H97" si="8">J88/128</f>
        <v>1.765625</v>
      </c>
      <c r="I88" s="23" t="s">
        <v>9</v>
      </c>
      <c r="J88" s="24">
        <v>226</v>
      </c>
      <c r="K88" s="23"/>
    </row>
    <row r="89" spans="1:11" x14ac:dyDescent="0.25">
      <c r="A89" s="44"/>
      <c r="B89" s="23">
        <v>3</v>
      </c>
      <c r="C89" s="23" t="s">
        <v>166</v>
      </c>
      <c r="D89" s="23" t="s">
        <v>10</v>
      </c>
      <c r="E89" s="23" t="s">
        <v>165</v>
      </c>
      <c r="F89" s="23" t="s">
        <v>27</v>
      </c>
      <c r="G89" s="23">
        <v>251400040</v>
      </c>
      <c r="H89" s="24">
        <f t="shared" si="8"/>
        <v>1.328125</v>
      </c>
      <c r="I89" s="23" t="s">
        <v>9</v>
      </c>
      <c r="J89" s="24">
        <v>170</v>
      </c>
      <c r="K89" s="23"/>
    </row>
    <row r="90" spans="1:11" x14ac:dyDescent="0.25">
      <c r="A90" s="44" t="s">
        <v>7</v>
      </c>
      <c r="B90" s="23">
        <v>4</v>
      </c>
      <c r="C90" s="23" t="s">
        <v>167</v>
      </c>
      <c r="D90" s="23" t="s">
        <v>10</v>
      </c>
      <c r="E90" s="23" t="s">
        <v>168</v>
      </c>
      <c r="F90" s="23" t="s">
        <v>29</v>
      </c>
      <c r="G90" s="23">
        <v>251100016</v>
      </c>
      <c r="H90" s="24">
        <f t="shared" si="8"/>
        <v>7.421875E-2</v>
      </c>
      <c r="I90" s="23" t="s">
        <v>9</v>
      </c>
      <c r="J90" s="24">
        <v>9.5</v>
      </c>
      <c r="K90" s="23"/>
    </row>
    <row r="91" spans="1:11" x14ac:dyDescent="0.25">
      <c r="A91" s="44">
        <v>128</v>
      </c>
      <c r="B91" s="23">
        <v>5</v>
      </c>
      <c r="C91" s="23" t="s">
        <v>170</v>
      </c>
      <c r="D91" s="23" t="s">
        <v>10</v>
      </c>
      <c r="E91" s="23" t="s">
        <v>169</v>
      </c>
      <c r="F91" s="23" t="s">
        <v>29</v>
      </c>
      <c r="G91" s="23">
        <v>251100025</v>
      </c>
      <c r="H91" s="24">
        <f>J91/100</f>
        <v>0.23</v>
      </c>
      <c r="I91" s="23" t="s">
        <v>9</v>
      </c>
      <c r="J91" s="24">
        <v>23</v>
      </c>
      <c r="K91" s="23"/>
    </row>
    <row r="92" spans="1:11" x14ac:dyDescent="0.25">
      <c r="B92" s="23">
        <v>6</v>
      </c>
      <c r="C92" s="23" t="s">
        <v>170</v>
      </c>
      <c r="D92" s="23" t="s">
        <v>10</v>
      </c>
      <c r="E92" s="23" t="s">
        <v>169</v>
      </c>
      <c r="F92" s="23" t="s">
        <v>29</v>
      </c>
      <c r="G92" s="23">
        <v>251100025</v>
      </c>
      <c r="H92" s="24">
        <f>J92/28</f>
        <v>0.21428571428571427</v>
      </c>
      <c r="I92" s="23" t="s">
        <v>9</v>
      </c>
      <c r="J92" s="24">
        <v>6</v>
      </c>
      <c r="K92" s="23"/>
    </row>
    <row r="93" spans="1:11" x14ac:dyDescent="0.25">
      <c r="B93" s="23">
        <v>7</v>
      </c>
      <c r="C93" s="23" t="s">
        <v>49</v>
      </c>
      <c r="D93" s="23" t="s">
        <v>10</v>
      </c>
      <c r="E93" s="23" t="s">
        <v>171</v>
      </c>
      <c r="F93" s="23" t="s">
        <v>150</v>
      </c>
      <c r="G93" s="23">
        <v>12100820</v>
      </c>
      <c r="H93" s="24">
        <f t="shared" si="8"/>
        <v>1</v>
      </c>
      <c r="I93" s="23" t="s">
        <v>42</v>
      </c>
      <c r="J93" s="24">
        <v>128</v>
      </c>
      <c r="K93" s="23"/>
    </row>
    <row r="94" spans="1:11" x14ac:dyDescent="0.25">
      <c r="B94" s="23">
        <v>8</v>
      </c>
      <c r="C94" s="23" t="s">
        <v>49</v>
      </c>
      <c r="D94" s="23" t="s">
        <v>10</v>
      </c>
      <c r="E94" s="23" t="s">
        <v>172</v>
      </c>
      <c r="F94" s="23" t="s">
        <v>150</v>
      </c>
      <c r="G94" s="23">
        <v>12101630</v>
      </c>
      <c r="H94" s="24">
        <f t="shared" si="8"/>
        <v>1</v>
      </c>
      <c r="I94" s="23" t="s">
        <v>42</v>
      </c>
      <c r="J94" s="24">
        <v>128</v>
      </c>
      <c r="K94" s="23"/>
    </row>
    <row r="95" spans="1:11" x14ac:dyDescent="0.25">
      <c r="B95" s="23">
        <v>9</v>
      </c>
      <c r="C95" s="23" t="s">
        <v>49</v>
      </c>
      <c r="D95" s="23" t="s">
        <v>10</v>
      </c>
      <c r="E95" s="23" t="s">
        <v>173</v>
      </c>
      <c r="F95" s="23" t="s">
        <v>150</v>
      </c>
      <c r="G95" s="23">
        <v>13300003</v>
      </c>
      <c r="H95" s="24">
        <f t="shared" si="8"/>
        <v>2</v>
      </c>
      <c r="I95" s="23" t="s">
        <v>42</v>
      </c>
      <c r="J95" s="24">
        <v>256</v>
      </c>
      <c r="K95" s="23"/>
    </row>
    <row r="96" spans="1:11" x14ac:dyDescent="0.25">
      <c r="B96" s="23">
        <v>10</v>
      </c>
      <c r="C96" s="23" t="s">
        <v>49</v>
      </c>
      <c r="D96" s="23" t="s">
        <v>10</v>
      </c>
      <c r="E96" s="23" t="s">
        <v>174</v>
      </c>
      <c r="F96" s="23" t="s">
        <v>150</v>
      </c>
      <c r="G96" s="23">
        <v>12010016</v>
      </c>
      <c r="H96" s="24">
        <f t="shared" si="8"/>
        <v>1</v>
      </c>
      <c r="I96" s="23" t="s">
        <v>42</v>
      </c>
      <c r="J96" s="24">
        <v>128</v>
      </c>
      <c r="K96" s="23"/>
    </row>
    <row r="97" spans="1:11" x14ac:dyDescent="0.25">
      <c r="B97" s="23">
        <v>11</v>
      </c>
      <c r="C97" s="23" t="s">
        <v>49</v>
      </c>
      <c r="D97" s="23" t="s">
        <v>10</v>
      </c>
      <c r="E97" s="23" t="s">
        <v>175</v>
      </c>
      <c r="F97" s="23" t="s">
        <v>150</v>
      </c>
      <c r="G97" s="23">
        <v>12010016</v>
      </c>
      <c r="H97" s="24">
        <f t="shared" si="8"/>
        <v>2</v>
      </c>
      <c r="I97" s="23" t="s">
        <v>42</v>
      </c>
      <c r="J97" s="24">
        <v>256</v>
      </c>
      <c r="K97" s="23"/>
    </row>
    <row r="99" spans="1:11" x14ac:dyDescent="0.25">
      <c r="A99" s="6" t="s">
        <v>0</v>
      </c>
    </row>
    <row r="100" spans="1:11" x14ac:dyDescent="0.25">
      <c r="A100" s="7" t="s">
        <v>92</v>
      </c>
    </row>
    <row r="101" spans="1:11" x14ac:dyDescent="0.25">
      <c r="A101" s="8"/>
    </row>
    <row r="103" spans="1:11" x14ac:dyDescent="0.25">
      <c r="A103" s="31" t="s">
        <v>23</v>
      </c>
      <c r="B103" s="45" t="s">
        <v>1</v>
      </c>
      <c r="C103" s="3" t="s">
        <v>2</v>
      </c>
      <c r="D103" s="3" t="s">
        <v>3</v>
      </c>
      <c r="E103" s="3" t="s">
        <v>11</v>
      </c>
      <c r="F103" s="3" t="s">
        <v>12</v>
      </c>
      <c r="G103" s="3" t="s">
        <v>13</v>
      </c>
      <c r="H103" s="5" t="s">
        <v>4</v>
      </c>
      <c r="I103" s="3" t="s">
        <v>6</v>
      </c>
      <c r="J103" s="5" t="s">
        <v>7</v>
      </c>
      <c r="K103" s="3" t="s">
        <v>8</v>
      </c>
    </row>
    <row r="104" spans="1:11" x14ac:dyDescent="0.25">
      <c r="A104" s="31" t="s">
        <v>176</v>
      </c>
      <c r="B104" s="30">
        <v>1</v>
      </c>
      <c r="C104" s="23" t="s">
        <v>123</v>
      </c>
      <c r="D104" s="23" t="s">
        <v>10</v>
      </c>
      <c r="E104" s="23" t="s">
        <v>124</v>
      </c>
      <c r="F104" s="23" t="s">
        <v>27</v>
      </c>
      <c r="G104" s="23">
        <v>130150150</v>
      </c>
      <c r="H104" s="24">
        <f>J104/1</f>
        <v>114.8</v>
      </c>
      <c r="I104" s="23" t="s">
        <v>9</v>
      </c>
      <c r="J104" s="24">
        <v>114.8</v>
      </c>
      <c r="K104" s="23"/>
    </row>
    <row r="105" spans="1:11" x14ac:dyDescent="0.25">
      <c r="A105" s="31" t="s">
        <v>14</v>
      </c>
      <c r="B105" s="30">
        <v>2</v>
      </c>
      <c r="C105" s="23" t="s">
        <v>125</v>
      </c>
      <c r="D105" s="23" t="s">
        <v>10</v>
      </c>
      <c r="E105" s="23" t="s">
        <v>127</v>
      </c>
      <c r="F105" s="23" t="s">
        <v>29</v>
      </c>
      <c r="G105" s="54">
        <v>231140140</v>
      </c>
      <c r="H105" s="24">
        <f t="shared" ref="H105:H106" si="9">J105/1</f>
        <v>25</v>
      </c>
      <c r="I105" s="23" t="s">
        <v>9</v>
      </c>
      <c r="J105" s="24">
        <v>25</v>
      </c>
      <c r="K105" s="23"/>
    </row>
    <row r="106" spans="1:11" x14ac:dyDescent="0.25">
      <c r="A106" s="31"/>
      <c r="B106" s="30">
        <v>3</v>
      </c>
      <c r="C106" s="23" t="s">
        <v>126</v>
      </c>
      <c r="D106" s="23" t="s">
        <v>10</v>
      </c>
      <c r="E106" s="23" t="s">
        <v>128</v>
      </c>
      <c r="F106" s="23" t="s">
        <v>29</v>
      </c>
      <c r="G106" s="23">
        <v>29100160</v>
      </c>
      <c r="H106" s="24">
        <f t="shared" si="9"/>
        <v>24.69</v>
      </c>
      <c r="I106" s="23" t="s">
        <v>9</v>
      </c>
      <c r="J106" s="24">
        <v>24.69</v>
      </c>
      <c r="K106" s="23"/>
    </row>
    <row r="107" spans="1:11" x14ac:dyDescent="0.25">
      <c r="A107" s="31" t="s">
        <v>7</v>
      </c>
      <c r="B107" s="28"/>
      <c r="C107" s="28"/>
      <c r="D107" s="28"/>
      <c r="E107" s="28"/>
      <c r="F107" s="28"/>
      <c r="G107" s="28"/>
      <c r="H107" s="29"/>
      <c r="I107" s="28"/>
      <c r="J107" s="29"/>
      <c r="K107" s="28"/>
    </row>
    <row r="108" spans="1:11" x14ac:dyDescent="0.25">
      <c r="A108" s="31">
        <v>1</v>
      </c>
      <c r="B108" s="28"/>
      <c r="C108" s="28"/>
      <c r="D108" s="28"/>
      <c r="E108" s="28"/>
      <c r="F108" s="28"/>
      <c r="G108" s="28"/>
      <c r="H108" s="29"/>
      <c r="I108" s="28"/>
      <c r="J108" s="29"/>
      <c r="K108" s="28"/>
    </row>
    <row r="110" spans="1:11" x14ac:dyDescent="0.25">
      <c r="A110" s="31" t="s">
        <v>23</v>
      </c>
      <c r="B110" s="45" t="s">
        <v>1</v>
      </c>
      <c r="C110" s="3" t="s">
        <v>2</v>
      </c>
      <c r="D110" s="3" t="s">
        <v>3</v>
      </c>
      <c r="E110" s="3" t="s">
        <v>11</v>
      </c>
      <c r="F110" s="3" t="s">
        <v>12</v>
      </c>
      <c r="G110" s="3" t="s">
        <v>13</v>
      </c>
      <c r="H110" s="5" t="s">
        <v>4</v>
      </c>
      <c r="I110" s="3" t="s">
        <v>6</v>
      </c>
      <c r="J110" s="5" t="s">
        <v>7</v>
      </c>
      <c r="K110" s="3" t="s">
        <v>8</v>
      </c>
    </row>
    <row r="111" spans="1:11" x14ac:dyDescent="0.25">
      <c r="A111" s="31" t="s">
        <v>177</v>
      </c>
      <c r="B111" s="30">
        <v>1</v>
      </c>
      <c r="C111" s="23" t="s">
        <v>123</v>
      </c>
      <c r="D111" s="23" t="s">
        <v>10</v>
      </c>
      <c r="E111" s="23" t="s">
        <v>124</v>
      </c>
      <c r="F111" s="23" t="s">
        <v>27</v>
      </c>
      <c r="G111" s="23">
        <v>130150150</v>
      </c>
      <c r="H111" s="24">
        <f>J111/1</f>
        <v>114.8</v>
      </c>
      <c r="I111" s="23" t="s">
        <v>9</v>
      </c>
      <c r="J111" s="24">
        <v>114.8</v>
      </c>
      <c r="K111" s="23"/>
    </row>
    <row r="112" spans="1:11" x14ac:dyDescent="0.25">
      <c r="A112" s="31" t="s">
        <v>14</v>
      </c>
      <c r="B112" s="30">
        <v>2</v>
      </c>
      <c r="C112" s="23" t="s">
        <v>125</v>
      </c>
      <c r="D112" s="23" t="s">
        <v>10</v>
      </c>
      <c r="E112" s="23" t="s">
        <v>127</v>
      </c>
      <c r="F112" s="23" t="s">
        <v>29</v>
      </c>
      <c r="G112" s="54">
        <v>231140140</v>
      </c>
      <c r="H112" s="24">
        <f t="shared" ref="H112:H113" si="10">J112/1</f>
        <v>25</v>
      </c>
      <c r="I112" s="23" t="s">
        <v>9</v>
      </c>
      <c r="J112" s="24">
        <v>25</v>
      </c>
      <c r="K112" s="23"/>
    </row>
    <row r="113" spans="1:11" x14ac:dyDescent="0.25">
      <c r="A113" s="31"/>
      <c r="B113" s="30">
        <v>3</v>
      </c>
      <c r="C113" s="23" t="s">
        <v>126</v>
      </c>
      <c r="D113" s="23" t="s">
        <v>10</v>
      </c>
      <c r="E113" s="23" t="s">
        <v>128</v>
      </c>
      <c r="F113" s="23" t="s">
        <v>29</v>
      </c>
      <c r="G113" s="23">
        <v>29100160</v>
      </c>
      <c r="H113" s="24">
        <f t="shared" si="10"/>
        <v>24.69</v>
      </c>
      <c r="I113" s="23" t="s">
        <v>9</v>
      </c>
      <c r="J113" s="24">
        <v>24.69</v>
      </c>
      <c r="K113" s="23"/>
    </row>
    <row r="114" spans="1:11" x14ac:dyDescent="0.25">
      <c r="A114" s="31" t="s">
        <v>7</v>
      </c>
      <c r="B114" s="28"/>
      <c r="C114" s="28"/>
      <c r="D114" s="28"/>
      <c r="E114" s="28"/>
      <c r="F114" s="28"/>
      <c r="G114" s="28"/>
      <c r="H114" s="29"/>
      <c r="I114" s="28"/>
      <c r="J114" s="29"/>
      <c r="K114" s="28"/>
    </row>
    <row r="115" spans="1:11" x14ac:dyDescent="0.25">
      <c r="A115" s="31">
        <v>1</v>
      </c>
      <c r="B115" s="28"/>
      <c r="C115" s="28"/>
      <c r="D115" s="28"/>
      <c r="E115" s="28"/>
      <c r="F115" s="28"/>
      <c r="G115" s="28"/>
      <c r="H115" s="29"/>
      <c r="I115" s="28"/>
      <c r="J115" s="29"/>
      <c r="K115" s="28"/>
    </row>
    <row r="117" spans="1:11" x14ac:dyDescent="0.25">
      <c r="A117" s="31" t="s">
        <v>23</v>
      </c>
      <c r="B117" s="45"/>
      <c r="C117" s="3"/>
      <c r="D117" s="3"/>
      <c r="E117" s="3"/>
      <c r="F117" s="3"/>
      <c r="G117" s="3"/>
      <c r="H117" s="5"/>
      <c r="I117" s="3"/>
      <c r="J117" s="5"/>
      <c r="K117" s="3"/>
    </row>
    <row r="118" spans="1:11" ht="38.25" x14ac:dyDescent="0.25">
      <c r="A118" s="31" t="s">
        <v>105</v>
      </c>
      <c r="B118" s="30">
        <v>1</v>
      </c>
      <c r="C118" s="48" t="s">
        <v>178</v>
      </c>
      <c r="D118" s="23" t="s">
        <v>10</v>
      </c>
      <c r="E118" s="23" t="s">
        <v>124</v>
      </c>
      <c r="F118" s="23" t="s">
        <v>27</v>
      </c>
      <c r="G118" s="23">
        <v>130150150</v>
      </c>
      <c r="H118" s="24">
        <f>J118/2</f>
        <v>17.5</v>
      </c>
      <c r="I118" s="23" t="s">
        <v>9</v>
      </c>
      <c r="J118" s="24">
        <v>35</v>
      </c>
      <c r="K118" s="23"/>
    </row>
    <row r="119" spans="1:11" x14ac:dyDescent="0.25">
      <c r="A119" s="31" t="s">
        <v>14</v>
      </c>
      <c r="B119" s="28"/>
      <c r="C119" s="28"/>
      <c r="D119" s="28"/>
      <c r="E119" s="28"/>
      <c r="F119" s="28"/>
      <c r="G119" s="28"/>
      <c r="H119" s="29"/>
      <c r="I119" s="28"/>
      <c r="J119" s="29"/>
      <c r="K119" s="28"/>
    </row>
    <row r="120" spans="1:11" x14ac:dyDescent="0.25">
      <c r="A120" s="31"/>
      <c r="B120" s="28"/>
      <c r="C120" s="28"/>
      <c r="D120" s="28"/>
      <c r="E120" s="28"/>
      <c r="F120" s="28"/>
      <c r="G120" s="28"/>
      <c r="H120" s="29"/>
      <c r="I120" s="28"/>
      <c r="J120" s="29"/>
      <c r="K120" s="28"/>
    </row>
    <row r="121" spans="1:11" x14ac:dyDescent="0.25">
      <c r="A121" s="31" t="s">
        <v>7</v>
      </c>
      <c r="B121" s="28"/>
      <c r="C121" s="28"/>
      <c r="D121" s="28"/>
      <c r="E121" s="28"/>
      <c r="F121" s="28"/>
      <c r="G121" s="28"/>
      <c r="H121" s="29"/>
      <c r="I121" s="28"/>
      <c r="J121" s="29"/>
      <c r="K121" s="28"/>
    </row>
    <row r="122" spans="1:11" x14ac:dyDescent="0.25">
      <c r="A122" s="31">
        <v>2</v>
      </c>
      <c r="B122" s="28"/>
      <c r="C122" s="28"/>
      <c r="D122" s="28"/>
      <c r="E122" s="28"/>
      <c r="F122" s="28"/>
      <c r="G122" s="28"/>
      <c r="H122" s="29"/>
      <c r="I122" s="28"/>
      <c r="J122" s="29"/>
      <c r="K122" s="28"/>
    </row>
    <row r="124" spans="1:11" x14ac:dyDescent="0.25">
      <c r="A124" s="31" t="s">
        <v>23</v>
      </c>
      <c r="B124" s="45"/>
      <c r="C124" s="3"/>
      <c r="D124" s="3"/>
      <c r="E124" s="3"/>
      <c r="F124" s="3"/>
      <c r="G124" s="3"/>
      <c r="H124" s="5"/>
      <c r="I124" s="3"/>
      <c r="J124" s="5"/>
      <c r="K124" s="3"/>
    </row>
    <row r="125" spans="1:11" ht="45" customHeight="1" x14ac:dyDescent="0.25">
      <c r="A125" s="46" t="s">
        <v>223</v>
      </c>
      <c r="B125" s="30">
        <v>1</v>
      </c>
      <c r="C125" s="23" t="s">
        <v>133</v>
      </c>
      <c r="D125" s="23" t="s">
        <v>10</v>
      </c>
      <c r="E125" s="23" t="s">
        <v>139</v>
      </c>
      <c r="F125" s="23" t="s">
        <v>29</v>
      </c>
      <c r="G125" s="23">
        <v>251100115</v>
      </c>
      <c r="H125" s="24">
        <f>J125/2</f>
        <v>0.92500000000000004</v>
      </c>
      <c r="I125" s="23" t="s">
        <v>9</v>
      </c>
      <c r="J125" s="24">
        <v>1.85</v>
      </c>
      <c r="K125" s="23"/>
    </row>
    <row r="126" spans="1:11" x14ac:dyDescent="0.25">
      <c r="A126" s="31" t="s">
        <v>14</v>
      </c>
      <c r="B126" s="30">
        <v>2</v>
      </c>
      <c r="C126" s="23" t="s">
        <v>38</v>
      </c>
      <c r="D126" s="23" t="s">
        <v>10</v>
      </c>
      <c r="E126" s="23" t="s">
        <v>137</v>
      </c>
      <c r="F126" s="23" t="s">
        <v>29</v>
      </c>
      <c r="G126" s="23">
        <v>251100050</v>
      </c>
      <c r="H126" s="24">
        <f>J126/2</f>
        <v>7.25</v>
      </c>
      <c r="I126" s="23" t="s">
        <v>9</v>
      </c>
      <c r="J126" s="24">
        <v>14.5</v>
      </c>
      <c r="K126" s="23"/>
    </row>
    <row r="127" spans="1:11" x14ac:dyDescent="0.25">
      <c r="A127" s="31"/>
      <c r="B127" s="30">
        <v>3</v>
      </c>
      <c r="C127" s="23" t="s">
        <v>40</v>
      </c>
      <c r="D127" s="23" t="s">
        <v>10</v>
      </c>
      <c r="E127" s="23" t="s">
        <v>138</v>
      </c>
      <c r="F127" s="23" t="s">
        <v>41</v>
      </c>
      <c r="G127" s="23">
        <v>590020001</v>
      </c>
      <c r="H127" s="24">
        <f>J127/1</f>
        <v>1</v>
      </c>
      <c r="I127" s="23" t="s">
        <v>42</v>
      </c>
      <c r="J127" s="24">
        <v>1</v>
      </c>
      <c r="K127" s="23"/>
    </row>
    <row r="128" spans="1:11" x14ac:dyDescent="0.25">
      <c r="A128" s="31" t="s">
        <v>7</v>
      </c>
      <c r="B128" s="30">
        <v>4</v>
      </c>
      <c r="C128" s="23" t="s">
        <v>40</v>
      </c>
      <c r="D128" s="23" t="s">
        <v>10</v>
      </c>
      <c r="E128" s="23" t="s">
        <v>179</v>
      </c>
      <c r="F128" s="23" t="s">
        <v>41</v>
      </c>
      <c r="G128" s="23">
        <v>590020002</v>
      </c>
      <c r="H128" s="24">
        <f>J128/1</f>
        <v>1</v>
      </c>
      <c r="I128" s="23" t="s">
        <v>42</v>
      </c>
      <c r="J128" s="24">
        <v>1</v>
      </c>
      <c r="K128" s="23"/>
    </row>
    <row r="129" spans="1:11" x14ac:dyDescent="0.25">
      <c r="A129" s="31">
        <v>1</v>
      </c>
      <c r="B129" s="28"/>
      <c r="C129" s="28"/>
      <c r="D129" s="28"/>
      <c r="E129" s="28"/>
      <c r="F129" s="28"/>
      <c r="G129" s="28"/>
      <c r="H129" s="29"/>
      <c r="I129" s="28"/>
      <c r="J129" s="29"/>
      <c r="K129" s="28"/>
    </row>
    <row r="131" spans="1:11" x14ac:dyDescent="0.25">
      <c r="A131" s="44" t="s">
        <v>23</v>
      </c>
      <c r="B131" s="3"/>
      <c r="C131" s="3"/>
      <c r="D131" s="3"/>
      <c r="E131" s="3"/>
      <c r="F131" s="3"/>
      <c r="G131" s="3"/>
      <c r="H131" s="5"/>
      <c r="I131" s="3"/>
      <c r="J131" s="5"/>
      <c r="K131" s="3"/>
    </row>
    <row r="132" spans="1:11" ht="43.5" customHeight="1" x14ac:dyDescent="0.25">
      <c r="A132" s="47" t="s">
        <v>224</v>
      </c>
      <c r="B132" s="23">
        <v>1</v>
      </c>
      <c r="C132" s="23" t="s">
        <v>140</v>
      </c>
      <c r="D132" s="23" t="s">
        <v>10</v>
      </c>
      <c r="E132" s="23" t="s">
        <v>124</v>
      </c>
      <c r="F132" s="23" t="s">
        <v>27</v>
      </c>
      <c r="G132" s="23">
        <v>130150150</v>
      </c>
      <c r="H132" s="24">
        <f>J132/1</f>
        <v>1</v>
      </c>
      <c r="I132" s="23" t="s">
        <v>9</v>
      </c>
      <c r="J132" s="24">
        <v>1</v>
      </c>
      <c r="K132" s="23"/>
    </row>
    <row r="133" spans="1:11" x14ac:dyDescent="0.25">
      <c r="A133" s="44" t="s">
        <v>14</v>
      </c>
      <c r="B133" s="23">
        <v>2</v>
      </c>
      <c r="C133" s="23" t="s">
        <v>142</v>
      </c>
      <c r="D133" s="23" t="s">
        <v>10</v>
      </c>
      <c r="E133" s="23" t="s">
        <v>141</v>
      </c>
      <c r="F133" s="23" t="s">
        <v>27</v>
      </c>
      <c r="G133" s="23">
        <v>251400070</v>
      </c>
      <c r="H133" s="24">
        <f t="shared" ref="H133:H138" si="11">J133/1</f>
        <v>3.6</v>
      </c>
      <c r="I133" s="23" t="s">
        <v>9</v>
      </c>
      <c r="J133" s="24">
        <v>3.6</v>
      </c>
      <c r="K133" s="23"/>
    </row>
    <row r="134" spans="1:11" x14ac:dyDescent="0.25">
      <c r="A134" s="44"/>
      <c r="B134" s="23">
        <v>3</v>
      </c>
      <c r="C134" s="23" t="s">
        <v>144</v>
      </c>
      <c r="D134" s="23"/>
      <c r="E134" s="23" t="s">
        <v>143</v>
      </c>
      <c r="F134" s="23" t="s">
        <v>27</v>
      </c>
      <c r="G134" s="23">
        <v>251400070</v>
      </c>
      <c r="H134" s="24">
        <f t="shared" si="11"/>
        <v>2.7</v>
      </c>
      <c r="I134" s="23" t="s">
        <v>9</v>
      </c>
      <c r="J134" s="24">
        <v>2.7</v>
      </c>
      <c r="K134" s="23"/>
    </row>
    <row r="135" spans="1:11" x14ac:dyDescent="0.25">
      <c r="A135" s="44" t="s">
        <v>7</v>
      </c>
      <c r="B135" s="23">
        <v>4</v>
      </c>
      <c r="C135" s="23" t="s">
        <v>145</v>
      </c>
      <c r="D135" s="23"/>
      <c r="E135" s="23" t="s">
        <v>146</v>
      </c>
      <c r="F135" s="23" t="s">
        <v>147</v>
      </c>
      <c r="G135" s="23">
        <v>255100025</v>
      </c>
      <c r="H135" s="24">
        <f t="shared" si="11"/>
        <v>7.0000000000000007E-2</v>
      </c>
      <c r="I135" s="23" t="s">
        <v>9</v>
      </c>
      <c r="J135" s="24">
        <v>7.0000000000000007E-2</v>
      </c>
      <c r="K135" s="23"/>
    </row>
    <row r="136" spans="1:11" x14ac:dyDescent="0.25">
      <c r="A136" s="44">
        <v>1</v>
      </c>
      <c r="B136" s="23">
        <v>5</v>
      </c>
      <c r="C136" s="23" t="s">
        <v>132</v>
      </c>
      <c r="D136" s="23"/>
      <c r="E136" s="23" t="s">
        <v>148</v>
      </c>
      <c r="F136" s="23" t="s">
        <v>27</v>
      </c>
      <c r="G136" s="23">
        <v>130100150</v>
      </c>
      <c r="H136" s="24">
        <f t="shared" si="11"/>
        <v>0.43</v>
      </c>
      <c r="I136" s="23" t="s">
        <v>9</v>
      </c>
      <c r="J136" s="24">
        <v>0.43</v>
      </c>
      <c r="K136" s="23"/>
    </row>
    <row r="137" spans="1:11" x14ac:dyDescent="0.25">
      <c r="B137" s="23">
        <v>6</v>
      </c>
      <c r="C137" s="23" t="s">
        <v>49</v>
      </c>
      <c r="D137" s="23"/>
      <c r="E137" s="23" t="s">
        <v>149</v>
      </c>
      <c r="F137" s="23" t="s">
        <v>150</v>
      </c>
      <c r="G137" s="23">
        <v>11051260</v>
      </c>
      <c r="H137" s="24">
        <f t="shared" si="11"/>
        <v>4</v>
      </c>
      <c r="I137" s="23" t="s">
        <v>42</v>
      </c>
      <c r="J137" s="24">
        <v>4</v>
      </c>
      <c r="K137" s="23"/>
    </row>
    <row r="138" spans="1:11" x14ac:dyDescent="0.25">
      <c r="B138" s="23">
        <v>7</v>
      </c>
      <c r="C138" s="23" t="s">
        <v>49</v>
      </c>
      <c r="D138" s="23"/>
      <c r="E138" s="23" t="s">
        <v>151</v>
      </c>
      <c r="F138" s="23" t="s">
        <v>150</v>
      </c>
      <c r="G138" s="23">
        <v>12101020</v>
      </c>
      <c r="H138" s="24">
        <f t="shared" si="11"/>
        <v>4</v>
      </c>
      <c r="I138" s="23" t="s">
        <v>42</v>
      </c>
      <c r="J138" s="24">
        <v>4</v>
      </c>
      <c r="K138" s="23"/>
    </row>
    <row r="140" spans="1:11" x14ac:dyDescent="0.25">
      <c r="A140" s="44" t="s">
        <v>23</v>
      </c>
      <c r="B140" s="3"/>
      <c r="C140" s="3"/>
      <c r="D140" s="3"/>
      <c r="E140" s="3"/>
      <c r="F140" s="3"/>
      <c r="G140" s="3"/>
      <c r="H140" s="5"/>
      <c r="I140" s="3"/>
      <c r="J140" s="5"/>
      <c r="K140" s="3"/>
    </row>
    <row r="141" spans="1:11" ht="40.5" customHeight="1" x14ac:dyDescent="0.25">
      <c r="A141" s="47" t="s">
        <v>225</v>
      </c>
      <c r="B141" s="23">
        <v>1</v>
      </c>
      <c r="C141" s="23" t="s">
        <v>140</v>
      </c>
      <c r="D141" s="23" t="s">
        <v>10</v>
      </c>
      <c r="E141" s="23" t="s">
        <v>124</v>
      </c>
      <c r="F141" s="23" t="s">
        <v>27</v>
      </c>
      <c r="G141" s="23">
        <v>130150150</v>
      </c>
      <c r="H141" s="24">
        <f>J141/1</f>
        <v>3.1</v>
      </c>
      <c r="I141" s="23" t="s">
        <v>9</v>
      </c>
      <c r="J141" s="24">
        <v>3.1</v>
      </c>
      <c r="K141" s="23"/>
    </row>
    <row r="142" spans="1:11" x14ac:dyDescent="0.25">
      <c r="A142" s="44" t="s">
        <v>14</v>
      </c>
      <c r="B142" s="23">
        <v>2</v>
      </c>
      <c r="C142" s="23" t="s">
        <v>142</v>
      </c>
      <c r="D142" s="23" t="s">
        <v>10</v>
      </c>
      <c r="E142" s="23" t="s">
        <v>141</v>
      </c>
      <c r="F142" s="23" t="s">
        <v>27</v>
      </c>
      <c r="G142" s="23">
        <v>251400070</v>
      </c>
      <c r="H142" s="24">
        <f t="shared" ref="H142:H147" si="12">J142/1</f>
        <v>3.34</v>
      </c>
      <c r="I142" s="23" t="s">
        <v>9</v>
      </c>
      <c r="J142" s="24">
        <v>3.34</v>
      </c>
      <c r="K142" s="23"/>
    </row>
    <row r="143" spans="1:11" x14ac:dyDescent="0.25">
      <c r="A143" s="44"/>
      <c r="B143" s="23">
        <v>3</v>
      </c>
      <c r="C143" s="23" t="s">
        <v>144</v>
      </c>
      <c r="D143" s="23"/>
      <c r="E143" s="23" t="s">
        <v>143</v>
      </c>
      <c r="F143" s="23" t="s">
        <v>27</v>
      </c>
      <c r="G143" s="23">
        <v>251400070</v>
      </c>
      <c r="H143" s="24">
        <f t="shared" si="12"/>
        <v>3</v>
      </c>
      <c r="I143" s="23" t="s">
        <v>9</v>
      </c>
      <c r="J143" s="24">
        <v>3</v>
      </c>
      <c r="K143" s="23"/>
    </row>
    <row r="144" spans="1:11" x14ac:dyDescent="0.25">
      <c r="A144" s="44" t="s">
        <v>7</v>
      </c>
      <c r="B144" s="23">
        <v>4</v>
      </c>
      <c r="C144" s="23" t="s">
        <v>145</v>
      </c>
      <c r="D144" s="23"/>
      <c r="E144" s="23" t="s">
        <v>146</v>
      </c>
      <c r="F144" s="23" t="s">
        <v>147</v>
      </c>
      <c r="G144" s="23">
        <v>255100025</v>
      </c>
      <c r="H144" s="24">
        <f t="shared" si="12"/>
        <v>7.0000000000000007E-2</v>
      </c>
      <c r="I144" s="23" t="s">
        <v>9</v>
      </c>
      <c r="J144" s="24">
        <v>7.0000000000000007E-2</v>
      </c>
      <c r="K144" s="23"/>
    </row>
    <row r="145" spans="1:11" x14ac:dyDescent="0.25">
      <c r="A145" s="44">
        <v>1</v>
      </c>
      <c r="B145" s="23">
        <v>5</v>
      </c>
      <c r="C145" s="23" t="s">
        <v>132</v>
      </c>
      <c r="D145" s="23"/>
      <c r="E145" s="23" t="s">
        <v>148</v>
      </c>
      <c r="F145" s="23" t="s">
        <v>27</v>
      </c>
      <c r="G145" s="23">
        <v>130100150</v>
      </c>
      <c r="H145" s="24">
        <f t="shared" si="12"/>
        <v>0.48</v>
      </c>
      <c r="I145" s="23" t="s">
        <v>9</v>
      </c>
      <c r="J145" s="24">
        <v>0.48</v>
      </c>
      <c r="K145" s="23"/>
    </row>
    <row r="146" spans="1:11" x14ac:dyDescent="0.25">
      <c r="B146" s="23">
        <v>6</v>
      </c>
      <c r="C146" s="23" t="s">
        <v>49</v>
      </c>
      <c r="D146" s="23"/>
      <c r="E146" s="23" t="s">
        <v>149</v>
      </c>
      <c r="F146" s="23" t="s">
        <v>150</v>
      </c>
      <c r="G146" s="23">
        <v>11051260</v>
      </c>
      <c r="H146" s="24">
        <f t="shared" si="12"/>
        <v>4</v>
      </c>
      <c r="I146" s="23" t="s">
        <v>42</v>
      </c>
      <c r="J146" s="24">
        <v>4</v>
      </c>
      <c r="K146" s="23"/>
    </row>
    <row r="147" spans="1:11" x14ac:dyDescent="0.25">
      <c r="B147" s="23">
        <v>7</v>
      </c>
      <c r="C147" s="23" t="s">
        <v>49</v>
      </c>
      <c r="D147" s="23"/>
      <c r="E147" s="23" t="s">
        <v>151</v>
      </c>
      <c r="F147" s="23" t="s">
        <v>150</v>
      </c>
      <c r="G147" s="23">
        <v>12101020</v>
      </c>
      <c r="H147" s="24">
        <f t="shared" si="12"/>
        <v>4</v>
      </c>
      <c r="I147" s="23" t="s">
        <v>42</v>
      </c>
      <c r="J147" s="24">
        <v>4</v>
      </c>
      <c r="K147" s="23"/>
    </row>
    <row r="149" spans="1:11" x14ac:dyDescent="0.25">
      <c r="A149" s="44" t="s">
        <v>23</v>
      </c>
      <c r="B149" s="3"/>
      <c r="C149" s="3"/>
      <c r="D149" s="3"/>
      <c r="E149" s="3"/>
      <c r="F149" s="3"/>
      <c r="G149" s="3"/>
      <c r="H149" s="5"/>
      <c r="I149" s="3"/>
      <c r="J149" s="5"/>
      <c r="K149" s="3"/>
    </row>
    <row r="150" spans="1:11" ht="40.5" customHeight="1" x14ac:dyDescent="0.25">
      <c r="A150" s="47" t="s">
        <v>226</v>
      </c>
      <c r="B150" s="23">
        <v>1</v>
      </c>
      <c r="C150" s="23" t="s">
        <v>44</v>
      </c>
      <c r="D150" s="23" t="s">
        <v>10</v>
      </c>
      <c r="E150" s="23" t="s">
        <v>155</v>
      </c>
      <c r="F150" s="23" t="s">
        <v>10</v>
      </c>
      <c r="G150" s="23">
        <v>200500510</v>
      </c>
      <c r="H150" s="24">
        <f>J150/2</f>
        <v>1</v>
      </c>
      <c r="I150" s="23" t="s">
        <v>42</v>
      </c>
      <c r="J150" s="24">
        <v>2</v>
      </c>
      <c r="K150" s="23"/>
    </row>
    <row r="151" spans="1:11" x14ac:dyDescent="0.25">
      <c r="A151" s="44" t="s">
        <v>14</v>
      </c>
      <c r="B151" s="23">
        <v>2</v>
      </c>
      <c r="C151" s="23" t="s">
        <v>152</v>
      </c>
      <c r="D151" s="23" t="s">
        <v>10</v>
      </c>
      <c r="E151" s="23" t="s">
        <v>156</v>
      </c>
      <c r="F151" s="23" t="s">
        <v>10</v>
      </c>
      <c r="G151" s="23">
        <v>200101210</v>
      </c>
      <c r="H151" s="24">
        <f t="shared" ref="H151:H154" si="13">J151/2</f>
        <v>1</v>
      </c>
      <c r="I151" s="23" t="s">
        <v>42</v>
      </c>
      <c r="J151" s="24">
        <v>2</v>
      </c>
      <c r="K151" s="23"/>
    </row>
    <row r="152" spans="1:11" x14ac:dyDescent="0.25">
      <c r="A152" s="44"/>
      <c r="B152" s="23">
        <v>3</v>
      </c>
      <c r="C152" s="23" t="s">
        <v>153</v>
      </c>
      <c r="D152" s="23"/>
      <c r="E152" s="23" t="s">
        <v>157</v>
      </c>
      <c r="F152" s="23" t="s">
        <v>10</v>
      </c>
      <c r="G152" s="23">
        <v>200200210</v>
      </c>
      <c r="H152" s="24">
        <f t="shared" si="13"/>
        <v>1</v>
      </c>
      <c r="I152" s="23" t="s">
        <v>42</v>
      </c>
      <c r="J152" s="24">
        <v>2</v>
      </c>
      <c r="K152" s="23"/>
    </row>
    <row r="153" spans="1:11" x14ac:dyDescent="0.25">
      <c r="A153" s="44" t="s">
        <v>7</v>
      </c>
      <c r="B153" s="23">
        <v>4</v>
      </c>
      <c r="C153" s="23" t="s">
        <v>154</v>
      </c>
      <c r="D153" s="23"/>
      <c r="E153" s="23" t="s">
        <v>158</v>
      </c>
      <c r="F153" s="23" t="s">
        <v>10</v>
      </c>
      <c r="G153" s="23">
        <v>200300090</v>
      </c>
      <c r="H153" s="24">
        <f t="shared" si="13"/>
        <v>2</v>
      </c>
      <c r="I153" s="23" t="s">
        <v>42</v>
      </c>
      <c r="J153" s="24">
        <v>4</v>
      </c>
      <c r="K153" s="23"/>
    </row>
    <row r="154" spans="1:11" x14ac:dyDescent="0.25">
      <c r="A154" s="44">
        <v>2</v>
      </c>
      <c r="B154" s="23">
        <v>5</v>
      </c>
      <c r="C154" s="23" t="s">
        <v>47</v>
      </c>
      <c r="D154" s="23"/>
      <c r="E154" s="23" t="s">
        <v>159</v>
      </c>
      <c r="F154" s="23" t="s">
        <v>47</v>
      </c>
      <c r="G154" s="23">
        <v>200900001</v>
      </c>
      <c r="H154" s="24">
        <f t="shared" si="13"/>
        <v>2</v>
      </c>
      <c r="I154" s="23" t="s">
        <v>42</v>
      </c>
      <c r="J154" s="24">
        <v>4</v>
      </c>
      <c r="K154" s="23"/>
    </row>
    <row r="156" spans="1:11" x14ac:dyDescent="0.25">
      <c r="A156" s="31" t="s">
        <v>23</v>
      </c>
      <c r="B156" s="45"/>
      <c r="C156" s="3"/>
      <c r="D156" s="3"/>
      <c r="E156" s="3"/>
      <c r="F156" s="3"/>
      <c r="G156" s="3"/>
      <c r="H156" s="5"/>
      <c r="I156" s="3"/>
      <c r="J156" s="5"/>
      <c r="K156" s="3"/>
    </row>
    <row r="157" spans="1:11" ht="38.25" x14ac:dyDescent="0.25">
      <c r="A157" s="46" t="s">
        <v>227</v>
      </c>
      <c r="B157" s="30">
        <v>1</v>
      </c>
      <c r="C157" s="23" t="s">
        <v>133</v>
      </c>
      <c r="D157" s="23" t="s">
        <v>10</v>
      </c>
      <c r="E157" s="23" t="s">
        <v>139</v>
      </c>
      <c r="F157" s="23" t="s">
        <v>29</v>
      </c>
      <c r="G157" s="23">
        <v>251100115</v>
      </c>
      <c r="H157" s="24">
        <f>J157/2</f>
        <v>0.92500000000000004</v>
      </c>
      <c r="I157" s="23" t="s">
        <v>9</v>
      </c>
      <c r="J157" s="24">
        <v>1.85</v>
      </c>
      <c r="K157" s="23"/>
    </row>
    <row r="158" spans="1:11" x14ac:dyDescent="0.25">
      <c r="A158" s="31" t="s">
        <v>14</v>
      </c>
      <c r="B158" s="30">
        <v>2</v>
      </c>
      <c r="C158" s="23" t="s">
        <v>38</v>
      </c>
      <c r="D158" s="23" t="s">
        <v>10</v>
      </c>
      <c r="E158" s="23" t="s">
        <v>137</v>
      </c>
      <c r="F158" s="23" t="s">
        <v>29</v>
      </c>
      <c r="G158" s="23">
        <v>251100050</v>
      </c>
      <c r="H158" s="24">
        <f>J158/2</f>
        <v>7.25</v>
      </c>
      <c r="I158" s="23" t="s">
        <v>9</v>
      </c>
      <c r="J158" s="24">
        <v>14.5</v>
      </c>
      <c r="K158" s="23"/>
    </row>
    <row r="159" spans="1:11" x14ac:dyDescent="0.25">
      <c r="A159" s="31"/>
      <c r="B159" s="30">
        <v>3</v>
      </c>
      <c r="C159" s="23" t="s">
        <v>40</v>
      </c>
      <c r="D159" s="23" t="s">
        <v>10</v>
      </c>
      <c r="E159" s="23" t="s">
        <v>138</v>
      </c>
      <c r="F159" s="23" t="s">
        <v>41</v>
      </c>
      <c r="G159" s="23">
        <v>590020001</v>
      </c>
      <c r="H159" s="24">
        <f>J159/1</f>
        <v>1</v>
      </c>
      <c r="I159" s="23" t="s">
        <v>42</v>
      </c>
      <c r="J159" s="24">
        <v>1</v>
      </c>
      <c r="K159" s="23"/>
    </row>
    <row r="160" spans="1:11" x14ac:dyDescent="0.25">
      <c r="A160" s="31" t="s">
        <v>7</v>
      </c>
      <c r="B160" s="30">
        <v>4</v>
      </c>
      <c r="C160" s="23" t="s">
        <v>40</v>
      </c>
      <c r="D160" s="23" t="s">
        <v>10</v>
      </c>
      <c r="E160" s="23" t="s">
        <v>179</v>
      </c>
      <c r="F160" s="23" t="s">
        <v>41</v>
      </c>
      <c r="G160" s="23">
        <v>590020002</v>
      </c>
      <c r="H160" s="24">
        <f>J160/1</f>
        <v>1</v>
      </c>
      <c r="I160" s="23" t="s">
        <v>42</v>
      </c>
      <c r="J160" s="24">
        <v>1</v>
      </c>
      <c r="K160" s="23"/>
    </row>
    <row r="161" spans="1:11" x14ac:dyDescent="0.25">
      <c r="A161" s="31">
        <v>1</v>
      </c>
      <c r="B161" s="28"/>
      <c r="C161" s="28"/>
      <c r="D161" s="28"/>
      <c r="E161" s="28"/>
      <c r="F161" s="28"/>
      <c r="G161" s="28"/>
      <c r="H161" s="29"/>
      <c r="I161" s="28"/>
      <c r="J161" s="29"/>
      <c r="K161" s="28"/>
    </row>
    <row r="163" spans="1:11" x14ac:dyDescent="0.25">
      <c r="A163" s="44" t="s">
        <v>23</v>
      </c>
      <c r="B163" s="3"/>
      <c r="C163" s="3"/>
      <c r="D163" s="3"/>
      <c r="E163" s="3"/>
      <c r="F163" s="3"/>
      <c r="G163" s="3"/>
      <c r="H163" s="5"/>
      <c r="I163" s="3"/>
      <c r="J163" s="5"/>
      <c r="K163" s="3"/>
    </row>
    <row r="164" spans="1:11" ht="38.25" x14ac:dyDescent="0.25">
      <c r="A164" s="47" t="s">
        <v>228</v>
      </c>
      <c r="B164" s="23">
        <v>1</v>
      </c>
      <c r="C164" s="23" t="s">
        <v>140</v>
      </c>
      <c r="D164" s="23" t="s">
        <v>10</v>
      </c>
      <c r="E164" s="23" t="s">
        <v>124</v>
      </c>
      <c r="F164" s="23" t="s">
        <v>27</v>
      </c>
      <c r="G164" s="23">
        <v>130150150</v>
      </c>
      <c r="H164" s="24">
        <f>J164/1</f>
        <v>1</v>
      </c>
      <c r="I164" s="23" t="s">
        <v>9</v>
      </c>
      <c r="J164" s="24">
        <v>1</v>
      </c>
      <c r="K164" s="23"/>
    </row>
    <row r="165" spans="1:11" x14ac:dyDescent="0.25">
      <c r="A165" s="44" t="s">
        <v>14</v>
      </c>
      <c r="B165" s="23">
        <v>2</v>
      </c>
      <c r="C165" s="23" t="s">
        <v>142</v>
      </c>
      <c r="D165" s="23" t="s">
        <v>10</v>
      </c>
      <c r="E165" s="23" t="s">
        <v>141</v>
      </c>
      <c r="F165" s="23" t="s">
        <v>27</v>
      </c>
      <c r="G165" s="23">
        <v>251400070</v>
      </c>
      <c r="H165" s="24">
        <f t="shared" ref="H165:H170" si="14">J165/1</f>
        <v>3.6</v>
      </c>
      <c r="I165" s="23" t="s">
        <v>9</v>
      </c>
      <c r="J165" s="24">
        <v>3.6</v>
      </c>
      <c r="K165" s="23"/>
    </row>
    <row r="166" spans="1:11" x14ac:dyDescent="0.25">
      <c r="A166" s="44"/>
      <c r="B166" s="23">
        <v>3</v>
      </c>
      <c r="C166" s="23" t="s">
        <v>144</v>
      </c>
      <c r="D166" s="23"/>
      <c r="E166" s="23" t="s">
        <v>143</v>
      </c>
      <c r="F166" s="23" t="s">
        <v>27</v>
      </c>
      <c r="G166" s="23">
        <v>251400070</v>
      </c>
      <c r="H166" s="24">
        <f t="shared" si="14"/>
        <v>2.7</v>
      </c>
      <c r="I166" s="23" t="s">
        <v>9</v>
      </c>
      <c r="J166" s="24">
        <v>2.7</v>
      </c>
      <c r="K166" s="23"/>
    </row>
    <row r="167" spans="1:11" x14ac:dyDescent="0.25">
      <c r="A167" s="44" t="s">
        <v>7</v>
      </c>
      <c r="B167" s="23">
        <v>4</v>
      </c>
      <c r="C167" s="23" t="s">
        <v>145</v>
      </c>
      <c r="D167" s="23"/>
      <c r="E167" s="23" t="s">
        <v>146</v>
      </c>
      <c r="F167" s="23" t="s">
        <v>147</v>
      </c>
      <c r="G167" s="23">
        <v>255100025</v>
      </c>
      <c r="H167" s="24">
        <f t="shared" si="14"/>
        <v>7.0000000000000007E-2</v>
      </c>
      <c r="I167" s="23" t="s">
        <v>9</v>
      </c>
      <c r="J167" s="24">
        <v>7.0000000000000007E-2</v>
      </c>
      <c r="K167" s="23"/>
    </row>
    <row r="168" spans="1:11" x14ac:dyDescent="0.25">
      <c r="A168" s="44">
        <v>1</v>
      </c>
      <c r="B168" s="23">
        <v>5</v>
      </c>
      <c r="C168" s="23" t="s">
        <v>132</v>
      </c>
      <c r="D168" s="23"/>
      <c r="E168" s="23" t="s">
        <v>148</v>
      </c>
      <c r="F168" s="23" t="s">
        <v>27</v>
      </c>
      <c r="G168" s="23">
        <v>130100150</v>
      </c>
      <c r="H168" s="24">
        <f t="shared" si="14"/>
        <v>0.43</v>
      </c>
      <c r="I168" s="23" t="s">
        <v>9</v>
      </c>
      <c r="J168" s="24">
        <v>0.43</v>
      </c>
      <c r="K168" s="23"/>
    </row>
    <row r="169" spans="1:11" x14ac:dyDescent="0.25">
      <c r="B169" s="23">
        <v>6</v>
      </c>
      <c r="C169" s="23" t="s">
        <v>49</v>
      </c>
      <c r="D169" s="23"/>
      <c r="E169" s="23" t="s">
        <v>149</v>
      </c>
      <c r="F169" s="23" t="s">
        <v>150</v>
      </c>
      <c r="G169" s="23">
        <v>11051260</v>
      </c>
      <c r="H169" s="24">
        <f t="shared" si="14"/>
        <v>4</v>
      </c>
      <c r="I169" s="23" t="s">
        <v>42</v>
      </c>
      <c r="J169" s="24">
        <v>4</v>
      </c>
      <c r="K169" s="23"/>
    </row>
    <row r="170" spans="1:11" x14ac:dyDescent="0.25">
      <c r="B170" s="23">
        <v>7</v>
      </c>
      <c r="C170" s="23" t="s">
        <v>49</v>
      </c>
      <c r="D170" s="23"/>
      <c r="E170" s="23" t="s">
        <v>151</v>
      </c>
      <c r="F170" s="23" t="s">
        <v>150</v>
      </c>
      <c r="G170" s="23">
        <v>12101020</v>
      </c>
      <c r="H170" s="24">
        <f t="shared" si="14"/>
        <v>4</v>
      </c>
      <c r="I170" s="23" t="s">
        <v>42</v>
      </c>
      <c r="J170" s="24">
        <v>4</v>
      </c>
      <c r="K170" s="23"/>
    </row>
    <row r="172" spans="1:11" x14ac:dyDescent="0.25">
      <c r="A172" s="44" t="s">
        <v>23</v>
      </c>
      <c r="B172" s="3"/>
      <c r="C172" s="3"/>
      <c r="D172" s="3"/>
      <c r="E172" s="3"/>
      <c r="F172" s="3"/>
      <c r="G172" s="3"/>
      <c r="H172" s="5"/>
      <c r="I172" s="3"/>
      <c r="J172" s="5"/>
      <c r="K172" s="3"/>
    </row>
    <row r="173" spans="1:11" ht="38.25" x14ac:dyDescent="0.25">
      <c r="A173" s="47" t="s">
        <v>229</v>
      </c>
      <c r="B173" s="23">
        <v>1</v>
      </c>
      <c r="C173" s="23" t="s">
        <v>140</v>
      </c>
      <c r="D173" s="23" t="s">
        <v>10</v>
      </c>
      <c r="E173" s="23" t="s">
        <v>124</v>
      </c>
      <c r="F173" s="23" t="s">
        <v>27</v>
      </c>
      <c r="G173" s="23">
        <v>130150150</v>
      </c>
      <c r="H173" s="24">
        <f>J173/1</f>
        <v>3.1</v>
      </c>
      <c r="I173" s="23" t="s">
        <v>9</v>
      </c>
      <c r="J173" s="24">
        <v>3.1</v>
      </c>
      <c r="K173" s="23"/>
    </row>
    <row r="174" spans="1:11" x14ac:dyDescent="0.25">
      <c r="A174" s="44" t="s">
        <v>14</v>
      </c>
      <c r="B174" s="23">
        <v>2</v>
      </c>
      <c r="C174" s="23" t="s">
        <v>142</v>
      </c>
      <c r="D174" s="23" t="s">
        <v>10</v>
      </c>
      <c r="E174" s="23" t="s">
        <v>141</v>
      </c>
      <c r="F174" s="23" t="s">
        <v>27</v>
      </c>
      <c r="G174" s="23">
        <v>251400070</v>
      </c>
      <c r="H174" s="24">
        <f t="shared" ref="H174:H179" si="15">J174/1</f>
        <v>3.34</v>
      </c>
      <c r="I174" s="23" t="s">
        <v>9</v>
      </c>
      <c r="J174" s="24">
        <v>3.34</v>
      </c>
      <c r="K174" s="23"/>
    </row>
    <row r="175" spans="1:11" x14ac:dyDescent="0.25">
      <c r="A175" s="44"/>
      <c r="B175" s="23">
        <v>3</v>
      </c>
      <c r="C175" s="23" t="s">
        <v>144</v>
      </c>
      <c r="D175" s="23"/>
      <c r="E175" s="23" t="s">
        <v>143</v>
      </c>
      <c r="F175" s="23" t="s">
        <v>27</v>
      </c>
      <c r="G175" s="23">
        <v>251400070</v>
      </c>
      <c r="H175" s="24">
        <f t="shared" si="15"/>
        <v>3</v>
      </c>
      <c r="I175" s="23" t="s">
        <v>9</v>
      </c>
      <c r="J175" s="24">
        <v>3</v>
      </c>
      <c r="K175" s="23"/>
    </row>
    <row r="176" spans="1:11" x14ac:dyDescent="0.25">
      <c r="A176" s="44" t="s">
        <v>7</v>
      </c>
      <c r="B176" s="23">
        <v>4</v>
      </c>
      <c r="C176" s="23" t="s">
        <v>145</v>
      </c>
      <c r="D176" s="23"/>
      <c r="E176" s="23" t="s">
        <v>146</v>
      </c>
      <c r="F176" s="23" t="s">
        <v>147</v>
      </c>
      <c r="G176" s="23">
        <v>255100025</v>
      </c>
      <c r="H176" s="24">
        <f t="shared" si="15"/>
        <v>7.0000000000000007E-2</v>
      </c>
      <c r="I176" s="23" t="s">
        <v>9</v>
      </c>
      <c r="J176" s="24">
        <v>7.0000000000000007E-2</v>
      </c>
      <c r="K176" s="23"/>
    </row>
    <row r="177" spans="1:11" x14ac:dyDescent="0.25">
      <c r="A177" s="44">
        <v>1</v>
      </c>
      <c r="B177" s="23">
        <v>5</v>
      </c>
      <c r="C177" s="23" t="s">
        <v>132</v>
      </c>
      <c r="D177" s="23"/>
      <c r="E177" s="23" t="s">
        <v>148</v>
      </c>
      <c r="F177" s="23" t="s">
        <v>27</v>
      </c>
      <c r="G177" s="23">
        <v>130100150</v>
      </c>
      <c r="H177" s="24">
        <f t="shared" si="15"/>
        <v>0.48</v>
      </c>
      <c r="I177" s="23" t="s">
        <v>9</v>
      </c>
      <c r="J177" s="24">
        <v>0.48</v>
      </c>
      <c r="K177" s="23"/>
    </row>
    <row r="178" spans="1:11" x14ac:dyDescent="0.25">
      <c r="B178" s="23">
        <v>6</v>
      </c>
      <c r="C178" s="23" t="s">
        <v>49</v>
      </c>
      <c r="D178" s="23"/>
      <c r="E178" s="23" t="s">
        <v>149</v>
      </c>
      <c r="F178" s="23" t="s">
        <v>150</v>
      </c>
      <c r="G178" s="23">
        <v>11051260</v>
      </c>
      <c r="H178" s="24">
        <f t="shared" si="15"/>
        <v>4</v>
      </c>
      <c r="I178" s="23" t="s">
        <v>42</v>
      </c>
      <c r="J178" s="24">
        <v>4</v>
      </c>
      <c r="K178" s="23"/>
    </row>
    <row r="179" spans="1:11" x14ac:dyDescent="0.25">
      <c r="B179" s="23">
        <v>7</v>
      </c>
      <c r="C179" s="23" t="s">
        <v>49</v>
      </c>
      <c r="D179" s="23"/>
      <c r="E179" s="23" t="s">
        <v>151</v>
      </c>
      <c r="F179" s="23" t="s">
        <v>150</v>
      </c>
      <c r="G179" s="23">
        <v>12101020</v>
      </c>
      <c r="H179" s="24">
        <f t="shared" si="15"/>
        <v>4</v>
      </c>
      <c r="I179" s="23" t="s">
        <v>42</v>
      </c>
      <c r="J179" s="24">
        <v>4</v>
      </c>
      <c r="K179" s="23"/>
    </row>
    <row r="181" spans="1:11" x14ac:dyDescent="0.25">
      <c r="A181" s="44" t="s">
        <v>23</v>
      </c>
      <c r="B181" s="3"/>
      <c r="C181" s="3"/>
      <c r="D181" s="3"/>
      <c r="E181" s="3"/>
      <c r="F181" s="3"/>
      <c r="G181" s="3"/>
      <c r="H181" s="5"/>
      <c r="I181" s="3"/>
      <c r="J181" s="5"/>
      <c r="K181" s="3"/>
    </row>
    <row r="182" spans="1:11" ht="38.25" x14ac:dyDescent="0.25">
      <c r="A182" s="47" t="s">
        <v>230</v>
      </c>
      <c r="B182" s="23">
        <v>1</v>
      </c>
      <c r="C182" s="23" t="s">
        <v>44</v>
      </c>
      <c r="D182" s="23" t="s">
        <v>10</v>
      </c>
      <c r="E182" s="23" t="s">
        <v>155</v>
      </c>
      <c r="F182" s="23" t="s">
        <v>10</v>
      </c>
      <c r="G182" s="23">
        <v>200500510</v>
      </c>
      <c r="H182" s="24">
        <f>J182/2</f>
        <v>1</v>
      </c>
      <c r="I182" s="23" t="s">
        <v>42</v>
      </c>
      <c r="J182" s="24">
        <v>2</v>
      </c>
      <c r="K182" s="23"/>
    </row>
    <row r="183" spans="1:11" x14ac:dyDescent="0.25">
      <c r="A183" s="44" t="s">
        <v>14</v>
      </c>
      <c r="B183" s="23">
        <v>2</v>
      </c>
      <c r="C183" s="23" t="s">
        <v>152</v>
      </c>
      <c r="D183" s="23" t="s">
        <v>10</v>
      </c>
      <c r="E183" s="23" t="s">
        <v>156</v>
      </c>
      <c r="F183" s="23" t="s">
        <v>10</v>
      </c>
      <c r="G183" s="23">
        <v>200101210</v>
      </c>
      <c r="H183" s="24">
        <f t="shared" ref="H183:H186" si="16">J183/2</f>
        <v>1</v>
      </c>
      <c r="I183" s="23" t="s">
        <v>42</v>
      </c>
      <c r="J183" s="24">
        <v>2</v>
      </c>
      <c r="K183" s="23"/>
    </row>
    <row r="184" spans="1:11" x14ac:dyDescent="0.25">
      <c r="A184" s="44"/>
      <c r="B184" s="23">
        <v>3</v>
      </c>
      <c r="C184" s="23" t="s">
        <v>153</v>
      </c>
      <c r="D184" s="23"/>
      <c r="E184" s="23" t="s">
        <v>157</v>
      </c>
      <c r="F184" s="23" t="s">
        <v>10</v>
      </c>
      <c r="G184" s="23">
        <v>200200210</v>
      </c>
      <c r="H184" s="24">
        <f t="shared" si="16"/>
        <v>1</v>
      </c>
      <c r="I184" s="23" t="s">
        <v>42</v>
      </c>
      <c r="J184" s="24">
        <v>2</v>
      </c>
      <c r="K184" s="23"/>
    </row>
    <row r="185" spans="1:11" x14ac:dyDescent="0.25">
      <c r="A185" s="44" t="s">
        <v>7</v>
      </c>
      <c r="B185" s="23">
        <v>4</v>
      </c>
      <c r="C185" s="23" t="s">
        <v>154</v>
      </c>
      <c r="D185" s="23"/>
      <c r="E185" s="23" t="s">
        <v>158</v>
      </c>
      <c r="F185" s="23" t="s">
        <v>10</v>
      </c>
      <c r="G185" s="23">
        <v>200300090</v>
      </c>
      <c r="H185" s="24">
        <f t="shared" si="16"/>
        <v>2</v>
      </c>
      <c r="I185" s="23" t="s">
        <v>42</v>
      </c>
      <c r="J185" s="24">
        <v>4</v>
      </c>
      <c r="K185" s="23"/>
    </row>
    <row r="186" spans="1:11" x14ac:dyDescent="0.25">
      <c r="A186" s="44">
        <v>2</v>
      </c>
      <c r="B186" s="23">
        <v>5</v>
      </c>
      <c r="C186" s="23" t="s">
        <v>47</v>
      </c>
      <c r="D186" s="23"/>
      <c r="E186" s="23" t="s">
        <v>159</v>
      </c>
      <c r="F186" s="23" t="s">
        <v>47</v>
      </c>
      <c r="G186" s="23">
        <v>200900001</v>
      </c>
      <c r="H186" s="24">
        <f t="shared" si="16"/>
        <v>2</v>
      </c>
      <c r="I186" s="23" t="s">
        <v>42</v>
      </c>
      <c r="J186" s="24">
        <v>4</v>
      </c>
      <c r="K186" s="23"/>
    </row>
    <row r="188" spans="1:11" x14ac:dyDescent="0.25">
      <c r="A188" s="31" t="s">
        <v>23</v>
      </c>
      <c r="B188" s="45"/>
      <c r="C188" s="3"/>
      <c r="D188" s="3"/>
      <c r="E188" s="3"/>
      <c r="F188" s="3"/>
      <c r="G188" s="3"/>
      <c r="H188" s="5"/>
      <c r="I188" s="3"/>
      <c r="J188" s="5"/>
      <c r="K188" s="3"/>
    </row>
    <row r="189" spans="1:11" x14ac:dyDescent="0.25">
      <c r="A189" s="46" t="s">
        <v>180</v>
      </c>
      <c r="B189" s="30">
        <v>1</v>
      </c>
      <c r="C189" s="23" t="s">
        <v>180</v>
      </c>
      <c r="D189" s="23" t="s">
        <v>10</v>
      </c>
      <c r="E189" s="23" t="s">
        <v>128</v>
      </c>
      <c r="F189" s="23" t="s">
        <v>29</v>
      </c>
      <c r="G189" s="51">
        <v>29100160</v>
      </c>
      <c r="H189" s="24">
        <f>J189/4</f>
        <v>6.75</v>
      </c>
      <c r="I189" s="23" t="s">
        <v>9</v>
      </c>
      <c r="J189" s="24">
        <v>27</v>
      </c>
      <c r="K189" s="23"/>
    </row>
    <row r="190" spans="1:11" x14ac:dyDescent="0.25">
      <c r="A190" s="31" t="s">
        <v>14</v>
      </c>
      <c r="B190" s="28"/>
      <c r="C190" s="28"/>
      <c r="D190" s="28"/>
      <c r="E190" s="28"/>
      <c r="F190" s="28"/>
      <c r="G190" s="28"/>
      <c r="H190" s="29"/>
      <c r="I190" s="28"/>
      <c r="J190" s="29"/>
      <c r="K190" s="28"/>
    </row>
    <row r="191" spans="1:11" x14ac:dyDescent="0.25">
      <c r="A191" s="31"/>
      <c r="B191" s="28"/>
      <c r="C191" s="28"/>
      <c r="D191" s="28"/>
      <c r="E191" s="28"/>
      <c r="F191" s="28"/>
      <c r="G191" s="28"/>
      <c r="H191" s="29"/>
      <c r="I191" s="28"/>
      <c r="J191" s="29"/>
      <c r="K191" s="28"/>
    </row>
    <row r="192" spans="1:11" x14ac:dyDescent="0.25">
      <c r="A192" s="31" t="s">
        <v>7</v>
      </c>
      <c r="B192" s="28"/>
      <c r="C192" s="28"/>
      <c r="D192" s="28"/>
      <c r="E192" s="28"/>
      <c r="F192" s="28"/>
      <c r="G192" s="28"/>
      <c r="H192" s="29"/>
      <c r="I192" s="28"/>
      <c r="J192" s="29"/>
      <c r="K192" s="28"/>
    </row>
    <row r="193" spans="1:11" x14ac:dyDescent="0.25">
      <c r="A193" s="31">
        <v>4</v>
      </c>
      <c r="B193" s="28"/>
      <c r="C193" s="28"/>
      <c r="D193" s="28"/>
      <c r="E193" s="28"/>
      <c r="F193" s="28"/>
      <c r="G193" s="28"/>
      <c r="H193" s="29"/>
      <c r="I193" s="28"/>
      <c r="J193" s="29"/>
      <c r="K193" s="28"/>
    </row>
    <row r="195" spans="1:11" x14ac:dyDescent="0.25">
      <c r="A195" s="31" t="s">
        <v>23</v>
      </c>
      <c r="B195" s="45"/>
      <c r="C195" s="3"/>
      <c r="D195" s="3"/>
      <c r="E195" s="3"/>
      <c r="F195" s="3"/>
      <c r="G195" s="3"/>
      <c r="H195" s="5"/>
      <c r="I195" s="3"/>
      <c r="J195" s="5"/>
      <c r="K195" s="3"/>
    </row>
    <row r="196" spans="1:11" x14ac:dyDescent="0.25">
      <c r="A196" s="46" t="s">
        <v>107</v>
      </c>
      <c r="B196" s="30">
        <v>1</v>
      </c>
      <c r="C196" s="23" t="s">
        <v>126</v>
      </c>
      <c r="D196" s="23" t="s">
        <v>10</v>
      </c>
      <c r="E196" s="23" t="s">
        <v>128</v>
      </c>
      <c r="F196" s="23" t="s">
        <v>29</v>
      </c>
      <c r="G196" s="51">
        <v>29100160</v>
      </c>
      <c r="H196" s="24">
        <f>J196/1</f>
        <v>6.75</v>
      </c>
      <c r="I196" s="23" t="s">
        <v>9</v>
      </c>
      <c r="J196" s="24">
        <v>6.75</v>
      </c>
      <c r="K196" s="23"/>
    </row>
    <row r="197" spans="1:11" x14ac:dyDescent="0.25">
      <c r="A197" s="31" t="s">
        <v>14</v>
      </c>
      <c r="B197" s="30">
        <v>2</v>
      </c>
      <c r="C197" s="23" t="s">
        <v>125</v>
      </c>
      <c r="D197" s="23" t="s">
        <v>10</v>
      </c>
      <c r="E197" s="23" t="s">
        <v>127</v>
      </c>
      <c r="F197" s="23" t="s">
        <v>29</v>
      </c>
      <c r="G197" s="54">
        <v>231140140</v>
      </c>
      <c r="H197" s="24">
        <f>J197/1</f>
        <v>7.15</v>
      </c>
      <c r="I197" s="23" t="s">
        <v>9</v>
      </c>
      <c r="J197" s="24">
        <v>7.15</v>
      </c>
      <c r="K197" s="23"/>
    </row>
    <row r="198" spans="1:11" x14ac:dyDescent="0.25">
      <c r="A198" s="31"/>
      <c r="B198" s="28"/>
      <c r="C198" s="28"/>
      <c r="D198" s="28"/>
      <c r="E198" s="28"/>
      <c r="F198" s="28"/>
      <c r="G198" s="28"/>
      <c r="H198" s="29"/>
      <c r="I198" s="28"/>
      <c r="J198" s="29"/>
      <c r="K198" s="28"/>
    </row>
    <row r="199" spans="1:11" x14ac:dyDescent="0.25">
      <c r="A199" s="31" t="s">
        <v>7</v>
      </c>
      <c r="B199" s="28"/>
      <c r="C199" s="28"/>
      <c r="D199" s="28"/>
      <c r="E199" s="28"/>
      <c r="F199" s="28"/>
      <c r="G199" s="28"/>
      <c r="H199" s="29"/>
      <c r="I199" s="28"/>
      <c r="J199" s="29"/>
      <c r="K199" s="28"/>
    </row>
    <row r="200" spans="1:11" x14ac:dyDescent="0.25">
      <c r="A200" s="31">
        <v>1</v>
      </c>
      <c r="B200" s="28"/>
      <c r="C200" s="28"/>
      <c r="D200" s="28"/>
      <c r="E200" s="28"/>
      <c r="F200" s="28"/>
      <c r="G200" s="28"/>
      <c r="H200" s="29"/>
      <c r="I200" s="28"/>
      <c r="J200" s="29"/>
      <c r="K200" s="28"/>
    </row>
    <row r="202" spans="1:11" x14ac:dyDescent="0.25">
      <c r="A202" s="31" t="s">
        <v>23</v>
      </c>
      <c r="B202" s="45"/>
      <c r="C202" s="3"/>
      <c r="D202" s="3"/>
      <c r="E202" s="3"/>
      <c r="F202" s="3"/>
      <c r="G202" s="3"/>
      <c r="H202" s="5"/>
      <c r="I202" s="3"/>
      <c r="J202" s="5"/>
      <c r="K202" s="3"/>
    </row>
    <row r="203" spans="1:11" x14ac:dyDescent="0.25">
      <c r="A203" s="46" t="s">
        <v>108</v>
      </c>
      <c r="B203" s="30">
        <v>1</v>
      </c>
      <c r="C203" s="23" t="s">
        <v>126</v>
      </c>
      <c r="D203" s="23" t="s">
        <v>10</v>
      </c>
      <c r="E203" s="23" t="s">
        <v>128</v>
      </c>
      <c r="F203" s="23" t="s">
        <v>29</v>
      </c>
      <c r="G203" s="51">
        <v>29100160</v>
      </c>
      <c r="H203" s="24">
        <f>J203/1</f>
        <v>6.75</v>
      </c>
      <c r="I203" s="23" t="s">
        <v>9</v>
      </c>
      <c r="J203" s="24">
        <v>6.75</v>
      </c>
      <c r="K203" s="23"/>
    </row>
    <row r="204" spans="1:11" x14ac:dyDescent="0.25">
      <c r="A204" s="31" t="s">
        <v>14</v>
      </c>
      <c r="B204" s="30">
        <v>2</v>
      </c>
      <c r="C204" s="23" t="s">
        <v>125</v>
      </c>
      <c r="D204" s="23" t="s">
        <v>10</v>
      </c>
      <c r="E204" s="23" t="s">
        <v>127</v>
      </c>
      <c r="F204" s="23" t="s">
        <v>29</v>
      </c>
      <c r="G204" s="54">
        <v>231140140</v>
      </c>
      <c r="H204" s="24">
        <f>J204/1</f>
        <v>7.15</v>
      </c>
      <c r="I204" s="23" t="s">
        <v>9</v>
      </c>
      <c r="J204" s="24">
        <v>7.15</v>
      </c>
      <c r="K204" s="23"/>
    </row>
    <row r="205" spans="1:11" x14ac:dyDescent="0.25">
      <c r="A205" s="31"/>
      <c r="B205" s="28"/>
      <c r="C205" s="28"/>
      <c r="D205" s="28"/>
      <c r="E205" s="28"/>
      <c r="F205" s="28"/>
      <c r="G205" s="28"/>
      <c r="H205" s="29"/>
      <c r="I205" s="28"/>
      <c r="J205" s="29"/>
      <c r="K205" s="28"/>
    </row>
    <row r="206" spans="1:11" x14ac:dyDescent="0.25">
      <c r="A206" s="31" t="s">
        <v>7</v>
      </c>
      <c r="B206" s="28"/>
      <c r="C206" s="28"/>
      <c r="D206" s="28"/>
      <c r="E206" s="28"/>
      <c r="F206" s="28"/>
      <c r="G206" s="28"/>
      <c r="H206" s="29"/>
      <c r="I206" s="28"/>
      <c r="J206" s="29"/>
      <c r="K206" s="28"/>
    </row>
    <row r="207" spans="1:11" x14ac:dyDescent="0.25">
      <c r="A207" s="31">
        <v>1</v>
      </c>
      <c r="B207" s="28"/>
      <c r="C207" s="28"/>
      <c r="D207" s="28"/>
      <c r="E207" s="28"/>
      <c r="F207" s="28"/>
      <c r="G207" s="28"/>
      <c r="H207" s="29"/>
      <c r="I207" s="28"/>
      <c r="J207" s="29"/>
      <c r="K207" s="28"/>
    </row>
    <row r="209" spans="1:11" x14ac:dyDescent="0.25">
      <c r="A209" s="44" t="s">
        <v>23</v>
      </c>
      <c r="B209" s="3"/>
      <c r="C209" s="3"/>
      <c r="D209" s="3"/>
      <c r="E209" s="3"/>
      <c r="F209" s="3"/>
      <c r="G209" s="3"/>
      <c r="H209" s="5"/>
      <c r="I209" s="3"/>
      <c r="J209" s="5"/>
      <c r="K209" s="3"/>
    </row>
    <row r="210" spans="1:11" x14ac:dyDescent="0.25">
      <c r="A210" s="47" t="s">
        <v>181</v>
      </c>
      <c r="B210" s="23">
        <v>1</v>
      </c>
      <c r="C210" s="23" t="s">
        <v>166</v>
      </c>
      <c r="D210" s="23" t="s">
        <v>10</v>
      </c>
      <c r="E210" s="23" t="s">
        <v>182</v>
      </c>
      <c r="F210" s="23" t="s">
        <v>27</v>
      </c>
      <c r="G210" s="23">
        <v>251400040</v>
      </c>
      <c r="H210" s="24">
        <f>J210/2</f>
        <v>1.6</v>
      </c>
      <c r="I210" s="23" t="s">
        <v>9</v>
      </c>
      <c r="J210" s="24">
        <v>3.2</v>
      </c>
      <c r="K210" s="23"/>
    </row>
    <row r="211" spans="1:11" x14ac:dyDescent="0.25">
      <c r="A211" s="44" t="s">
        <v>14</v>
      </c>
      <c r="B211" s="23">
        <v>2</v>
      </c>
      <c r="C211" s="23" t="s">
        <v>164</v>
      </c>
      <c r="D211" s="23" t="s">
        <v>10</v>
      </c>
      <c r="E211" s="23" t="s">
        <v>182</v>
      </c>
      <c r="F211" s="23" t="s">
        <v>27</v>
      </c>
      <c r="G211" s="23">
        <v>251400040</v>
      </c>
      <c r="H211" s="24">
        <f>J211/2</f>
        <v>1.6</v>
      </c>
      <c r="I211" s="23" t="s">
        <v>9</v>
      </c>
      <c r="J211" s="24">
        <v>3.2</v>
      </c>
      <c r="K211" s="23"/>
    </row>
    <row r="212" spans="1:11" x14ac:dyDescent="0.25">
      <c r="A212" s="44"/>
      <c r="B212" s="23">
        <v>3</v>
      </c>
      <c r="C212" s="23" t="s">
        <v>183</v>
      </c>
      <c r="D212" s="23" t="s">
        <v>10</v>
      </c>
      <c r="E212" s="23" t="s">
        <v>169</v>
      </c>
      <c r="F212" s="23" t="s">
        <v>29</v>
      </c>
      <c r="G212" s="23">
        <v>251100025</v>
      </c>
      <c r="H212" s="24">
        <f t="shared" ref="H212:H217" si="17">J212/2</f>
        <v>0.23</v>
      </c>
      <c r="I212" s="23" t="s">
        <v>9</v>
      </c>
      <c r="J212" s="24">
        <v>0.46</v>
      </c>
      <c r="K212" s="23"/>
    </row>
    <row r="213" spans="1:11" x14ac:dyDescent="0.25">
      <c r="A213" s="44" t="s">
        <v>7</v>
      </c>
      <c r="B213" s="23">
        <v>4</v>
      </c>
      <c r="C213" s="23" t="s">
        <v>49</v>
      </c>
      <c r="D213" s="23" t="s">
        <v>10</v>
      </c>
      <c r="E213" s="23" t="s">
        <v>184</v>
      </c>
      <c r="F213" s="23" t="s">
        <v>150</v>
      </c>
      <c r="G213" s="23">
        <v>12010024</v>
      </c>
      <c r="H213" s="24">
        <f t="shared" si="17"/>
        <v>2</v>
      </c>
      <c r="I213" s="23" t="s">
        <v>42</v>
      </c>
      <c r="J213" s="24">
        <v>4</v>
      </c>
      <c r="K213" s="23"/>
    </row>
    <row r="214" spans="1:11" x14ac:dyDescent="0.25">
      <c r="A214" s="44">
        <v>2</v>
      </c>
      <c r="B214" s="23">
        <v>5</v>
      </c>
      <c r="C214" s="23" t="s">
        <v>49</v>
      </c>
      <c r="D214" s="23" t="s">
        <v>10</v>
      </c>
      <c r="E214" s="23" t="s">
        <v>185</v>
      </c>
      <c r="F214" s="23" t="s">
        <v>150</v>
      </c>
      <c r="G214" s="23">
        <v>12010024</v>
      </c>
      <c r="H214" s="24">
        <f t="shared" si="17"/>
        <v>2</v>
      </c>
      <c r="I214" s="23" t="s">
        <v>42</v>
      </c>
      <c r="J214" s="24">
        <v>4</v>
      </c>
      <c r="K214" s="23"/>
    </row>
    <row r="215" spans="1:11" x14ac:dyDescent="0.25">
      <c r="B215" s="23">
        <v>6</v>
      </c>
      <c r="C215" s="23" t="s">
        <v>49</v>
      </c>
      <c r="D215" s="23" t="s">
        <v>10</v>
      </c>
      <c r="E215" s="23" t="s">
        <v>172</v>
      </c>
      <c r="F215" s="23" t="s">
        <v>150</v>
      </c>
      <c r="G215" s="23">
        <v>12101630</v>
      </c>
      <c r="H215" s="24">
        <f t="shared" si="17"/>
        <v>1</v>
      </c>
      <c r="I215" s="23" t="s">
        <v>42</v>
      </c>
      <c r="J215" s="24">
        <v>2</v>
      </c>
      <c r="K215" s="23"/>
    </row>
    <row r="216" spans="1:11" x14ac:dyDescent="0.25">
      <c r="B216" s="23">
        <v>7</v>
      </c>
      <c r="C216" s="23" t="s">
        <v>49</v>
      </c>
      <c r="D216" s="23" t="s">
        <v>10</v>
      </c>
      <c r="E216" s="23" t="s">
        <v>173</v>
      </c>
      <c r="F216" s="23" t="s">
        <v>150</v>
      </c>
      <c r="G216" s="23">
        <v>13300003</v>
      </c>
      <c r="H216" s="24">
        <f t="shared" si="17"/>
        <v>1</v>
      </c>
      <c r="I216" s="23" t="s">
        <v>42</v>
      </c>
      <c r="J216" s="24">
        <v>2</v>
      </c>
      <c r="K216" s="23"/>
    </row>
    <row r="217" spans="1:11" x14ac:dyDescent="0.25">
      <c r="B217" s="23">
        <v>8</v>
      </c>
      <c r="C217" s="23" t="s">
        <v>49</v>
      </c>
      <c r="D217" s="23" t="s">
        <v>10</v>
      </c>
      <c r="E217" s="23" t="s">
        <v>186</v>
      </c>
      <c r="F217" s="23" t="s">
        <v>150</v>
      </c>
      <c r="G217" s="23"/>
      <c r="H217" s="24">
        <f t="shared" si="17"/>
        <v>2</v>
      </c>
      <c r="I217" s="23" t="s">
        <v>42</v>
      </c>
      <c r="J217" s="24">
        <v>4</v>
      </c>
      <c r="K217" s="23"/>
    </row>
    <row r="219" spans="1:11" x14ac:dyDescent="0.25">
      <c r="A219" s="44" t="s">
        <v>23</v>
      </c>
      <c r="B219" s="3"/>
      <c r="C219" s="3"/>
      <c r="D219" s="3"/>
      <c r="E219" s="3"/>
      <c r="F219" s="3"/>
      <c r="G219" s="3"/>
      <c r="H219" s="5"/>
      <c r="I219" s="3"/>
      <c r="J219" s="5"/>
      <c r="K219" s="3"/>
    </row>
    <row r="220" spans="1:11" ht="25.5" x14ac:dyDescent="0.25">
      <c r="A220" s="47" t="s">
        <v>110</v>
      </c>
      <c r="B220" s="23">
        <v>1</v>
      </c>
      <c r="C220" s="48" t="s">
        <v>187</v>
      </c>
      <c r="D220" s="23" t="s">
        <v>10</v>
      </c>
      <c r="E220" s="23" t="s">
        <v>124</v>
      </c>
      <c r="F220" s="23" t="s">
        <v>27</v>
      </c>
      <c r="G220" s="23">
        <v>130150150</v>
      </c>
      <c r="H220" s="24">
        <f>J220/2</f>
        <v>17.649999999999999</v>
      </c>
      <c r="I220" s="23" t="s">
        <v>9</v>
      </c>
      <c r="J220" s="24">
        <v>35.299999999999997</v>
      </c>
      <c r="K220" s="23"/>
    </row>
    <row r="221" spans="1:11" ht="25.5" x14ac:dyDescent="0.25">
      <c r="A221" s="44" t="s">
        <v>14</v>
      </c>
      <c r="B221" s="23">
        <v>2</v>
      </c>
      <c r="C221" s="48" t="s">
        <v>188</v>
      </c>
      <c r="D221" s="23" t="s">
        <v>10</v>
      </c>
      <c r="E221" s="23" t="s">
        <v>148</v>
      </c>
      <c r="F221" s="23" t="s">
        <v>27</v>
      </c>
      <c r="G221" s="23">
        <v>130100150</v>
      </c>
      <c r="H221" s="24">
        <f t="shared" ref="H221:H224" si="18">J221/2</f>
        <v>2.2999999999999998</v>
      </c>
      <c r="I221" s="23" t="s">
        <v>9</v>
      </c>
      <c r="J221" s="24">
        <v>4.5999999999999996</v>
      </c>
      <c r="K221" s="23"/>
    </row>
    <row r="222" spans="1:11" x14ac:dyDescent="0.25">
      <c r="A222" s="44"/>
      <c r="B222" s="23">
        <v>3</v>
      </c>
      <c r="C222" s="23" t="s">
        <v>190</v>
      </c>
      <c r="D222" s="23" t="s">
        <v>10</v>
      </c>
      <c r="E222" s="23" t="s">
        <v>189</v>
      </c>
      <c r="F222" s="23" t="s">
        <v>29</v>
      </c>
      <c r="G222" s="23">
        <v>251100050</v>
      </c>
      <c r="H222" s="24">
        <f t="shared" si="18"/>
        <v>0.23</v>
      </c>
      <c r="I222" s="23" t="s">
        <v>9</v>
      </c>
      <c r="J222" s="24">
        <v>0.46</v>
      </c>
      <c r="K222" s="23"/>
    </row>
    <row r="223" spans="1:11" x14ac:dyDescent="0.25">
      <c r="A223" s="44" t="s">
        <v>7</v>
      </c>
      <c r="B223" s="23">
        <v>4</v>
      </c>
      <c r="C223" s="23" t="s">
        <v>191</v>
      </c>
      <c r="D223" s="23" t="s">
        <v>10</v>
      </c>
      <c r="E223" s="23" t="s">
        <v>192</v>
      </c>
      <c r="F223" s="23" t="s">
        <v>147</v>
      </c>
      <c r="G223" s="23">
        <v>251100055</v>
      </c>
      <c r="H223" s="24">
        <f t="shared" si="18"/>
        <v>2.0499999999999998</v>
      </c>
      <c r="I223" s="23" t="s">
        <v>42</v>
      </c>
      <c r="J223" s="24">
        <v>4.0999999999999996</v>
      </c>
      <c r="K223" s="23"/>
    </row>
    <row r="224" spans="1:11" x14ac:dyDescent="0.25">
      <c r="A224" s="44">
        <v>2</v>
      </c>
      <c r="B224" s="23">
        <v>5</v>
      </c>
      <c r="C224" s="23" t="s">
        <v>49</v>
      </c>
      <c r="D224" s="23" t="s">
        <v>10</v>
      </c>
      <c r="E224" s="23" t="s">
        <v>193</v>
      </c>
      <c r="F224" s="23" t="s">
        <v>150</v>
      </c>
      <c r="G224" s="23"/>
      <c r="H224" s="24">
        <f t="shared" si="18"/>
        <v>2</v>
      </c>
      <c r="I224" s="23" t="s">
        <v>42</v>
      </c>
      <c r="J224" s="24">
        <v>4</v>
      </c>
      <c r="K224" s="23"/>
    </row>
    <row r="226" spans="1:11" x14ac:dyDescent="0.25">
      <c r="A226" s="44" t="s">
        <v>23</v>
      </c>
      <c r="B226" s="3"/>
      <c r="C226" s="3"/>
      <c r="D226" s="3"/>
      <c r="E226" s="3"/>
      <c r="F226" s="3"/>
      <c r="G226" s="3"/>
      <c r="H226" s="5"/>
      <c r="I226" s="3"/>
      <c r="J226" s="5"/>
      <c r="K226" s="3"/>
    </row>
    <row r="227" spans="1:11" x14ac:dyDescent="0.25">
      <c r="A227" s="47" t="s">
        <v>111</v>
      </c>
      <c r="B227" s="23">
        <v>1</v>
      </c>
      <c r="C227" s="23" t="s">
        <v>140</v>
      </c>
      <c r="D227" s="23" t="s">
        <v>10</v>
      </c>
      <c r="E227" s="23" t="s">
        <v>124</v>
      </c>
      <c r="F227" s="23" t="s">
        <v>27</v>
      </c>
      <c r="G227" s="23">
        <v>130150150</v>
      </c>
      <c r="H227" s="24">
        <f>J227/2</f>
        <v>9.75</v>
      </c>
      <c r="I227" s="23" t="s">
        <v>9</v>
      </c>
      <c r="J227" s="24">
        <v>19.5</v>
      </c>
      <c r="K227" s="23"/>
    </row>
    <row r="228" spans="1:11" x14ac:dyDescent="0.25">
      <c r="A228" s="44" t="s">
        <v>14</v>
      </c>
      <c r="B228" s="23">
        <v>2</v>
      </c>
      <c r="C228" s="23" t="s">
        <v>142</v>
      </c>
      <c r="D228" s="23" t="s">
        <v>10</v>
      </c>
      <c r="E228" s="23" t="s">
        <v>194</v>
      </c>
      <c r="F228" s="23" t="s">
        <v>27</v>
      </c>
      <c r="G228" s="23">
        <v>251400080</v>
      </c>
      <c r="H228" s="24">
        <f t="shared" ref="H228:H233" si="19">J228/2</f>
        <v>3.8</v>
      </c>
      <c r="I228" s="23" t="s">
        <v>9</v>
      </c>
      <c r="J228" s="24">
        <v>7.6</v>
      </c>
      <c r="K228" s="23"/>
    </row>
    <row r="229" spans="1:11" x14ac:dyDescent="0.25">
      <c r="A229" s="44"/>
      <c r="B229" s="23">
        <v>3</v>
      </c>
      <c r="C229" s="23" t="s">
        <v>144</v>
      </c>
      <c r="D229" s="23"/>
      <c r="E229" s="23" t="s">
        <v>194</v>
      </c>
      <c r="F229" s="23" t="s">
        <v>27</v>
      </c>
      <c r="G229" s="23">
        <v>251400080</v>
      </c>
      <c r="H229" s="24">
        <f t="shared" si="19"/>
        <v>3.8</v>
      </c>
      <c r="I229" s="23" t="s">
        <v>9</v>
      </c>
      <c r="J229" s="24">
        <v>7.6</v>
      </c>
      <c r="K229" s="23"/>
    </row>
    <row r="230" spans="1:11" x14ac:dyDescent="0.25">
      <c r="A230" s="44" t="s">
        <v>7</v>
      </c>
      <c r="B230" s="23">
        <v>4</v>
      </c>
      <c r="C230" s="23" t="s">
        <v>145</v>
      </c>
      <c r="D230" s="23"/>
      <c r="E230" s="23" t="s">
        <v>146</v>
      </c>
      <c r="F230" s="23" t="s">
        <v>147</v>
      </c>
      <c r="G230" s="23">
        <v>255100025</v>
      </c>
      <c r="H230" s="24">
        <f t="shared" si="19"/>
        <v>3.5000000000000003E-2</v>
      </c>
      <c r="I230" s="23" t="s">
        <v>9</v>
      </c>
      <c r="J230" s="24">
        <v>7.0000000000000007E-2</v>
      </c>
      <c r="K230" s="23"/>
    </row>
    <row r="231" spans="1:11" x14ac:dyDescent="0.25">
      <c r="A231" s="44">
        <v>2</v>
      </c>
      <c r="B231" s="23">
        <v>5</v>
      </c>
      <c r="C231" s="23" t="s">
        <v>132</v>
      </c>
      <c r="D231" s="23"/>
      <c r="E231" s="23" t="s">
        <v>148</v>
      </c>
      <c r="F231" s="23" t="s">
        <v>27</v>
      </c>
      <c r="G231" s="23">
        <v>130100150</v>
      </c>
      <c r="H231" s="24">
        <f t="shared" si="19"/>
        <v>2.35</v>
      </c>
      <c r="I231" s="23" t="s">
        <v>9</v>
      </c>
      <c r="J231" s="24">
        <v>4.7</v>
      </c>
      <c r="K231" s="23"/>
    </row>
    <row r="232" spans="1:11" x14ac:dyDescent="0.25">
      <c r="B232" s="23">
        <v>6</v>
      </c>
      <c r="C232" s="23" t="s">
        <v>49</v>
      </c>
      <c r="D232" s="23"/>
      <c r="E232" s="23" t="s">
        <v>149</v>
      </c>
      <c r="F232" s="23" t="s">
        <v>150</v>
      </c>
      <c r="G232" s="23">
        <v>11051260</v>
      </c>
      <c r="H232" s="24">
        <f t="shared" si="19"/>
        <v>4</v>
      </c>
      <c r="I232" s="23" t="s">
        <v>42</v>
      </c>
      <c r="J232" s="24">
        <v>8</v>
      </c>
      <c r="K232" s="23"/>
    </row>
    <row r="233" spans="1:11" x14ac:dyDescent="0.25">
      <c r="B233" s="23">
        <v>7</v>
      </c>
      <c r="C233" s="23" t="s">
        <v>49</v>
      </c>
      <c r="D233" s="23"/>
      <c r="E233" s="23" t="s">
        <v>151</v>
      </c>
      <c r="F233" s="23" t="s">
        <v>150</v>
      </c>
      <c r="G233" s="23">
        <v>12101020</v>
      </c>
      <c r="H233" s="24">
        <f t="shared" si="19"/>
        <v>4</v>
      </c>
      <c r="I233" s="23" t="s">
        <v>42</v>
      </c>
      <c r="J233" s="24">
        <v>8</v>
      </c>
      <c r="K233" s="23"/>
    </row>
    <row r="235" spans="1:11" x14ac:dyDescent="0.25">
      <c r="A235" s="44" t="s">
        <v>23</v>
      </c>
      <c r="B235" s="3"/>
      <c r="C235" s="3"/>
      <c r="D235" s="3"/>
      <c r="E235" s="3"/>
      <c r="F235" s="3"/>
      <c r="G235" s="3"/>
      <c r="H235" s="5"/>
      <c r="I235" s="3"/>
      <c r="J235" s="5"/>
      <c r="K235" s="3"/>
    </row>
    <row r="236" spans="1:11" x14ac:dyDescent="0.25">
      <c r="A236" s="47" t="s">
        <v>195</v>
      </c>
      <c r="B236" s="23">
        <v>1</v>
      </c>
      <c r="C236" s="23" t="s">
        <v>166</v>
      </c>
      <c r="D236" s="23" t="s">
        <v>10</v>
      </c>
      <c r="E236" s="23" t="s">
        <v>163</v>
      </c>
      <c r="F236" s="23" t="s">
        <v>27</v>
      </c>
      <c r="G236" s="23">
        <v>251400040</v>
      </c>
      <c r="H236" s="24">
        <f>J236/2</f>
        <v>1.4</v>
      </c>
      <c r="I236" s="23" t="s">
        <v>9</v>
      </c>
      <c r="J236" s="24">
        <v>2.8</v>
      </c>
      <c r="K236" s="23"/>
    </row>
    <row r="237" spans="1:11" x14ac:dyDescent="0.25">
      <c r="A237" s="44" t="s">
        <v>14</v>
      </c>
      <c r="B237" s="23">
        <v>2</v>
      </c>
      <c r="C237" s="23" t="s">
        <v>164</v>
      </c>
      <c r="D237" s="23" t="s">
        <v>10</v>
      </c>
      <c r="E237" s="23" t="s">
        <v>196</v>
      </c>
      <c r="F237" s="23" t="s">
        <v>27</v>
      </c>
      <c r="G237" s="23">
        <v>251400070</v>
      </c>
      <c r="H237" s="24">
        <f>J237/2</f>
        <v>2.5</v>
      </c>
      <c r="I237" s="23" t="s">
        <v>9</v>
      </c>
      <c r="J237" s="24">
        <v>5</v>
      </c>
      <c r="K237" s="23"/>
    </row>
    <row r="238" spans="1:11" x14ac:dyDescent="0.25">
      <c r="A238" s="44"/>
      <c r="B238" s="23">
        <v>3</v>
      </c>
      <c r="C238" s="23" t="s">
        <v>170</v>
      </c>
      <c r="D238" s="23" t="s">
        <v>10</v>
      </c>
      <c r="E238" s="23" t="s">
        <v>169</v>
      </c>
      <c r="F238" s="23" t="s">
        <v>29</v>
      </c>
      <c r="G238" s="23">
        <v>251100025</v>
      </c>
      <c r="H238" s="24">
        <f t="shared" ref="H238" si="20">J238/2</f>
        <v>0.21</v>
      </c>
      <c r="I238" s="23" t="s">
        <v>9</v>
      </c>
      <c r="J238" s="24">
        <v>0.42</v>
      </c>
      <c r="K238" s="23"/>
    </row>
    <row r="239" spans="1:11" x14ac:dyDescent="0.25">
      <c r="A239" s="44" t="s">
        <v>7</v>
      </c>
      <c r="B239" s="23">
        <v>8</v>
      </c>
      <c r="C239" s="23" t="s">
        <v>197</v>
      </c>
      <c r="D239" s="23"/>
      <c r="E239" s="23" t="s">
        <v>198</v>
      </c>
      <c r="F239" s="23" t="s">
        <v>162</v>
      </c>
      <c r="G239" s="23">
        <v>271100010114</v>
      </c>
      <c r="H239" s="24">
        <f>J239/2</f>
        <v>6.15</v>
      </c>
      <c r="I239" s="23" t="s">
        <v>9</v>
      </c>
      <c r="J239" s="24">
        <v>12.3</v>
      </c>
      <c r="K239" s="23"/>
    </row>
    <row r="240" spans="1:11" x14ac:dyDescent="0.25">
      <c r="A240" s="44">
        <v>2</v>
      </c>
      <c r="B240" s="23">
        <v>3</v>
      </c>
      <c r="C240" s="23" t="s">
        <v>167</v>
      </c>
      <c r="D240" s="23" t="s">
        <v>10</v>
      </c>
      <c r="E240" s="23" t="s">
        <v>169</v>
      </c>
      <c r="F240" s="23" t="s">
        <v>29</v>
      </c>
      <c r="G240" s="23">
        <v>251100025</v>
      </c>
      <c r="H240" s="24">
        <f t="shared" ref="H240" si="21">J240/2</f>
        <v>0.36</v>
      </c>
      <c r="I240" s="23" t="s">
        <v>9</v>
      </c>
      <c r="J240" s="24">
        <v>0.72</v>
      </c>
      <c r="K240" s="23"/>
    </row>
    <row r="241" spans="1:11" x14ac:dyDescent="0.25">
      <c r="B241" s="23">
        <v>4</v>
      </c>
      <c r="C241" s="23" t="s">
        <v>49</v>
      </c>
      <c r="D241" s="23" t="s">
        <v>10</v>
      </c>
      <c r="E241" s="23" t="s">
        <v>184</v>
      </c>
      <c r="F241" s="23" t="s">
        <v>150</v>
      </c>
      <c r="G241" s="23">
        <v>12010024</v>
      </c>
      <c r="H241" s="24">
        <f>J241/2</f>
        <v>2</v>
      </c>
      <c r="I241" s="23" t="s">
        <v>42</v>
      </c>
      <c r="J241" s="24">
        <v>4</v>
      </c>
      <c r="K241" s="23"/>
    </row>
    <row r="242" spans="1:11" x14ac:dyDescent="0.25">
      <c r="B242" s="23">
        <v>5</v>
      </c>
      <c r="C242" s="23" t="s">
        <v>49</v>
      </c>
      <c r="D242" s="23" t="s">
        <v>10</v>
      </c>
      <c r="E242" s="23" t="s">
        <v>185</v>
      </c>
      <c r="F242" s="23" t="s">
        <v>150</v>
      </c>
      <c r="G242" s="23">
        <v>12010024</v>
      </c>
      <c r="H242" s="24">
        <f>J242/2</f>
        <v>2</v>
      </c>
      <c r="I242" s="23" t="s">
        <v>42</v>
      </c>
      <c r="J242" s="24">
        <v>4</v>
      </c>
      <c r="K242" s="23"/>
    </row>
    <row r="243" spans="1:11" x14ac:dyDescent="0.25">
      <c r="B243" s="23">
        <v>6</v>
      </c>
      <c r="C243" s="23" t="s">
        <v>49</v>
      </c>
      <c r="D243" s="23" t="s">
        <v>10</v>
      </c>
      <c r="E243" s="23" t="s">
        <v>172</v>
      </c>
      <c r="F243" s="23" t="s">
        <v>150</v>
      </c>
      <c r="G243" s="23">
        <v>12101630</v>
      </c>
      <c r="H243" s="24">
        <f>J243/2</f>
        <v>2</v>
      </c>
      <c r="I243" s="23" t="s">
        <v>42</v>
      </c>
      <c r="J243" s="24">
        <v>4</v>
      </c>
      <c r="K243" s="23"/>
    </row>
    <row r="244" spans="1:11" x14ac:dyDescent="0.25">
      <c r="B244" s="23">
        <v>7</v>
      </c>
      <c r="C244" s="23" t="s">
        <v>49</v>
      </c>
      <c r="D244" s="23" t="s">
        <v>10</v>
      </c>
      <c r="E244" s="23" t="s">
        <v>173</v>
      </c>
      <c r="F244" s="23" t="s">
        <v>150</v>
      </c>
      <c r="G244" s="23">
        <v>13300003</v>
      </c>
      <c r="H244" s="24">
        <f>J244/2</f>
        <v>2</v>
      </c>
      <c r="I244" s="23" t="s">
        <v>42</v>
      </c>
      <c r="J244" s="24">
        <v>4</v>
      </c>
      <c r="K244" s="23"/>
    </row>
    <row r="245" spans="1:11" x14ac:dyDescent="0.25">
      <c r="B245" s="23">
        <v>9</v>
      </c>
      <c r="C245" s="23" t="s">
        <v>49</v>
      </c>
      <c r="D245" s="23" t="s">
        <v>10</v>
      </c>
      <c r="E245" s="23" t="s">
        <v>186</v>
      </c>
      <c r="F245" s="23" t="s">
        <v>150</v>
      </c>
      <c r="G245" s="23">
        <v>392400024</v>
      </c>
      <c r="H245" s="24">
        <f>J245/2</f>
        <v>2</v>
      </c>
      <c r="I245" s="23" t="s">
        <v>42</v>
      </c>
      <c r="J245" s="24">
        <v>4</v>
      </c>
      <c r="K245" s="23"/>
    </row>
    <row r="247" spans="1:11" x14ac:dyDescent="0.25">
      <c r="A247" s="31" t="s">
        <v>23</v>
      </c>
      <c r="B247" s="45"/>
      <c r="C247" s="3"/>
      <c r="D247" s="3"/>
      <c r="E247" s="3"/>
      <c r="F247" s="3"/>
      <c r="G247" s="3"/>
      <c r="H247" s="5"/>
      <c r="I247" s="3"/>
      <c r="J247" s="5"/>
      <c r="K247" s="3"/>
    </row>
    <row r="248" spans="1:11" x14ac:dyDescent="0.25">
      <c r="A248" s="46" t="s">
        <v>113</v>
      </c>
      <c r="B248" s="30">
        <v>1</v>
      </c>
      <c r="C248" s="23" t="s">
        <v>126</v>
      </c>
      <c r="D248" s="23" t="s">
        <v>10</v>
      </c>
      <c r="E248" s="23" t="s">
        <v>128</v>
      </c>
      <c r="F248" s="23" t="s">
        <v>29</v>
      </c>
      <c r="G248" s="51">
        <v>29100160</v>
      </c>
      <c r="H248" s="24">
        <f>J248/1</f>
        <v>6.75</v>
      </c>
      <c r="I248" s="23" t="s">
        <v>9</v>
      </c>
      <c r="J248" s="24">
        <v>6.75</v>
      </c>
      <c r="K248" s="23"/>
    </row>
    <row r="249" spans="1:11" x14ac:dyDescent="0.25">
      <c r="A249" s="31" t="s">
        <v>14</v>
      </c>
      <c r="B249" s="30">
        <v>2</v>
      </c>
      <c r="C249" s="23" t="s">
        <v>125</v>
      </c>
      <c r="D249" s="23" t="s">
        <v>10</v>
      </c>
      <c r="E249" s="23" t="s">
        <v>127</v>
      </c>
      <c r="F249" s="23" t="s">
        <v>29</v>
      </c>
      <c r="G249" s="54">
        <v>231140140</v>
      </c>
      <c r="H249" s="24">
        <f>J249/1</f>
        <v>7.15</v>
      </c>
      <c r="I249" s="23" t="s">
        <v>9</v>
      </c>
      <c r="J249" s="24">
        <v>7.15</v>
      </c>
      <c r="K249" s="23"/>
    </row>
    <row r="250" spans="1:11" x14ac:dyDescent="0.25">
      <c r="A250" s="31"/>
      <c r="B250" s="28"/>
      <c r="C250" s="28"/>
      <c r="D250" s="28"/>
      <c r="E250" s="28"/>
      <c r="F250" s="28"/>
      <c r="G250" s="28"/>
      <c r="H250" s="29"/>
      <c r="I250" s="28"/>
      <c r="J250" s="29"/>
      <c r="K250" s="28"/>
    </row>
    <row r="251" spans="1:11" x14ac:dyDescent="0.25">
      <c r="A251" s="31" t="s">
        <v>7</v>
      </c>
      <c r="B251" s="28"/>
      <c r="C251" s="28"/>
      <c r="D251" s="28"/>
      <c r="E251" s="28"/>
      <c r="F251" s="28"/>
      <c r="G251" s="28"/>
      <c r="H251" s="29"/>
      <c r="I251" s="28"/>
      <c r="J251" s="29"/>
      <c r="K251" s="28"/>
    </row>
    <row r="252" spans="1:11" x14ac:dyDescent="0.25">
      <c r="A252" s="31">
        <v>1</v>
      </c>
      <c r="B252" s="28"/>
      <c r="C252" s="28"/>
      <c r="D252" s="28"/>
      <c r="E252" s="28"/>
      <c r="F252" s="28"/>
      <c r="G252" s="28"/>
      <c r="H252" s="29"/>
      <c r="I252" s="28"/>
      <c r="J252" s="29"/>
      <c r="K252" s="28"/>
    </row>
    <row r="254" spans="1:11" x14ac:dyDescent="0.25">
      <c r="A254" s="31" t="s">
        <v>23</v>
      </c>
      <c r="B254" s="45"/>
      <c r="C254" s="3"/>
      <c r="D254" s="3"/>
      <c r="E254" s="3"/>
      <c r="F254" s="3"/>
      <c r="G254" s="3"/>
      <c r="H254" s="5"/>
      <c r="I254" s="3"/>
      <c r="J254" s="5"/>
      <c r="K254" s="3"/>
    </row>
    <row r="255" spans="1:11" x14ac:dyDescent="0.25">
      <c r="A255" s="46" t="s">
        <v>114</v>
      </c>
      <c r="B255" s="30">
        <v>1</v>
      </c>
      <c r="C255" s="23" t="s">
        <v>126</v>
      </c>
      <c r="D255" s="23" t="s">
        <v>10</v>
      </c>
      <c r="E255" s="23" t="s">
        <v>128</v>
      </c>
      <c r="F255" s="23" t="s">
        <v>29</v>
      </c>
      <c r="G255" s="51">
        <v>29100160</v>
      </c>
      <c r="H255" s="24">
        <f>J255/1</f>
        <v>6.75</v>
      </c>
      <c r="I255" s="23" t="s">
        <v>9</v>
      </c>
      <c r="J255" s="24">
        <v>6.75</v>
      </c>
      <c r="K255" s="23"/>
    </row>
    <row r="256" spans="1:11" x14ac:dyDescent="0.25">
      <c r="A256" s="31" t="s">
        <v>14</v>
      </c>
      <c r="B256" s="30">
        <v>2</v>
      </c>
      <c r="C256" s="23" t="s">
        <v>125</v>
      </c>
      <c r="D256" s="23" t="s">
        <v>10</v>
      </c>
      <c r="E256" s="23" t="s">
        <v>127</v>
      </c>
      <c r="F256" s="23" t="s">
        <v>29</v>
      </c>
      <c r="G256" s="54">
        <v>231140140</v>
      </c>
      <c r="H256" s="24">
        <f>J256/1</f>
        <v>7.15</v>
      </c>
      <c r="I256" s="23" t="s">
        <v>9</v>
      </c>
      <c r="J256" s="24">
        <v>7.15</v>
      </c>
      <c r="K256" s="23"/>
    </row>
    <row r="257" spans="1:11" x14ac:dyDescent="0.25">
      <c r="A257" s="31"/>
      <c r="B257" s="28"/>
      <c r="C257" s="28"/>
      <c r="D257" s="28"/>
      <c r="E257" s="28"/>
      <c r="F257" s="28"/>
      <c r="G257" s="28"/>
      <c r="H257" s="29"/>
      <c r="I257" s="28"/>
      <c r="J257" s="29"/>
      <c r="K257" s="28"/>
    </row>
    <row r="258" spans="1:11" x14ac:dyDescent="0.25">
      <c r="A258" s="31" t="s">
        <v>7</v>
      </c>
      <c r="B258" s="28"/>
      <c r="C258" s="28"/>
      <c r="D258" s="28"/>
      <c r="E258" s="28"/>
      <c r="F258" s="28"/>
      <c r="G258" s="28"/>
      <c r="H258" s="29"/>
      <c r="I258" s="28"/>
      <c r="J258" s="29"/>
      <c r="K258" s="28"/>
    </row>
    <row r="259" spans="1:11" x14ac:dyDescent="0.25">
      <c r="A259" s="31">
        <v>1</v>
      </c>
      <c r="B259" s="28"/>
      <c r="C259" s="28"/>
      <c r="D259" s="28"/>
      <c r="E259" s="28"/>
      <c r="F259" s="28"/>
      <c r="G259" s="28"/>
      <c r="H259" s="29"/>
      <c r="I259" s="28"/>
      <c r="J259" s="29"/>
      <c r="K259" s="28"/>
    </row>
    <row r="261" spans="1:11" x14ac:dyDescent="0.25">
      <c r="A261" s="31" t="s">
        <v>23</v>
      </c>
      <c r="B261" s="45"/>
      <c r="C261" s="3"/>
      <c r="D261" s="3"/>
      <c r="E261" s="3"/>
      <c r="F261" s="3"/>
      <c r="G261" s="3"/>
      <c r="H261" s="5"/>
      <c r="I261" s="3"/>
      <c r="J261" s="5"/>
      <c r="K261" s="3"/>
    </row>
    <row r="262" spans="1:11" ht="38.25" x14ac:dyDescent="0.25">
      <c r="A262" s="46" t="s">
        <v>231</v>
      </c>
      <c r="B262" s="30">
        <v>1</v>
      </c>
      <c r="C262" s="23" t="s">
        <v>38</v>
      </c>
      <c r="D262" s="23" t="s">
        <v>10</v>
      </c>
      <c r="E262" s="23" t="s">
        <v>137</v>
      </c>
      <c r="F262" s="23" t="s">
        <v>29</v>
      </c>
      <c r="G262" s="23">
        <v>251100050</v>
      </c>
      <c r="H262" s="24">
        <f>J262/2</f>
        <v>11</v>
      </c>
      <c r="I262" s="23" t="s">
        <v>9</v>
      </c>
      <c r="J262" s="24">
        <v>22</v>
      </c>
      <c r="K262" s="23"/>
    </row>
    <row r="263" spans="1:11" x14ac:dyDescent="0.25">
      <c r="A263" s="31" t="s">
        <v>14</v>
      </c>
      <c r="B263" s="30">
        <v>2</v>
      </c>
      <c r="C263" s="23" t="s">
        <v>40</v>
      </c>
      <c r="D263" s="23" t="s">
        <v>10</v>
      </c>
      <c r="E263" s="23" t="s">
        <v>138</v>
      </c>
      <c r="F263" s="23" t="s">
        <v>41</v>
      </c>
      <c r="G263" s="23">
        <v>590020001</v>
      </c>
      <c r="H263" s="24">
        <f t="shared" ref="H263:H264" si="22">J263/2</f>
        <v>1</v>
      </c>
      <c r="I263" s="23" t="s">
        <v>42</v>
      </c>
      <c r="J263" s="24">
        <v>2</v>
      </c>
      <c r="K263" s="23"/>
    </row>
    <row r="264" spans="1:11" x14ac:dyDescent="0.25">
      <c r="A264" s="31"/>
      <c r="B264" s="30">
        <v>3</v>
      </c>
      <c r="C264" s="23" t="s">
        <v>40</v>
      </c>
      <c r="D264" s="23" t="s">
        <v>10</v>
      </c>
      <c r="E264" s="23" t="s">
        <v>179</v>
      </c>
      <c r="F264" s="23" t="s">
        <v>41</v>
      </c>
      <c r="G264" s="23">
        <v>590020002</v>
      </c>
      <c r="H264" s="24">
        <f t="shared" si="22"/>
        <v>1</v>
      </c>
      <c r="I264" s="23" t="s">
        <v>42</v>
      </c>
      <c r="J264" s="24">
        <v>2</v>
      </c>
      <c r="K264" s="23"/>
    </row>
    <row r="265" spans="1:11" x14ac:dyDescent="0.25">
      <c r="A265" s="31" t="s">
        <v>7</v>
      </c>
    </row>
    <row r="266" spans="1:11" x14ac:dyDescent="0.25">
      <c r="A266" s="31">
        <v>2</v>
      </c>
      <c r="B266" s="28"/>
      <c r="C266" s="28"/>
      <c r="D266" s="28"/>
      <c r="E266" s="28"/>
      <c r="F266" s="28"/>
      <c r="G266" s="28"/>
      <c r="H266" s="29"/>
      <c r="I266" s="28"/>
      <c r="J266" s="29"/>
      <c r="K266" s="28"/>
    </row>
    <row r="268" spans="1:11" x14ac:dyDescent="0.25">
      <c r="A268" s="44" t="s">
        <v>23</v>
      </c>
      <c r="B268" s="3"/>
      <c r="C268" s="3"/>
      <c r="D268" s="3"/>
      <c r="E268" s="3"/>
      <c r="F268" s="3"/>
      <c r="G268" s="3"/>
      <c r="H268" s="5"/>
      <c r="I268" s="3"/>
      <c r="J268" s="5"/>
      <c r="K268" s="3"/>
    </row>
    <row r="269" spans="1:11" ht="38.25" x14ac:dyDescent="0.25">
      <c r="A269" s="46" t="s">
        <v>232</v>
      </c>
      <c r="B269" s="23">
        <v>1</v>
      </c>
      <c r="C269" s="23" t="s">
        <v>140</v>
      </c>
      <c r="D269" s="23" t="s">
        <v>10</v>
      </c>
      <c r="E269" s="23" t="s">
        <v>124</v>
      </c>
      <c r="F269" s="23" t="s">
        <v>27</v>
      </c>
      <c r="G269" s="23">
        <v>130150150</v>
      </c>
      <c r="H269" s="24">
        <f>J269/2</f>
        <v>3.1</v>
      </c>
      <c r="I269" s="23" t="s">
        <v>9</v>
      </c>
      <c r="J269" s="24">
        <v>6.2</v>
      </c>
      <c r="K269" s="23"/>
    </row>
    <row r="270" spans="1:11" x14ac:dyDescent="0.25">
      <c r="A270" s="44" t="s">
        <v>14</v>
      </c>
      <c r="B270" s="23">
        <v>2</v>
      </c>
      <c r="C270" s="23" t="s">
        <v>142</v>
      </c>
      <c r="D270" s="23" t="s">
        <v>10</v>
      </c>
      <c r="E270" s="23" t="s">
        <v>141</v>
      </c>
      <c r="F270" s="23" t="s">
        <v>27</v>
      </c>
      <c r="G270" s="23">
        <v>251400070</v>
      </c>
      <c r="H270" s="24">
        <f t="shared" ref="H270:H275" si="23">J270/1</f>
        <v>6.6</v>
      </c>
      <c r="I270" s="23" t="s">
        <v>9</v>
      </c>
      <c r="J270" s="24">
        <v>6.6</v>
      </c>
      <c r="K270" s="23"/>
    </row>
    <row r="271" spans="1:11" x14ac:dyDescent="0.25">
      <c r="A271" s="44"/>
      <c r="B271" s="23">
        <v>3</v>
      </c>
      <c r="C271" s="23" t="s">
        <v>144</v>
      </c>
      <c r="D271" s="23"/>
      <c r="E271" s="23" t="s">
        <v>143</v>
      </c>
      <c r="F271" s="23" t="s">
        <v>27</v>
      </c>
      <c r="G271" s="23">
        <v>251400070</v>
      </c>
      <c r="H271" s="24">
        <f t="shared" si="23"/>
        <v>6</v>
      </c>
      <c r="I271" s="23" t="s">
        <v>9</v>
      </c>
      <c r="J271" s="24">
        <v>6</v>
      </c>
      <c r="K271" s="23"/>
    </row>
    <row r="272" spans="1:11" x14ac:dyDescent="0.25">
      <c r="A272" s="44" t="s">
        <v>7</v>
      </c>
      <c r="B272" s="23">
        <v>4</v>
      </c>
      <c r="C272" s="23" t="s">
        <v>145</v>
      </c>
      <c r="D272" s="23"/>
      <c r="E272" s="23" t="s">
        <v>146</v>
      </c>
      <c r="F272" s="23" t="s">
        <v>147</v>
      </c>
      <c r="G272" s="23">
        <v>255100025</v>
      </c>
      <c r="H272" s="24">
        <f t="shared" si="23"/>
        <v>0.14000000000000001</v>
      </c>
      <c r="I272" s="23" t="s">
        <v>9</v>
      </c>
      <c r="J272" s="24">
        <v>0.14000000000000001</v>
      </c>
      <c r="K272" s="23"/>
    </row>
    <row r="273" spans="1:11" x14ac:dyDescent="0.25">
      <c r="A273" s="44">
        <v>2</v>
      </c>
      <c r="B273" s="23">
        <v>5</v>
      </c>
      <c r="C273" s="23" t="s">
        <v>132</v>
      </c>
      <c r="D273" s="23"/>
      <c r="E273" s="23" t="s">
        <v>148</v>
      </c>
      <c r="F273" s="23" t="s">
        <v>27</v>
      </c>
      <c r="G273" s="23">
        <v>130100150</v>
      </c>
      <c r="H273" s="24">
        <f t="shared" si="23"/>
        <v>0.96</v>
      </c>
      <c r="I273" s="23" t="s">
        <v>9</v>
      </c>
      <c r="J273" s="24">
        <v>0.96</v>
      </c>
      <c r="K273" s="23"/>
    </row>
    <row r="274" spans="1:11" x14ac:dyDescent="0.25">
      <c r="B274" s="23">
        <v>6</v>
      </c>
      <c r="C274" s="23" t="s">
        <v>49</v>
      </c>
      <c r="D274" s="23"/>
      <c r="E274" s="23" t="s">
        <v>149</v>
      </c>
      <c r="F274" s="23" t="s">
        <v>150</v>
      </c>
      <c r="G274" s="23">
        <v>11051260</v>
      </c>
      <c r="H274" s="24">
        <f t="shared" si="23"/>
        <v>8</v>
      </c>
      <c r="I274" s="23" t="s">
        <v>42</v>
      </c>
      <c r="J274" s="24">
        <v>8</v>
      </c>
      <c r="K274" s="23"/>
    </row>
    <row r="275" spans="1:11" x14ac:dyDescent="0.25">
      <c r="B275" s="23">
        <v>7</v>
      </c>
      <c r="C275" s="23" t="s">
        <v>49</v>
      </c>
      <c r="D275" s="23"/>
      <c r="E275" s="23" t="s">
        <v>151</v>
      </c>
      <c r="F275" s="23" t="s">
        <v>150</v>
      </c>
      <c r="G275" s="23">
        <v>12101020</v>
      </c>
      <c r="H275" s="24">
        <f t="shared" si="23"/>
        <v>8</v>
      </c>
      <c r="I275" s="23" t="s">
        <v>42</v>
      </c>
      <c r="J275" s="24">
        <v>8</v>
      </c>
      <c r="K275" s="23"/>
    </row>
    <row r="277" spans="1:11" x14ac:dyDescent="0.25">
      <c r="A277" s="44" t="s">
        <v>23</v>
      </c>
      <c r="B277" s="3"/>
      <c r="C277" s="3"/>
      <c r="D277" s="3"/>
      <c r="E277" s="3"/>
      <c r="F277" s="3"/>
      <c r="G277" s="3"/>
      <c r="H277" s="5"/>
      <c r="I277" s="3"/>
      <c r="J277" s="5"/>
      <c r="K277" s="3"/>
    </row>
    <row r="278" spans="1:11" ht="38.25" x14ac:dyDescent="0.25">
      <c r="A278" s="47" t="s">
        <v>233</v>
      </c>
      <c r="B278" s="23">
        <v>1</v>
      </c>
      <c r="C278" s="23" t="s">
        <v>140</v>
      </c>
      <c r="D278" s="23" t="s">
        <v>10</v>
      </c>
      <c r="E278" s="23" t="s">
        <v>124</v>
      </c>
      <c r="F278" s="23" t="s">
        <v>27</v>
      </c>
      <c r="G278" s="23">
        <v>130150150</v>
      </c>
      <c r="H278" s="24">
        <f>J278/2</f>
        <v>1</v>
      </c>
      <c r="I278" s="23" t="s">
        <v>9</v>
      </c>
      <c r="J278" s="24">
        <v>2</v>
      </c>
      <c r="K278" s="23"/>
    </row>
    <row r="279" spans="1:11" x14ac:dyDescent="0.25">
      <c r="A279" s="44" t="s">
        <v>14</v>
      </c>
      <c r="B279" s="23">
        <v>2</v>
      </c>
      <c r="C279" s="23" t="s">
        <v>142</v>
      </c>
      <c r="D279" s="23" t="s">
        <v>10</v>
      </c>
      <c r="E279" s="23" t="s">
        <v>141</v>
      </c>
      <c r="F279" s="23" t="s">
        <v>27</v>
      </c>
      <c r="G279" s="23">
        <v>251400070</v>
      </c>
      <c r="H279" s="24">
        <f t="shared" ref="H279:H284" si="24">J279/2</f>
        <v>3.6</v>
      </c>
      <c r="I279" s="23" t="s">
        <v>9</v>
      </c>
      <c r="J279" s="24">
        <v>7.2</v>
      </c>
      <c r="K279" s="23"/>
    </row>
    <row r="280" spans="1:11" x14ac:dyDescent="0.25">
      <c r="A280" s="44"/>
      <c r="B280" s="23">
        <v>3</v>
      </c>
      <c r="C280" s="23" t="s">
        <v>144</v>
      </c>
      <c r="D280" s="23"/>
      <c r="E280" s="23" t="s">
        <v>143</v>
      </c>
      <c r="F280" s="23" t="s">
        <v>27</v>
      </c>
      <c r="G280" s="23">
        <v>251400070</v>
      </c>
      <c r="H280" s="24">
        <f t="shared" si="24"/>
        <v>3.2</v>
      </c>
      <c r="I280" s="23" t="s">
        <v>9</v>
      </c>
      <c r="J280" s="24">
        <v>6.4</v>
      </c>
      <c r="K280" s="23"/>
    </row>
    <row r="281" spans="1:11" x14ac:dyDescent="0.25">
      <c r="A281" s="44" t="s">
        <v>7</v>
      </c>
      <c r="B281" s="23">
        <v>4</v>
      </c>
      <c r="C281" s="23" t="s">
        <v>145</v>
      </c>
      <c r="D281" s="23"/>
      <c r="E281" s="23" t="s">
        <v>146</v>
      </c>
      <c r="F281" s="23" t="s">
        <v>147</v>
      </c>
      <c r="G281" s="23">
        <v>255100025</v>
      </c>
      <c r="H281" s="24">
        <f t="shared" si="24"/>
        <v>7.0000000000000007E-2</v>
      </c>
      <c r="I281" s="23" t="s">
        <v>9</v>
      </c>
      <c r="J281" s="24">
        <v>0.14000000000000001</v>
      </c>
      <c r="K281" s="23"/>
    </row>
    <row r="282" spans="1:11" x14ac:dyDescent="0.25">
      <c r="A282" s="44">
        <v>2</v>
      </c>
      <c r="B282" s="23">
        <v>5</v>
      </c>
      <c r="C282" s="23" t="s">
        <v>132</v>
      </c>
      <c r="D282" s="23"/>
      <c r="E282" s="23" t="s">
        <v>148</v>
      </c>
      <c r="F282" s="23" t="s">
        <v>27</v>
      </c>
      <c r="G282" s="23">
        <v>130100150</v>
      </c>
      <c r="H282" s="24">
        <f t="shared" si="24"/>
        <v>0.43</v>
      </c>
      <c r="I282" s="23" t="s">
        <v>9</v>
      </c>
      <c r="J282" s="24">
        <v>0.86</v>
      </c>
      <c r="K282" s="23"/>
    </row>
    <row r="283" spans="1:11" x14ac:dyDescent="0.25">
      <c r="B283" s="23">
        <v>6</v>
      </c>
      <c r="C283" s="23" t="s">
        <v>49</v>
      </c>
      <c r="D283" s="23"/>
      <c r="E283" s="23" t="s">
        <v>149</v>
      </c>
      <c r="F283" s="23" t="s">
        <v>150</v>
      </c>
      <c r="G283" s="23">
        <v>11051260</v>
      </c>
      <c r="H283" s="24">
        <f t="shared" si="24"/>
        <v>4</v>
      </c>
      <c r="I283" s="23" t="s">
        <v>42</v>
      </c>
      <c r="J283" s="24">
        <v>8</v>
      </c>
      <c r="K283" s="23"/>
    </row>
    <row r="284" spans="1:11" x14ac:dyDescent="0.25">
      <c r="B284" s="23">
        <v>7</v>
      </c>
      <c r="C284" s="23" t="s">
        <v>49</v>
      </c>
      <c r="D284" s="23"/>
      <c r="E284" s="23" t="s">
        <v>151</v>
      </c>
      <c r="F284" s="23" t="s">
        <v>150</v>
      </c>
      <c r="G284" s="23">
        <v>12101020</v>
      </c>
      <c r="H284" s="24">
        <f t="shared" si="24"/>
        <v>4</v>
      </c>
      <c r="I284" s="23" t="s">
        <v>42</v>
      </c>
      <c r="J284" s="24">
        <v>8</v>
      </c>
      <c r="K284" s="23"/>
    </row>
    <row r="286" spans="1:11" x14ac:dyDescent="0.25">
      <c r="A286" s="44" t="s">
        <v>23</v>
      </c>
      <c r="B286" s="3"/>
      <c r="C286" s="3"/>
      <c r="D286" s="3"/>
      <c r="E286" s="3"/>
      <c r="F286" s="3"/>
      <c r="G286" s="3"/>
      <c r="H286" s="5"/>
      <c r="I286" s="3"/>
      <c r="J286" s="5"/>
      <c r="K286" s="3"/>
    </row>
    <row r="287" spans="1:11" ht="38.25" x14ac:dyDescent="0.25">
      <c r="A287" s="47" t="s">
        <v>234</v>
      </c>
      <c r="B287" s="23">
        <v>1</v>
      </c>
      <c r="C287" s="23" t="s">
        <v>44</v>
      </c>
      <c r="D287" s="23" t="s">
        <v>10</v>
      </c>
      <c r="E287" s="23" t="s">
        <v>155</v>
      </c>
      <c r="F287" s="23" t="s">
        <v>10</v>
      </c>
      <c r="G287" s="23">
        <v>200500510</v>
      </c>
      <c r="H287" s="24">
        <f>J287/2</f>
        <v>2</v>
      </c>
      <c r="I287" s="23" t="s">
        <v>42</v>
      </c>
      <c r="J287" s="24">
        <v>4</v>
      </c>
      <c r="K287" s="23"/>
    </row>
    <row r="288" spans="1:11" x14ac:dyDescent="0.25">
      <c r="A288" s="44" t="s">
        <v>14</v>
      </c>
      <c r="B288" s="23">
        <v>2</v>
      </c>
      <c r="C288" s="23" t="s">
        <v>152</v>
      </c>
      <c r="D288" s="23" t="s">
        <v>10</v>
      </c>
      <c r="E288" s="23" t="s">
        <v>156</v>
      </c>
      <c r="F288" s="23" t="s">
        <v>10</v>
      </c>
      <c r="G288" s="23">
        <v>200101210</v>
      </c>
      <c r="H288" s="24">
        <f t="shared" ref="H288:H291" si="25">J288/2</f>
        <v>2</v>
      </c>
      <c r="I288" s="23" t="s">
        <v>42</v>
      </c>
      <c r="J288" s="24">
        <v>4</v>
      </c>
      <c r="K288" s="23"/>
    </row>
    <row r="289" spans="1:12" x14ac:dyDescent="0.25">
      <c r="A289" s="44"/>
      <c r="B289" s="23">
        <v>3</v>
      </c>
      <c r="C289" s="23" t="s">
        <v>153</v>
      </c>
      <c r="D289" s="23"/>
      <c r="E289" s="23" t="s">
        <v>157</v>
      </c>
      <c r="F289" s="23" t="s">
        <v>10</v>
      </c>
      <c r="G289" s="23">
        <v>200200210</v>
      </c>
      <c r="H289" s="24">
        <f t="shared" si="25"/>
        <v>2</v>
      </c>
      <c r="I289" s="23" t="s">
        <v>42</v>
      </c>
      <c r="J289" s="24">
        <v>4</v>
      </c>
      <c r="K289" s="23"/>
    </row>
    <row r="290" spans="1:12" x14ac:dyDescent="0.25">
      <c r="A290" s="44" t="s">
        <v>7</v>
      </c>
      <c r="B290" s="23">
        <v>4</v>
      </c>
      <c r="C290" s="23" t="s">
        <v>154</v>
      </c>
      <c r="D290" s="23"/>
      <c r="E290" s="23" t="s">
        <v>158</v>
      </c>
      <c r="F290" s="23" t="s">
        <v>10</v>
      </c>
      <c r="G290" s="23">
        <v>200300090</v>
      </c>
      <c r="H290" s="24">
        <f t="shared" si="25"/>
        <v>4</v>
      </c>
      <c r="I290" s="23" t="s">
        <v>42</v>
      </c>
      <c r="J290" s="24">
        <v>8</v>
      </c>
      <c r="K290" s="23"/>
    </row>
    <row r="291" spans="1:12" x14ac:dyDescent="0.25">
      <c r="A291" s="44">
        <v>4</v>
      </c>
      <c r="B291" s="23">
        <v>5</v>
      </c>
      <c r="C291" s="23" t="s">
        <v>47</v>
      </c>
      <c r="D291" s="23"/>
      <c r="E291" s="23" t="s">
        <v>159</v>
      </c>
      <c r="F291" s="23" t="s">
        <v>47</v>
      </c>
      <c r="G291" s="23">
        <v>200900001</v>
      </c>
      <c r="H291" s="24">
        <f t="shared" si="25"/>
        <v>4</v>
      </c>
      <c r="I291" s="23" t="s">
        <v>42</v>
      </c>
      <c r="J291" s="24">
        <v>8</v>
      </c>
      <c r="K291" s="23"/>
    </row>
    <row r="293" spans="1:12" x14ac:dyDescent="0.25">
      <c r="A293" s="31" t="s">
        <v>23</v>
      </c>
      <c r="B293" s="45"/>
      <c r="C293" s="3"/>
      <c r="D293" s="3"/>
      <c r="E293" s="3"/>
      <c r="F293" s="3"/>
      <c r="G293" s="3"/>
      <c r="H293" s="5"/>
      <c r="I293" s="3"/>
      <c r="J293" s="5"/>
      <c r="K293" s="3"/>
    </row>
    <row r="294" spans="1:12" x14ac:dyDescent="0.25">
      <c r="A294" s="47" t="s">
        <v>199</v>
      </c>
      <c r="B294" s="23">
        <v>1</v>
      </c>
      <c r="C294" s="23" t="s">
        <v>160</v>
      </c>
      <c r="D294" s="23" t="s">
        <v>10</v>
      </c>
      <c r="E294" s="23" t="s">
        <v>161</v>
      </c>
      <c r="F294" s="23" t="s">
        <v>162</v>
      </c>
      <c r="G294" s="51">
        <v>27110006</v>
      </c>
      <c r="H294" s="24">
        <f>J294/2</f>
        <v>0.315</v>
      </c>
      <c r="I294" s="23" t="s">
        <v>9</v>
      </c>
      <c r="J294" s="24">
        <v>0.63</v>
      </c>
      <c r="K294" s="23"/>
      <c r="L294" s="49"/>
    </row>
    <row r="295" spans="1:12" x14ac:dyDescent="0.25">
      <c r="A295" s="44" t="s">
        <v>14</v>
      </c>
      <c r="B295" s="23">
        <v>2</v>
      </c>
      <c r="C295" s="23" t="s">
        <v>164</v>
      </c>
      <c r="D295" s="23" t="s">
        <v>10</v>
      </c>
      <c r="E295" s="23" t="s">
        <v>163</v>
      </c>
      <c r="F295" s="23" t="s">
        <v>27</v>
      </c>
      <c r="G295" s="23">
        <v>251400040</v>
      </c>
      <c r="H295" s="24">
        <f t="shared" ref="H295:H303" si="26">J295/2</f>
        <v>1.7649999999999999</v>
      </c>
      <c r="I295" s="23" t="s">
        <v>9</v>
      </c>
      <c r="J295" s="24">
        <v>3.53</v>
      </c>
      <c r="K295" s="23"/>
      <c r="L295" s="49"/>
    </row>
    <row r="296" spans="1:12" x14ac:dyDescent="0.25">
      <c r="A296" s="44"/>
      <c r="B296" s="23">
        <v>3</v>
      </c>
      <c r="C296" s="23" t="s">
        <v>166</v>
      </c>
      <c r="D296" s="23" t="s">
        <v>10</v>
      </c>
      <c r="E296" s="23" t="s">
        <v>165</v>
      </c>
      <c r="F296" s="23" t="s">
        <v>27</v>
      </c>
      <c r="G296" s="23">
        <v>251400040</v>
      </c>
      <c r="H296" s="24">
        <f t="shared" si="26"/>
        <v>1.33</v>
      </c>
      <c r="I296" s="23" t="s">
        <v>9</v>
      </c>
      <c r="J296" s="24">
        <v>2.66</v>
      </c>
      <c r="K296" s="23"/>
      <c r="L296" s="49"/>
    </row>
    <row r="297" spans="1:12" x14ac:dyDescent="0.25">
      <c r="A297" s="44" t="s">
        <v>7</v>
      </c>
      <c r="B297" s="23">
        <v>4</v>
      </c>
      <c r="C297" s="23" t="s">
        <v>167</v>
      </c>
      <c r="D297" s="23" t="s">
        <v>10</v>
      </c>
      <c r="E297" s="23" t="s">
        <v>168</v>
      </c>
      <c r="F297" s="23" t="s">
        <v>29</v>
      </c>
      <c r="G297" s="23">
        <v>251100016</v>
      </c>
      <c r="H297" s="24">
        <f t="shared" si="26"/>
        <v>7.4999999999999997E-2</v>
      </c>
      <c r="I297" s="23" t="s">
        <v>9</v>
      </c>
      <c r="J297" s="24">
        <v>0.15</v>
      </c>
      <c r="K297" s="23"/>
      <c r="L297" s="49"/>
    </row>
    <row r="298" spans="1:12" x14ac:dyDescent="0.25">
      <c r="A298" s="44">
        <v>2</v>
      </c>
      <c r="B298" s="23">
        <v>5</v>
      </c>
      <c r="C298" s="23" t="s">
        <v>170</v>
      </c>
      <c r="D298" s="23" t="s">
        <v>10</v>
      </c>
      <c r="E298" s="23" t="s">
        <v>169</v>
      </c>
      <c r="F298" s="23" t="s">
        <v>29</v>
      </c>
      <c r="G298" s="23">
        <v>251100025</v>
      </c>
      <c r="H298" s="24">
        <f t="shared" si="26"/>
        <v>0.18</v>
      </c>
      <c r="I298" s="23" t="s">
        <v>9</v>
      </c>
      <c r="J298" s="24">
        <v>0.36</v>
      </c>
      <c r="K298" s="23"/>
      <c r="L298" s="49"/>
    </row>
    <row r="299" spans="1:12" x14ac:dyDescent="0.25">
      <c r="B299" s="23">
        <v>6</v>
      </c>
      <c r="C299" s="23" t="s">
        <v>49</v>
      </c>
      <c r="D299" s="23" t="s">
        <v>10</v>
      </c>
      <c r="E299" s="23" t="s">
        <v>171</v>
      </c>
      <c r="F299" s="23" t="s">
        <v>150</v>
      </c>
      <c r="G299" s="23">
        <v>12100820</v>
      </c>
      <c r="H299" s="24">
        <f t="shared" si="26"/>
        <v>1</v>
      </c>
      <c r="I299" s="23" t="s">
        <v>42</v>
      </c>
      <c r="J299" s="24">
        <v>2</v>
      </c>
      <c r="K299" s="23"/>
      <c r="L299" s="49"/>
    </row>
    <row r="300" spans="1:12" x14ac:dyDescent="0.25">
      <c r="B300" s="23">
        <v>7</v>
      </c>
      <c r="C300" s="23" t="s">
        <v>49</v>
      </c>
      <c r="D300" s="23" t="s">
        <v>10</v>
      </c>
      <c r="E300" s="23" t="s">
        <v>172</v>
      </c>
      <c r="F300" s="23" t="s">
        <v>150</v>
      </c>
      <c r="G300" s="23">
        <v>12101630</v>
      </c>
      <c r="H300" s="24">
        <f t="shared" si="26"/>
        <v>1</v>
      </c>
      <c r="I300" s="23" t="s">
        <v>42</v>
      </c>
      <c r="J300" s="24">
        <v>2</v>
      </c>
      <c r="K300" s="23"/>
      <c r="L300" s="49"/>
    </row>
    <row r="301" spans="1:12" x14ac:dyDescent="0.25">
      <c r="B301" s="23">
        <v>8</v>
      </c>
      <c r="C301" s="23" t="s">
        <v>49</v>
      </c>
      <c r="D301" s="23" t="s">
        <v>10</v>
      </c>
      <c r="E301" s="23" t="s">
        <v>173</v>
      </c>
      <c r="F301" s="23" t="s">
        <v>150</v>
      </c>
      <c r="G301" s="23">
        <v>13300003</v>
      </c>
      <c r="H301" s="24">
        <f t="shared" si="26"/>
        <v>2</v>
      </c>
      <c r="I301" s="23" t="s">
        <v>42</v>
      </c>
      <c r="J301" s="24">
        <v>4</v>
      </c>
      <c r="K301" s="23"/>
      <c r="L301" s="49"/>
    </row>
    <row r="302" spans="1:12" x14ac:dyDescent="0.25">
      <c r="B302" s="23">
        <v>9</v>
      </c>
      <c r="C302" s="23" t="s">
        <v>49</v>
      </c>
      <c r="D302" s="23" t="s">
        <v>10</v>
      </c>
      <c r="E302" s="23" t="s">
        <v>174</v>
      </c>
      <c r="F302" s="23" t="s">
        <v>150</v>
      </c>
      <c r="G302" s="23">
        <v>12010016</v>
      </c>
      <c r="H302" s="24">
        <f t="shared" si="26"/>
        <v>1</v>
      </c>
      <c r="I302" s="23" t="s">
        <v>42</v>
      </c>
      <c r="J302" s="24">
        <v>2</v>
      </c>
      <c r="K302" s="23"/>
      <c r="L302" s="49"/>
    </row>
    <row r="303" spans="1:12" x14ac:dyDescent="0.25">
      <c r="B303" s="23">
        <v>10</v>
      </c>
      <c r="C303" s="23" t="s">
        <v>49</v>
      </c>
      <c r="D303" s="23" t="s">
        <v>10</v>
      </c>
      <c r="E303" s="23" t="s">
        <v>175</v>
      </c>
      <c r="F303" s="23" t="s">
        <v>150</v>
      </c>
      <c r="G303" s="23">
        <v>12010016</v>
      </c>
      <c r="H303" s="24">
        <f t="shared" si="26"/>
        <v>2</v>
      </c>
      <c r="I303" s="23" t="s">
        <v>42</v>
      </c>
      <c r="J303" s="24">
        <v>4</v>
      </c>
      <c r="K303" s="23"/>
      <c r="L303" s="49"/>
    </row>
    <row r="305" spans="1:11" x14ac:dyDescent="0.25">
      <c r="A305" s="31" t="s">
        <v>23</v>
      </c>
      <c r="B305" s="45"/>
      <c r="C305" s="3"/>
      <c r="D305" s="3"/>
      <c r="E305" s="3"/>
      <c r="F305" s="3"/>
      <c r="G305" s="3"/>
      <c r="H305" s="5"/>
      <c r="I305" s="3"/>
      <c r="J305" s="5"/>
      <c r="K305" s="3"/>
    </row>
    <row r="306" spans="1:11" x14ac:dyDescent="0.25">
      <c r="A306" s="47" t="s">
        <v>200</v>
      </c>
      <c r="B306" s="23">
        <v>1</v>
      </c>
      <c r="C306" s="23" t="s">
        <v>160</v>
      </c>
      <c r="D306" s="23" t="s">
        <v>10</v>
      </c>
      <c r="E306" s="23" t="s">
        <v>161</v>
      </c>
      <c r="F306" s="23" t="s">
        <v>162</v>
      </c>
      <c r="G306" s="51">
        <v>27110006</v>
      </c>
      <c r="H306" s="24">
        <f>J306/2</f>
        <v>0.315</v>
      </c>
      <c r="I306" s="23" t="s">
        <v>9</v>
      </c>
      <c r="J306" s="24">
        <v>0.63</v>
      </c>
      <c r="K306" s="23"/>
    </row>
    <row r="307" spans="1:11" x14ac:dyDescent="0.25">
      <c r="A307" s="44" t="s">
        <v>14</v>
      </c>
      <c r="B307" s="23">
        <v>2</v>
      </c>
      <c r="C307" s="23" t="s">
        <v>164</v>
      </c>
      <c r="D307" s="23" t="s">
        <v>10</v>
      </c>
      <c r="E307" s="23" t="s">
        <v>163</v>
      </c>
      <c r="F307" s="23" t="s">
        <v>27</v>
      </c>
      <c r="G307" s="23">
        <v>251400040</v>
      </c>
      <c r="H307" s="24">
        <f t="shared" ref="H307:H315" si="27">J307/2</f>
        <v>1.7649999999999999</v>
      </c>
      <c r="I307" s="23" t="s">
        <v>9</v>
      </c>
      <c r="J307" s="24">
        <v>3.53</v>
      </c>
      <c r="K307" s="23"/>
    </row>
    <row r="308" spans="1:11" x14ac:dyDescent="0.25">
      <c r="A308" s="44"/>
      <c r="B308" s="23">
        <v>3</v>
      </c>
      <c r="C308" s="23" t="s">
        <v>166</v>
      </c>
      <c r="D308" s="23" t="s">
        <v>10</v>
      </c>
      <c r="E308" s="23" t="s">
        <v>165</v>
      </c>
      <c r="F308" s="23" t="s">
        <v>27</v>
      </c>
      <c r="G308" s="23">
        <v>251400040</v>
      </c>
      <c r="H308" s="24">
        <f t="shared" si="27"/>
        <v>1.33</v>
      </c>
      <c r="I308" s="23" t="s">
        <v>9</v>
      </c>
      <c r="J308" s="24">
        <v>2.66</v>
      </c>
      <c r="K308" s="23"/>
    </row>
    <row r="309" spans="1:11" x14ac:dyDescent="0.25">
      <c r="A309" s="44" t="s">
        <v>7</v>
      </c>
      <c r="B309" s="23">
        <v>4</v>
      </c>
      <c r="C309" s="23" t="s">
        <v>167</v>
      </c>
      <c r="D309" s="23" t="s">
        <v>10</v>
      </c>
      <c r="E309" s="23" t="s">
        <v>168</v>
      </c>
      <c r="F309" s="23" t="s">
        <v>29</v>
      </c>
      <c r="G309" s="23">
        <v>251100016</v>
      </c>
      <c r="H309" s="24">
        <f t="shared" si="27"/>
        <v>7.4999999999999997E-2</v>
      </c>
      <c r="I309" s="23" t="s">
        <v>9</v>
      </c>
      <c r="J309" s="24">
        <v>0.15</v>
      </c>
      <c r="K309" s="23"/>
    </row>
    <row r="310" spans="1:11" x14ac:dyDescent="0.25">
      <c r="A310" s="44">
        <v>2</v>
      </c>
      <c r="B310" s="23">
        <v>5</v>
      </c>
      <c r="C310" s="23" t="s">
        <v>170</v>
      </c>
      <c r="D310" s="23" t="s">
        <v>10</v>
      </c>
      <c r="E310" s="23" t="s">
        <v>169</v>
      </c>
      <c r="F310" s="23" t="s">
        <v>29</v>
      </c>
      <c r="G310" s="23">
        <v>251100025</v>
      </c>
      <c r="H310" s="24">
        <f t="shared" si="27"/>
        <v>0.18</v>
      </c>
      <c r="I310" s="23" t="s">
        <v>9</v>
      </c>
      <c r="J310" s="24">
        <v>0.36</v>
      </c>
      <c r="K310" s="23"/>
    </row>
    <row r="311" spans="1:11" x14ac:dyDescent="0.25">
      <c r="B311" s="23">
        <v>6</v>
      </c>
      <c r="C311" s="23" t="s">
        <v>49</v>
      </c>
      <c r="D311" s="23" t="s">
        <v>10</v>
      </c>
      <c r="E311" s="23" t="s">
        <v>171</v>
      </c>
      <c r="F311" s="23" t="s">
        <v>150</v>
      </c>
      <c r="G311" s="23">
        <v>12100820</v>
      </c>
      <c r="H311" s="24">
        <f t="shared" si="27"/>
        <v>1</v>
      </c>
      <c r="I311" s="23" t="s">
        <v>42</v>
      </c>
      <c r="J311" s="24">
        <v>2</v>
      </c>
      <c r="K311" s="23"/>
    </row>
    <row r="312" spans="1:11" x14ac:dyDescent="0.25">
      <c r="B312" s="23">
        <v>7</v>
      </c>
      <c r="C312" s="23" t="s">
        <v>49</v>
      </c>
      <c r="D312" s="23" t="s">
        <v>10</v>
      </c>
      <c r="E312" s="23" t="s">
        <v>172</v>
      </c>
      <c r="F312" s="23" t="s">
        <v>150</v>
      </c>
      <c r="G312" s="23">
        <v>12101630</v>
      </c>
      <c r="H312" s="24">
        <f t="shared" si="27"/>
        <v>1</v>
      </c>
      <c r="I312" s="23" t="s">
        <v>42</v>
      </c>
      <c r="J312" s="24">
        <v>2</v>
      </c>
      <c r="K312" s="23"/>
    </row>
    <row r="313" spans="1:11" x14ac:dyDescent="0.25">
      <c r="B313" s="23">
        <v>8</v>
      </c>
      <c r="C313" s="23" t="s">
        <v>49</v>
      </c>
      <c r="D313" s="23" t="s">
        <v>10</v>
      </c>
      <c r="E313" s="23" t="s">
        <v>173</v>
      </c>
      <c r="F313" s="23" t="s">
        <v>150</v>
      </c>
      <c r="G313" s="23">
        <v>13300003</v>
      </c>
      <c r="H313" s="24">
        <f t="shared" si="27"/>
        <v>2</v>
      </c>
      <c r="I313" s="23" t="s">
        <v>42</v>
      </c>
      <c r="J313" s="24">
        <v>4</v>
      </c>
      <c r="K313" s="23"/>
    </row>
    <row r="314" spans="1:11" x14ac:dyDescent="0.25">
      <c r="B314" s="23">
        <v>9</v>
      </c>
      <c r="C314" s="23" t="s">
        <v>49</v>
      </c>
      <c r="D314" s="23" t="s">
        <v>10</v>
      </c>
      <c r="E314" s="23" t="s">
        <v>174</v>
      </c>
      <c r="F314" s="23" t="s">
        <v>150</v>
      </c>
      <c r="G314" s="23">
        <v>12010016</v>
      </c>
      <c r="H314" s="24">
        <f t="shared" si="27"/>
        <v>1</v>
      </c>
      <c r="I314" s="23" t="s">
        <v>42</v>
      </c>
      <c r="J314" s="24">
        <v>2</v>
      </c>
      <c r="K314" s="23"/>
    </row>
    <row r="315" spans="1:11" x14ac:dyDescent="0.25">
      <c r="B315" s="23">
        <v>10</v>
      </c>
      <c r="C315" s="23" t="s">
        <v>49</v>
      </c>
      <c r="D315" s="23" t="s">
        <v>10</v>
      </c>
      <c r="E315" s="23" t="s">
        <v>175</v>
      </c>
      <c r="F315" s="23" t="s">
        <v>150</v>
      </c>
      <c r="G315" s="23">
        <v>12010016</v>
      </c>
      <c r="H315" s="24">
        <f t="shared" si="27"/>
        <v>2</v>
      </c>
      <c r="I315" s="23" t="s">
        <v>42</v>
      </c>
      <c r="J315" s="24">
        <v>4</v>
      </c>
      <c r="K315" s="23"/>
    </row>
    <row r="317" spans="1:11" x14ac:dyDescent="0.25">
      <c r="A317" s="31" t="s">
        <v>23</v>
      </c>
      <c r="B317" s="45"/>
      <c r="C317" s="3"/>
      <c r="D317" s="3"/>
      <c r="E317" s="3"/>
      <c r="F317" s="3"/>
      <c r="G317" s="3"/>
      <c r="H317" s="5"/>
      <c r="I317" s="3"/>
      <c r="J317" s="5"/>
      <c r="K317" s="3"/>
    </row>
    <row r="318" spans="1:11" x14ac:dyDescent="0.25">
      <c r="A318" s="31" t="s">
        <v>95</v>
      </c>
      <c r="B318" s="30">
        <v>1</v>
      </c>
      <c r="C318" s="23" t="s">
        <v>133</v>
      </c>
      <c r="D318" s="23" t="s">
        <v>10</v>
      </c>
      <c r="E318" s="23" t="s">
        <v>134</v>
      </c>
      <c r="F318" s="23" t="s">
        <v>29</v>
      </c>
      <c r="G318" s="23">
        <v>251100115</v>
      </c>
      <c r="H318" s="24">
        <f>J318/2</f>
        <v>2</v>
      </c>
      <c r="I318" s="23" t="s">
        <v>9</v>
      </c>
      <c r="J318" s="24">
        <v>4</v>
      </c>
      <c r="K318" s="23"/>
    </row>
    <row r="319" spans="1:11" x14ac:dyDescent="0.25">
      <c r="A319" s="31" t="s">
        <v>14</v>
      </c>
      <c r="B319" s="30">
        <v>2</v>
      </c>
      <c r="C319" s="23" t="s">
        <v>38</v>
      </c>
      <c r="D319" s="23" t="s">
        <v>10</v>
      </c>
      <c r="E319" s="23" t="s">
        <v>135</v>
      </c>
      <c r="F319" s="23" t="s">
        <v>29</v>
      </c>
      <c r="G319" s="51">
        <v>25000060</v>
      </c>
      <c r="H319" s="24">
        <f t="shared" ref="H319:H320" si="28">J319/2</f>
        <v>4.1500000000000004</v>
      </c>
      <c r="I319" s="23" t="s">
        <v>9</v>
      </c>
      <c r="J319" s="24">
        <v>8.3000000000000007</v>
      </c>
      <c r="K319" s="23"/>
    </row>
    <row r="320" spans="1:11" x14ac:dyDescent="0.25">
      <c r="A320" s="31"/>
      <c r="B320" s="30">
        <v>3</v>
      </c>
      <c r="C320" s="23" t="s">
        <v>40</v>
      </c>
      <c r="D320" s="23" t="s">
        <v>10</v>
      </c>
      <c r="E320" s="23" t="s">
        <v>136</v>
      </c>
      <c r="F320" s="23" t="s">
        <v>41</v>
      </c>
      <c r="G320" s="23">
        <v>590020001</v>
      </c>
      <c r="H320" s="24">
        <f t="shared" si="28"/>
        <v>1</v>
      </c>
      <c r="I320" s="23" t="s">
        <v>42</v>
      </c>
      <c r="J320" s="24">
        <v>2</v>
      </c>
      <c r="K320" s="23"/>
    </row>
    <row r="321" spans="1:11" x14ac:dyDescent="0.25">
      <c r="A321" s="31" t="s">
        <v>7</v>
      </c>
      <c r="B321" s="28"/>
      <c r="C321" s="28"/>
      <c r="D321" s="28"/>
      <c r="E321" s="28"/>
      <c r="F321" s="28"/>
      <c r="G321" s="28"/>
      <c r="H321" s="29"/>
      <c r="I321" s="28"/>
      <c r="J321" s="29"/>
      <c r="K321" s="28"/>
    </row>
    <row r="322" spans="1:11" x14ac:dyDescent="0.25">
      <c r="A322" s="31">
        <v>2</v>
      </c>
      <c r="B322" s="28"/>
      <c r="C322" s="28"/>
      <c r="D322" s="28"/>
      <c r="E322" s="28"/>
      <c r="F322" s="28"/>
      <c r="G322" s="28"/>
      <c r="H322" s="29"/>
      <c r="I322" s="28"/>
      <c r="J322" s="29"/>
      <c r="K322" s="28"/>
    </row>
    <row r="324" spans="1:11" x14ac:dyDescent="0.25">
      <c r="A324" s="6" t="s">
        <v>0</v>
      </c>
      <c r="B324" s="1"/>
      <c r="C324" s="1"/>
      <c r="D324" s="1"/>
      <c r="E324" s="1"/>
      <c r="F324" s="1"/>
      <c r="G324" s="1"/>
      <c r="H324" s="4"/>
      <c r="I324" s="1"/>
      <c r="J324" s="4"/>
      <c r="K324" s="1"/>
    </row>
    <row r="325" spans="1:11" x14ac:dyDescent="0.25">
      <c r="A325" s="7" t="s">
        <v>201</v>
      </c>
      <c r="B325" s="1"/>
      <c r="C325" s="1"/>
      <c r="D325" s="1"/>
      <c r="E325" s="1"/>
      <c r="F325" s="1"/>
      <c r="G325" s="1"/>
      <c r="H325" s="4"/>
      <c r="I325" s="1"/>
      <c r="J325" s="4"/>
      <c r="K325" s="1"/>
    </row>
    <row r="326" spans="1:11" x14ac:dyDescent="0.25">
      <c r="A326" s="8"/>
      <c r="B326" s="1"/>
      <c r="C326" s="1"/>
      <c r="D326" s="1"/>
      <c r="E326" s="1"/>
      <c r="F326" s="1"/>
      <c r="G326" s="1"/>
      <c r="H326" s="4"/>
      <c r="I326" s="1"/>
      <c r="J326" s="4"/>
      <c r="K326" s="1"/>
    </row>
    <row r="327" spans="1:11" x14ac:dyDescent="0.25">
      <c r="A327" s="1"/>
      <c r="B327" s="1"/>
      <c r="C327" s="1"/>
      <c r="D327" s="1"/>
      <c r="E327" s="2" t="s">
        <v>5</v>
      </c>
      <c r="F327" s="2"/>
      <c r="G327" s="1"/>
      <c r="H327" s="4"/>
      <c r="I327" s="1"/>
      <c r="J327" s="4"/>
      <c r="K327" s="1"/>
    </row>
    <row r="328" spans="1:11" x14ac:dyDescent="0.25">
      <c r="A328" s="31" t="s">
        <v>23</v>
      </c>
      <c r="B328" s="45"/>
      <c r="C328" s="3"/>
      <c r="D328" s="3"/>
      <c r="E328" s="3"/>
      <c r="F328" s="3"/>
      <c r="G328" s="3"/>
      <c r="H328" s="5"/>
      <c r="I328" s="3"/>
      <c r="J328" s="5"/>
      <c r="K328" s="3"/>
    </row>
    <row r="329" spans="1:11" x14ac:dyDescent="0.25">
      <c r="A329" s="31" t="s">
        <v>122</v>
      </c>
      <c r="B329" s="30">
        <v>1</v>
      </c>
      <c r="C329" s="23" t="s">
        <v>123</v>
      </c>
      <c r="D329" s="23" t="s">
        <v>10</v>
      </c>
      <c r="E329" s="23" t="s">
        <v>124</v>
      </c>
      <c r="F329" s="23" t="s">
        <v>27</v>
      </c>
      <c r="G329" s="23">
        <v>130150150</v>
      </c>
      <c r="H329" s="24">
        <f>J329/3</f>
        <v>76.666666666666671</v>
      </c>
      <c r="I329" s="23" t="s">
        <v>9</v>
      </c>
      <c r="J329" s="24">
        <v>230</v>
      </c>
      <c r="K329" s="23"/>
    </row>
    <row r="330" spans="1:11" x14ac:dyDescent="0.25">
      <c r="A330" s="31" t="s">
        <v>14</v>
      </c>
      <c r="B330" s="30">
        <v>2</v>
      </c>
      <c r="C330" s="23" t="s">
        <v>125</v>
      </c>
      <c r="D330" s="23" t="s">
        <v>10</v>
      </c>
      <c r="E330" s="23" t="s">
        <v>127</v>
      </c>
      <c r="F330" s="23" t="s">
        <v>29</v>
      </c>
      <c r="G330" s="23">
        <v>231140140</v>
      </c>
      <c r="H330" s="50">
        <f t="shared" ref="H330:H331" si="29">J330/3</f>
        <v>25.333333333333332</v>
      </c>
      <c r="I330" s="23" t="s">
        <v>9</v>
      </c>
      <c r="J330" s="24">
        <v>76</v>
      </c>
      <c r="K330" s="23"/>
    </row>
    <row r="331" spans="1:11" x14ac:dyDescent="0.25">
      <c r="A331" s="31"/>
      <c r="B331" s="30">
        <v>3</v>
      </c>
      <c r="C331" s="23" t="s">
        <v>126</v>
      </c>
      <c r="D331" s="23" t="s">
        <v>10</v>
      </c>
      <c r="E331" s="23" t="s">
        <v>128</v>
      </c>
      <c r="F331" s="23" t="s">
        <v>29</v>
      </c>
      <c r="G331" s="51">
        <v>29100160</v>
      </c>
      <c r="H331" s="50">
        <f t="shared" si="29"/>
        <v>24.833333333333332</v>
      </c>
      <c r="I331" s="23" t="s">
        <v>9</v>
      </c>
      <c r="J331" s="24">
        <v>74.5</v>
      </c>
      <c r="K331" s="23"/>
    </row>
    <row r="332" spans="1:11" x14ac:dyDescent="0.25">
      <c r="A332" s="31" t="s">
        <v>7</v>
      </c>
      <c r="B332" s="28"/>
      <c r="C332" s="28"/>
      <c r="D332" s="28"/>
      <c r="E332" s="28"/>
      <c r="F332" s="28"/>
      <c r="G332" s="28"/>
      <c r="H332" s="29"/>
      <c r="I332" s="28"/>
      <c r="J332" s="29"/>
      <c r="K332" s="28"/>
    </row>
    <row r="333" spans="1:11" x14ac:dyDescent="0.25">
      <c r="A333" s="31">
        <v>3</v>
      </c>
      <c r="B333" s="28"/>
      <c r="C333" s="28"/>
      <c r="D333" s="28"/>
      <c r="E333" s="28"/>
      <c r="F333" s="28"/>
      <c r="G333" s="28"/>
      <c r="H333" s="29"/>
      <c r="I333" s="28"/>
      <c r="J333" s="29"/>
      <c r="K333" s="28"/>
    </row>
    <row r="334" spans="1:11" x14ac:dyDescent="0.25">
      <c r="A334" s="27"/>
      <c r="B334" s="28"/>
      <c r="C334" s="28"/>
      <c r="D334" s="28"/>
      <c r="E334" s="28"/>
      <c r="F334" s="28"/>
      <c r="G334" s="28"/>
      <c r="H334" s="29"/>
      <c r="I334" s="28"/>
      <c r="J334" s="29"/>
      <c r="K334" s="28"/>
    </row>
    <row r="335" spans="1:11" x14ac:dyDescent="0.25">
      <c r="A335" s="31" t="s">
        <v>23</v>
      </c>
      <c r="B335" s="45"/>
      <c r="C335" s="3"/>
      <c r="D335" s="3"/>
      <c r="E335" s="3"/>
      <c r="F335" s="3"/>
      <c r="G335" s="3"/>
      <c r="H335" s="5"/>
      <c r="I335" s="3"/>
      <c r="J335" s="5"/>
      <c r="K335" s="3"/>
    </row>
    <row r="336" spans="1:11" x14ac:dyDescent="0.25">
      <c r="A336" s="31" t="s">
        <v>122</v>
      </c>
      <c r="B336" s="30">
        <v>1</v>
      </c>
      <c r="C336" s="23" t="s">
        <v>123</v>
      </c>
      <c r="D336" s="23" t="s">
        <v>10</v>
      </c>
      <c r="E336" s="23" t="s">
        <v>124</v>
      </c>
      <c r="F336" s="23" t="s">
        <v>27</v>
      </c>
      <c r="G336" s="23">
        <v>130150150</v>
      </c>
      <c r="H336" s="24">
        <f>J336/3</f>
        <v>76.666666666666671</v>
      </c>
      <c r="I336" s="23" t="s">
        <v>9</v>
      </c>
      <c r="J336" s="24">
        <v>230</v>
      </c>
      <c r="K336" s="23"/>
    </row>
    <row r="337" spans="1:11" x14ac:dyDescent="0.25">
      <c r="A337" s="31" t="s">
        <v>14</v>
      </c>
      <c r="B337" s="30">
        <v>2</v>
      </c>
      <c r="C337" s="23" t="s">
        <v>125</v>
      </c>
      <c r="D337" s="23" t="s">
        <v>10</v>
      </c>
      <c r="E337" s="23" t="s">
        <v>127</v>
      </c>
      <c r="F337" s="23" t="s">
        <v>29</v>
      </c>
      <c r="G337" s="54">
        <v>231140140</v>
      </c>
      <c r="H337" s="50">
        <f t="shared" ref="H337:H338" si="30">J337/3</f>
        <v>25.333333333333332</v>
      </c>
      <c r="I337" s="23" t="s">
        <v>9</v>
      </c>
      <c r="J337" s="24">
        <v>76</v>
      </c>
      <c r="K337" s="23"/>
    </row>
    <row r="338" spans="1:11" x14ac:dyDescent="0.25">
      <c r="A338" s="31"/>
      <c r="B338" s="30">
        <v>3</v>
      </c>
      <c r="C338" s="23" t="s">
        <v>126</v>
      </c>
      <c r="D338" s="23" t="s">
        <v>10</v>
      </c>
      <c r="E338" s="23" t="s">
        <v>128</v>
      </c>
      <c r="F338" s="23" t="s">
        <v>29</v>
      </c>
      <c r="G338" s="23">
        <v>29100160</v>
      </c>
      <c r="H338" s="50">
        <f t="shared" si="30"/>
        <v>24.833333333333332</v>
      </c>
      <c r="I338" s="23" t="s">
        <v>9</v>
      </c>
      <c r="J338" s="24">
        <v>74.5</v>
      </c>
      <c r="K338" s="23"/>
    </row>
    <row r="339" spans="1:11" x14ac:dyDescent="0.25">
      <c r="A339" s="31" t="s">
        <v>7</v>
      </c>
      <c r="B339" s="28"/>
      <c r="C339" s="28"/>
      <c r="D339" s="28"/>
      <c r="E339" s="28"/>
      <c r="F339" s="28"/>
      <c r="G339" s="28"/>
      <c r="H339" s="29"/>
      <c r="I339" s="28"/>
      <c r="J339" s="29"/>
      <c r="K339" s="28"/>
    </row>
    <row r="340" spans="1:11" x14ac:dyDescent="0.25">
      <c r="A340" s="31">
        <v>3</v>
      </c>
      <c r="B340" s="28"/>
      <c r="C340" s="28"/>
      <c r="D340" s="28"/>
      <c r="E340" s="28"/>
      <c r="F340" s="28"/>
      <c r="G340" s="28"/>
      <c r="H340" s="29"/>
      <c r="I340" s="28"/>
      <c r="J340" s="29"/>
      <c r="K340" s="28"/>
    </row>
    <row r="342" spans="1:11" x14ac:dyDescent="0.25">
      <c r="A342" s="31" t="s">
        <v>23</v>
      </c>
      <c r="B342" s="45"/>
      <c r="C342" s="3"/>
      <c r="D342" s="3"/>
      <c r="E342" s="3"/>
      <c r="F342" s="3"/>
      <c r="G342" s="3"/>
      <c r="H342" s="5"/>
      <c r="I342" s="3"/>
      <c r="J342" s="5"/>
      <c r="K342" s="3"/>
    </row>
    <row r="343" spans="1:11" x14ac:dyDescent="0.25">
      <c r="A343" s="31" t="s">
        <v>105</v>
      </c>
      <c r="B343" s="30">
        <v>1</v>
      </c>
      <c r="C343" s="23" t="s">
        <v>130</v>
      </c>
      <c r="D343" s="23" t="s">
        <v>10</v>
      </c>
      <c r="E343" s="23" t="s">
        <v>124</v>
      </c>
      <c r="F343" s="23" t="s">
        <v>27</v>
      </c>
      <c r="G343" s="23">
        <v>130150150</v>
      </c>
      <c r="H343" s="24">
        <f>J343/6</f>
        <v>10.275</v>
      </c>
      <c r="I343" s="23" t="s">
        <v>9</v>
      </c>
      <c r="J343" s="24">
        <v>61.65</v>
      </c>
      <c r="K343" s="23"/>
    </row>
    <row r="344" spans="1:11" x14ac:dyDescent="0.25">
      <c r="A344" s="31" t="s">
        <v>14</v>
      </c>
      <c r="B344" s="30">
        <v>2</v>
      </c>
      <c r="C344" s="23" t="s">
        <v>131</v>
      </c>
      <c r="D344" s="23" t="s">
        <v>10</v>
      </c>
      <c r="E344" s="23" t="s">
        <v>124</v>
      </c>
      <c r="F344" s="23" t="s">
        <v>27</v>
      </c>
      <c r="G344" s="23">
        <v>130150150</v>
      </c>
      <c r="H344" s="24">
        <f t="shared" ref="H344" si="31">J344/6</f>
        <v>5.4088050314465406</v>
      </c>
      <c r="I344" s="23" t="s">
        <v>9</v>
      </c>
      <c r="J344" s="24">
        <f>344/10.6</f>
        <v>32.452830188679243</v>
      </c>
      <c r="K344" s="23"/>
    </row>
    <row r="345" spans="1:11" x14ac:dyDescent="0.25">
      <c r="A345" s="31"/>
      <c r="B345" s="30">
        <v>3</v>
      </c>
      <c r="C345" s="23" t="s">
        <v>132</v>
      </c>
      <c r="D345" s="23" t="s">
        <v>10</v>
      </c>
      <c r="E345" s="23" t="s">
        <v>124</v>
      </c>
      <c r="F345" s="23" t="s">
        <v>27</v>
      </c>
      <c r="G345" s="23">
        <v>130150150</v>
      </c>
      <c r="H345" s="24">
        <f>J345/6</f>
        <v>2.641509433962264</v>
      </c>
      <c r="I345" s="23" t="s">
        <v>9</v>
      </c>
      <c r="J345" s="24">
        <f>168/10.6</f>
        <v>15.849056603773585</v>
      </c>
      <c r="K345" s="23"/>
    </row>
    <row r="346" spans="1:11" x14ac:dyDescent="0.25">
      <c r="A346" s="31" t="s">
        <v>7</v>
      </c>
      <c r="B346" s="28"/>
      <c r="C346" s="28"/>
      <c r="D346" s="28"/>
      <c r="E346" s="28"/>
      <c r="F346" s="28"/>
      <c r="G346" s="28"/>
      <c r="H346" s="29"/>
      <c r="I346" s="28"/>
      <c r="J346" s="29"/>
      <c r="K346" s="28"/>
    </row>
    <row r="347" spans="1:11" x14ac:dyDescent="0.25">
      <c r="A347" s="31">
        <v>6</v>
      </c>
      <c r="B347" s="28"/>
      <c r="C347" s="28"/>
      <c r="D347" s="28"/>
      <c r="E347" s="28"/>
      <c r="F347" s="28"/>
      <c r="G347" s="28"/>
      <c r="H347" s="29"/>
      <c r="I347" s="28"/>
      <c r="J347" s="29"/>
      <c r="K347" s="28"/>
    </row>
    <row r="349" spans="1:11" x14ac:dyDescent="0.25">
      <c r="A349" s="31" t="s">
        <v>23</v>
      </c>
      <c r="B349" s="45"/>
      <c r="C349" s="3"/>
      <c r="D349" s="3"/>
      <c r="E349" s="3"/>
      <c r="F349" s="3"/>
      <c r="G349" s="3"/>
      <c r="H349" s="5"/>
      <c r="I349" s="3"/>
      <c r="J349" s="5"/>
      <c r="K349" s="3"/>
    </row>
    <row r="350" spans="1:11" x14ac:dyDescent="0.25">
      <c r="A350" s="31" t="s">
        <v>95</v>
      </c>
      <c r="B350" s="30">
        <v>1</v>
      </c>
      <c r="C350" s="23" t="s">
        <v>133</v>
      </c>
      <c r="D350" s="23" t="s">
        <v>10</v>
      </c>
      <c r="E350" s="23" t="s">
        <v>134</v>
      </c>
      <c r="F350" s="23" t="s">
        <v>29</v>
      </c>
      <c r="G350" s="23">
        <v>251100115</v>
      </c>
      <c r="H350" s="24">
        <f>J350/6</f>
        <v>2.0500000000000003</v>
      </c>
      <c r="I350" s="23" t="s">
        <v>9</v>
      </c>
      <c r="J350" s="24">
        <v>12.3</v>
      </c>
      <c r="K350" s="23"/>
    </row>
    <row r="351" spans="1:11" x14ac:dyDescent="0.25">
      <c r="A351" s="31" t="s">
        <v>14</v>
      </c>
      <c r="B351" s="30">
        <v>2</v>
      </c>
      <c r="C351" s="23" t="s">
        <v>38</v>
      </c>
      <c r="D351" s="23" t="s">
        <v>10</v>
      </c>
      <c r="E351" s="23" t="s">
        <v>135</v>
      </c>
      <c r="F351" s="23" t="s">
        <v>29</v>
      </c>
      <c r="G351" s="23">
        <v>25000060</v>
      </c>
      <c r="H351" s="24">
        <f>J351/6</f>
        <v>4.3483333333333336</v>
      </c>
      <c r="I351" s="23" t="s">
        <v>9</v>
      </c>
      <c r="J351" s="24">
        <v>26.09</v>
      </c>
      <c r="K351" s="23"/>
    </row>
    <row r="352" spans="1:11" x14ac:dyDescent="0.25">
      <c r="A352" s="31"/>
      <c r="B352" s="30">
        <v>3</v>
      </c>
      <c r="C352" s="23" t="s">
        <v>40</v>
      </c>
      <c r="D352" s="23" t="s">
        <v>10</v>
      </c>
      <c r="E352" s="23" t="s">
        <v>136</v>
      </c>
      <c r="F352" s="23" t="s">
        <v>41</v>
      </c>
      <c r="G352" s="23">
        <v>590020001</v>
      </c>
      <c r="H352" s="24">
        <f t="shared" ref="H352" si="32">J352/6</f>
        <v>1</v>
      </c>
      <c r="I352" s="23" t="s">
        <v>42</v>
      </c>
      <c r="J352" s="24">
        <v>6</v>
      </c>
      <c r="K352" s="23"/>
    </row>
    <row r="353" spans="1:11" x14ac:dyDescent="0.25">
      <c r="A353" s="31" t="s">
        <v>7</v>
      </c>
      <c r="B353" s="28"/>
      <c r="C353" s="28"/>
      <c r="D353" s="28"/>
      <c r="E353" s="28"/>
      <c r="F353" s="28"/>
      <c r="G353" s="28"/>
      <c r="H353" s="29"/>
      <c r="I353" s="28"/>
      <c r="J353" s="29"/>
      <c r="K353" s="28"/>
    </row>
    <row r="354" spans="1:11" x14ac:dyDescent="0.25">
      <c r="A354" s="31">
        <v>6</v>
      </c>
      <c r="B354" s="28"/>
      <c r="C354" s="28"/>
      <c r="D354" s="28"/>
      <c r="E354" s="28"/>
      <c r="F354" s="28"/>
      <c r="G354" s="28"/>
      <c r="H354" s="29"/>
      <c r="I354" s="28"/>
      <c r="J354" s="29"/>
      <c r="K354" s="28"/>
    </row>
    <row r="356" spans="1:11" x14ac:dyDescent="0.25">
      <c r="A356" s="31" t="s">
        <v>23</v>
      </c>
      <c r="B356" s="45"/>
      <c r="C356" s="3"/>
      <c r="D356" s="3"/>
      <c r="E356" s="3"/>
      <c r="F356" s="3"/>
      <c r="G356" s="3"/>
      <c r="H356" s="5"/>
      <c r="I356" s="3"/>
      <c r="J356" s="5"/>
      <c r="K356" s="3"/>
    </row>
    <row r="357" spans="1:11" ht="38.25" x14ac:dyDescent="0.25">
      <c r="A357" s="46" t="s">
        <v>217</v>
      </c>
      <c r="B357" s="30">
        <v>1</v>
      </c>
      <c r="C357" s="23" t="s">
        <v>133</v>
      </c>
      <c r="D357" s="23" t="s">
        <v>10</v>
      </c>
      <c r="E357" s="23" t="s">
        <v>139</v>
      </c>
      <c r="F357" s="23" t="s">
        <v>29</v>
      </c>
      <c r="G357" s="23">
        <v>251100115</v>
      </c>
      <c r="H357" s="24">
        <f>J357/3</f>
        <v>2.0333333333333332</v>
      </c>
      <c r="I357" s="23" t="s">
        <v>9</v>
      </c>
      <c r="J357" s="24">
        <v>6.1</v>
      </c>
      <c r="K357" s="23"/>
    </row>
    <row r="358" spans="1:11" x14ac:dyDescent="0.25">
      <c r="A358" s="31" t="s">
        <v>14</v>
      </c>
      <c r="B358" s="30">
        <v>2</v>
      </c>
      <c r="C358" s="23" t="s">
        <v>38</v>
      </c>
      <c r="D358" s="23" t="s">
        <v>10</v>
      </c>
      <c r="E358" s="23" t="s">
        <v>137</v>
      </c>
      <c r="F358" s="23" t="s">
        <v>29</v>
      </c>
      <c r="G358" s="51">
        <v>251100050</v>
      </c>
      <c r="H358" s="24">
        <f t="shared" ref="H358:H359" si="33">J358/3</f>
        <v>17.400000000000002</v>
      </c>
      <c r="I358" s="23" t="s">
        <v>9</v>
      </c>
      <c r="J358" s="24">
        <v>52.2</v>
      </c>
      <c r="K358" s="23"/>
    </row>
    <row r="359" spans="1:11" x14ac:dyDescent="0.25">
      <c r="A359" s="31"/>
      <c r="B359" s="30">
        <v>3</v>
      </c>
      <c r="C359" s="23" t="s">
        <v>40</v>
      </c>
      <c r="D359" s="23" t="s">
        <v>10</v>
      </c>
      <c r="E359" s="23" t="s">
        <v>138</v>
      </c>
      <c r="F359" s="23" t="s">
        <v>41</v>
      </c>
      <c r="G359" s="23">
        <v>590020001</v>
      </c>
      <c r="H359" s="24">
        <f t="shared" si="33"/>
        <v>2</v>
      </c>
      <c r="I359" s="23" t="s">
        <v>42</v>
      </c>
      <c r="J359" s="24">
        <v>6</v>
      </c>
      <c r="K359" s="23"/>
    </row>
    <row r="360" spans="1:11" x14ac:dyDescent="0.25">
      <c r="A360" s="31" t="s">
        <v>7</v>
      </c>
      <c r="B360" s="28"/>
      <c r="C360" s="28"/>
      <c r="D360" s="28"/>
      <c r="E360" s="28"/>
      <c r="F360" s="28"/>
      <c r="G360" s="28"/>
      <c r="H360" s="29"/>
      <c r="I360" s="28"/>
      <c r="J360" s="29"/>
      <c r="K360" s="28"/>
    </row>
    <row r="361" spans="1:11" x14ac:dyDescent="0.25">
      <c r="A361" s="31">
        <v>3</v>
      </c>
      <c r="B361" s="28"/>
      <c r="C361" s="28"/>
      <c r="D361" s="28"/>
      <c r="E361" s="28"/>
      <c r="F361" s="28"/>
      <c r="G361" s="28"/>
      <c r="H361" s="29"/>
      <c r="I361" s="28"/>
      <c r="J361" s="29"/>
      <c r="K361" s="28"/>
    </row>
    <row r="363" spans="1:11" x14ac:dyDescent="0.25">
      <c r="A363" s="44" t="s">
        <v>23</v>
      </c>
      <c r="B363" s="3"/>
      <c r="C363" s="3"/>
      <c r="D363" s="3"/>
      <c r="E363" s="3"/>
      <c r="F363" s="3"/>
      <c r="G363" s="3"/>
      <c r="H363" s="5"/>
      <c r="I363" s="3"/>
      <c r="J363" s="5"/>
      <c r="K363" s="3"/>
    </row>
    <row r="364" spans="1:11" ht="38.25" x14ac:dyDescent="0.25">
      <c r="A364" s="47" t="s">
        <v>218</v>
      </c>
      <c r="B364" s="23">
        <v>1</v>
      </c>
      <c r="C364" s="23" t="s">
        <v>140</v>
      </c>
      <c r="D364" s="23" t="s">
        <v>10</v>
      </c>
      <c r="E364" s="23" t="s">
        <v>124</v>
      </c>
      <c r="F364" s="23" t="s">
        <v>27</v>
      </c>
      <c r="G364" s="23">
        <v>130150150</v>
      </c>
      <c r="H364" s="24">
        <f>J364/6</f>
        <v>2.3583333333333334</v>
      </c>
      <c r="I364" s="23" t="s">
        <v>9</v>
      </c>
      <c r="J364" s="24">
        <v>14.15</v>
      </c>
      <c r="K364" s="23"/>
    </row>
    <row r="365" spans="1:11" x14ac:dyDescent="0.25">
      <c r="A365" s="44" t="s">
        <v>14</v>
      </c>
      <c r="B365" s="23">
        <v>2</v>
      </c>
      <c r="C365" s="23" t="s">
        <v>142</v>
      </c>
      <c r="D365" s="23" t="s">
        <v>10</v>
      </c>
      <c r="E365" s="23" t="s">
        <v>141</v>
      </c>
      <c r="F365" s="23" t="s">
        <v>27</v>
      </c>
      <c r="G365" s="23">
        <v>251400070</v>
      </c>
      <c r="H365" s="24">
        <f t="shared" ref="H365:H370" si="34">J365/6</f>
        <v>3.6783333333333332</v>
      </c>
      <c r="I365" s="23" t="s">
        <v>9</v>
      </c>
      <c r="J365" s="24">
        <v>22.07</v>
      </c>
      <c r="K365" s="23"/>
    </row>
    <row r="366" spans="1:11" x14ac:dyDescent="0.25">
      <c r="A366" s="44"/>
      <c r="B366" s="23">
        <v>3</v>
      </c>
      <c r="C366" s="23" t="s">
        <v>144</v>
      </c>
      <c r="D366" s="23" t="s">
        <v>10</v>
      </c>
      <c r="E366" s="23" t="s">
        <v>143</v>
      </c>
      <c r="F366" s="23" t="s">
        <v>27</v>
      </c>
      <c r="G366" s="23">
        <v>251400070</v>
      </c>
      <c r="H366" s="24">
        <f t="shared" si="34"/>
        <v>2.7583333333333333</v>
      </c>
      <c r="I366" s="23" t="s">
        <v>9</v>
      </c>
      <c r="J366" s="24">
        <v>16.55</v>
      </c>
      <c r="K366" s="23"/>
    </row>
    <row r="367" spans="1:11" x14ac:dyDescent="0.25">
      <c r="A367" s="44" t="s">
        <v>7</v>
      </c>
      <c r="B367" s="23">
        <v>4</v>
      </c>
      <c r="C367" s="23" t="s">
        <v>145</v>
      </c>
      <c r="D367" s="23" t="s">
        <v>10</v>
      </c>
      <c r="E367" s="23" t="s">
        <v>146</v>
      </c>
      <c r="F367" s="23" t="s">
        <v>147</v>
      </c>
      <c r="G367" s="23">
        <v>255100025</v>
      </c>
      <c r="H367" s="24">
        <f t="shared" si="34"/>
        <v>7.8333333333333324E-2</v>
      </c>
      <c r="I367" s="23" t="s">
        <v>9</v>
      </c>
      <c r="J367" s="24">
        <v>0.47</v>
      </c>
      <c r="K367" s="23"/>
    </row>
    <row r="368" spans="1:11" x14ac:dyDescent="0.25">
      <c r="A368" s="44">
        <v>6</v>
      </c>
      <c r="B368" s="23">
        <v>5</v>
      </c>
      <c r="C368" s="23" t="s">
        <v>132</v>
      </c>
      <c r="D368" s="23" t="s">
        <v>10</v>
      </c>
      <c r="E368" s="23" t="s">
        <v>148</v>
      </c>
      <c r="F368" s="23" t="s">
        <v>27</v>
      </c>
      <c r="G368" s="23">
        <v>130100150</v>
      </c>
      <c r="H368" s="24">
        <f t="shared" si="34"/>
        <v>0.27666666666666667</v>
      </c>
      <c r="I368" s="23" t="s">
        <v>9</v>
      </c>
      <c r="J368" s="24">
        <v>1.66</v>
      </c>
      <c r="K368" s="23"/>
    </row>
    <row r="369" spans="1:11" x14ac:dyDescent="0.25">
      <c r="B369" s="23">
        <v>6</v>
      </c>
      <c r="C369" s="23" t="s">
        <v>49</v>
      </c>
      <c r="D369" s="23" t="s">
        <v>10</v>
      </c>
      <c r="E369" s="23" t="s">
        <v>149</v>
      </c>
      <c r="F369" s="23" t="s">
        <v>150</v>
      </c>
      <c r="G369" s="23">
        <v>11051260</v>
      </c>
      <c r="H369" s="24">
        <f t="shared" si="34"/>
        <v>4</v>
      </c>
      <c r="I369" s="23" t="s">
        <v>42</v>
      </c>
      <c r="J369" s="24">
        <v>24</v>
      </c>
      <c r="K369" s="23"/>
    </row>
    <row r="370" spans="1:11" x14ac:dyDescent="0.25">
      <c r="B370" s="23">
        <v>7</v>
      </c>
      <c r="C370" s="23" t="s">
        <v>49</v>
      </c>
      <c r="D370" s="23" t="s">
        <v>10</v>
      </c>
      <c r="E370" s="23" t="s">
        <v>151</v>
      </c>
      <c r="F370" s="23" t="s">
        <v>150</v>
      </c>
      <c r="G370" s="23">
        <v>12101020</v>
      </c>
      <c r="H370" s="24">
        <f t="shared" si="34"/>
        <v>4</v>
      </c>
      <c r="I370" s="23" t="s">
        <v>42</v>
      </c>
      <c r="J370" s="24">
        <v>24</v>
      </c>
      <c r="K370" s="23"/>
    </row>
    <row r="372" spans="1:11" x14ac:dyDescent="0.25">
      <c r="A372" s="44" t="s">
        <v>23</v>
      </c>
      <c r="B372" s="3"/>
      <c r="C372" s="3"/>
      <c r="D372" s="3"/>
      <c r="E372" s="3"/>
      <c r="F372" s="3"/>
      <c r="G372" s="3"/>
      <c r="H372" s="5"/>
      <c r="I372" s="3"/>
      <c r="J372" s="5"/>
      <c r="K372" s="3"/>
    </row>
    <row r="373" spans="1:11" ht="38.25" x14ac:dyDescent="0.25">
      <c r="A373" s="47" t="s">
        <v>219</v>
      </c>
      <c r="B373" s="23">
        <v>1</v>
      </c>
      <c r="C373" s="23" t="s">
        <v>44</v>
      </c>
      <c r="D373" s="23" t="s">
        <v>10</v>
      </c>
      <c r="E373" s="23" t="s">
        <v>155</v>
      </c>
      <c r="F373" s="23" t="s">
        <v>10</v>
      </c>
      <c r="G373" s="23">
        <v>200500510</v>
      </c>
      <c r="H373" s="24">
        <f>J373/6</f>
        <v>1</v>
      </c>
      <c r="I373" s="23" t="s">
        <v>42</v>
      </c>
      <c r="J373" s="24">
        <v>6</v>
      </c>
      <c r="K373" s="23"/>
    </row>
    <row r="374" spans="1:11" x14ac:dyDescent="0.25">
      <c r="A374" s="44" t="s">
        <v>14</v>
      </c>
      <c r="B374" s="23">
        <v>2</v>
      </c>
      <c r="C374" s="23" t="s">
        <v>152</v>
      </c>
      <c r="D374" s="23" t="s">
        <v>10</v>
      </c>
      <c r="E374" s="23" t="s">
        <v>156</v>
      </c>
      <c r="F374" s="23" t="s">
        <v>10</v>
      </c>
      <c r="G374" s="23">
        <v>200101210</v>
      </c>
      <c r="H374" s="24">
        <f t="shared" ref="H374:H377" si="35">J374/6</f>
        <v>1</v>
      </c>
      <c r="I374" s="23" t="s">
        <v>42</v>
      </c>
      <c r="J374" s="24">
        <v>6</v>
      </c>
      <c r="K374" s="23"/>
    </row>
    <row r="375" spans="1:11" x14ac:dyDescent="0.25">
      <c r="A375" s="44"/>
      <c r="B375" s="23">
        <v>3</v>
      </c>
      <c r="C375" s="23" t="s">
        <v>153</v>
      </c>
      <c r="D375" s="23"/>
      <c r="E375" s="23" t="s">
        <v>157</v>
      </c>
      <c r="F375" s="23" t="s">
        <v>10</v>
      </c>
      <c r="G375" s="23">
        <v>200200210</v>
      </c>
      <c r="H375" s="24">
        <f t="shared" si="35"/>
        <v>1</v>
      </c>
      <c r="I375" s="23" t="s">
        <v>42</v>
      </c>
      <c r="J375" s="24">
        <v>6</v>
      </c>
      <c r="K375" s="23"/>
    </row>
    <row r="376" spans="1:11" x14ac:dyDescent="0.25">
      <c r="A376" s="44" t="s">
        <v>7</v>
      </c>
      <c r="B376" s="23">
        <v>4</v>
      </c>
      <c r="C376" s="23" t="s">
        <v>154</v>
      </c>
      <c r="D376" s="23"/>
      <c r="E376" s="23" t="s">
        <v>158</v>
      </c>
      <c r="F376" s="23" t="s">
        <v>10</v>
      </c>
      <c r="G376" s="23">
        <v>200300090</v>
      </c>
      <c r="H376" s="24">
        <f t="shared" si="35"/>
        <v>2</v>
      </c>
      <c r="I376" s="23" t="s">
        <v>42</v>
      </c>
      <c r="J376" s="24">
        <v>12</v>
      </c>
      <c r="K376" s="23"/>
    </row>
    <row r="377" spans="1:11" x14ac:dyDescent="0.25">
      <c r="A377" s="44">
        <v>6</v>
      </c>
      <c r="B377" s="23">
        <v>5</v>
      </c>
      <c r="C377" s="23" t="s">
        <v>47</v>
      </c>
      <c r="D377" s="23"/>
      <c r="E377" s="23" t="s">
        <v>159</v>
      </c>
      <c r="F377" s="23" t="s">
        <v>47</v>
      </c>
      <c r="G377" s="23">
        <v>200900001</v>
      </c>
      <c r="H377" s="24">
        <f t="shared" si="35"/>
        <v>2</v>
      </c>
      <c r="I377" s="23" t="s">
        <v>42</v>
      </c>
      <c r="J377" s="24">
        <v>12</v>
      </c>
      <c r="K377" s="23"/>
    </row>
    <row r="379" spans="1:11" x14ac:dyDescent="0.25">
      <c r="A379" s="31" t="s">
        <v>23</v>
      </c>
      <c r="B379" s="45"/>
      <c r="C379" s="3"/>
      <c r="D379" s="3"/>
      <c r="E379" s="3"/>
      <c r="F379" s="3"/>
      <c r="G379" s="3"/>
      <c r="H379" s="5"/>
      <c r="I379" s="3"/>
      <c r="J379" s="5"/>
      <c r="K379" s="3"/>
    </row>
    <row r="380" spans="1:11" ht="38.25" x14ac:dyDescent="0.25">
      <c r="A380" s="46" t="s">
        <v>220</v>
      </c>
      <c r="B380" s="30">
        <v>1</v>
      </c>
      <c r="C380" s="23" t="s">
        <v>133</v>
      </c>
      <c r="D380" s="23" t="s">
        <v>10</v>
      </c>
      <c r="E380" s="23" t="s">
        <v>139</v>
      </c>
      <c r="F380" s="23" t="s">
        <v>29</v>
      </c>
      <c r="G380" s="23">
        <v>251100115</v>
      </c>
      <c r="H380" s="24">
        <f>J380/3</f>
        <v>2.0333333333333332</v>
      </c>
      <c r="I380" s="23" t="s">
        <v>9</v>
      </c>
      <c r="J380" s="24">
        <v>6.1</v>
      </c>
      <c r="K380" s="23"/>
    </row>
    <row r="381" spans="1:11" x14ac:dyDescent="0.25">
      <c r="A381" s="31" t="s">
        <v>14</v>
      </c>
      <c r="B381" s="30">
        <v>2</v>
      </c>
      <c r="C381" s="23" t="s">
        <v>38</v>
      </c>
      <c r="D381" s="23" t="s">
        <v>10</v>
      </c>
      <c r="E381" s="23" t="s">
        <v>137</v>
      </c>
      <c r="F381" s="23" t="s">
        <v>29</v>
      </c>
      <c r="G381" s="23">
        <v>251100050</v>
      </c>
      <c r="H381" s="24">
        <f t="shared" ref="H381:H382" si="36">J381/3</f>
        <v>17.400000000000002</v>
      </c>
      <c r="I381" s="23" t="s">
        <v>9</v>
      </c>
      <c r="J381" s="24">
        <v>52.2</v>
      </c>
      <c r="K381" s="23"/>
    </row>
    <row r="382" spans="1:11" x14ac:dyDescent="0.25">
      <c r="A382" s="31"/>
      <c r="B382" s="30">
        <v>3</v>
      </c>
      <c r="C382" s="23" t="s">
        <v>40</v>
      </c>
      <c r="D382" s="23" t="s">
        <v>10</v>
      </c>
      <c r="E382" s="23" t="s">
        <v>138</v>
      </c>
      <c r="F382" s="23" t="s">
        <v>41</v>
      </c>
      <c r="G382" s="23">
        <v>590020001</v>
      </c>
      <c r="H382" s="24">
        <f t="shared" si="36"/>
        <v>2</v>
      </c>
      <c r="I382" s="23" t="s">
        <v>42</v>
      </c>
      <c r="J382" s="24">
        <v>6</v>
      </c>
      <c r="K382" s="23"/>
    </row>
    <row r="383" spans="1:11" x14ac:dyDescent="0.25">
      <c r="A383" s="31" t="s">
        <v>7</v>
      </c>
      <c r="B383" s="28"/>
      <c r="C383" s="28"/>
      <c r="D383" s="28"/>
      <c r="E383" s="28"/>
      <c r="F383" s="28"/>
      <c r="G383" s="28"/>
      <c r="H383" s="29"/>
      <c r="I383" s="28"/>
      <c r="J383" s="29"/>
      <c r="K383" s="28"/>
    </row>
    <row r="384" spans="1:11" x14ac:dyDescent="0.25">
      <c r="A384" s="31">
        <v>3</v>
      </c>
      <c r="B384" s="28"/>
      <c r="C384" s="28"/>
      <c r="D384" s="28"/>
      <c r="E384" s="28"/>
      <c r="F384" s="28"/>
      <c r="G384" s="28"/>
      <c r="H384" s="29"/>
      <c r="I384" s="28"/>
      <c r="J384" s="29"/>
      <c r="K384" s="28"/>
    </row>
    <row r="386" spans="1:11" x14ac:dyDescent="0.25">
      <c r="A386" s="44" t="s">
        <v>23</v>
      </c>
      <c r="B386" s="3"/>
      <c r="C386" s="3"/>
      <c r="D386" s="3"/>
      <c r="E386" s="3"/>
      <c r="F386" s="3"/>
      <c r="G386" s="3"/>
      <c r="H386" s="5"/>
      <c r="I386" s="3"/>
      <c r="J386" s="5"/>
      <c r="K386" s="3"/>
    </row>
    <row r="387" spans="1:11" ht="38.25" x14ac:dyDescent="0.25">
      <c r="A387" s="47" t="s">
        <v>221</v>
      </c>
      <c r="B387" s="23">
        <v>1</v>
      </c>
      <c r="C387" s="23" t="s">
        <v>140</v>
      </c>
      <c r="D387" s="23" t="s">
        <v>10</v>
      </c>
      <c r="E387" s="23" t="s">
        <v>124</v>
      </c>
      <c r="F387" s="23" t="s">
        <v>27</v>
      </c>
      <c r="G387" s="23">
        <v>130150150</v>
      </c>
      <c r="H387" s="24">
        <f>J387/6</f>
        <v>2.3583333333333334</v>
      </c>
      <c r="I387" s="23" t="s">
        <v>9</v>
      </c>
      <c r="J387" s="24">
        <v>14.15</v>
      </c>
      <c r="K387" s="23"/>
    </row>
    <row r="388" spans="1:11" x14ac:dyDescent="0.25">
      <c r="A388" s="44" t="s">
        <v>14</v>
      </c>
      <c r="B388" s="23">
        <v>2</v>
      </c>
      <c r="C388" s="23" t="s">
        <v>142</v>
      </c>
      <c r="D388" s="23" t="s">
        <v>10</v>
      </c>
      <c r="E388" s="23" t="s">
        <v>141</v>
      </c>
      <c r="F388" s="23" t="s">
        <v>27</v>
      </c>
      <c r="G388" s="23">
        <v>251400070</v>
      </c>
      <c r="H388" s="24">
        <f t="shared" ref="H388:H393" si="37">J388/6</f>
        <v>3.6783333333333332</v>
      </c>
      <c r="I388" s="23" t="s">
        <v>9</v>
      </c>
      <c r="J388" s="24">
        <v>22.07</v>
      </c>
      <c r="K388" s="23"/>
    </row>
    <row r="389" spans="1:11" x14ac:dyDescent="0.25">
      <c r="A389" s="44"/>
      <c r="B389" s="23">
        <v>3</v>
      </c>
      <c r="C389" s="23" t="s">
        <v>144</v>
      </c>
      <c r="D389" s="23" t="s">
        <v>10</v>
      </c>
      <c r="E389" s="23" t="s">
        <v>143</v>
      </c>
      <c r="F389" s="23" t="s">
        <v>27</v>
      </c>
      <c r="G389" s="23">
        <v>251400070</v>
      </c>
      <c r="H389" s="24">
        <f t="shared" si="37"/>
        <v>2.7583333333333333</v>
      </c>
      <c r="I389" s="23" t="s">
        <v>9</v>
      </c>
      <c r="J389" s="24">
        <v>16.55</v>
      </c>
      <c r="K389" s="23"/>
    </row>
    <row r="390" spans="1:11" x14ac:dyDescent="0.25">
      <c r="A390" s="44" t="s">
        <v>7</v>
      </c>
      <c r="B390" s="23">
        <v>4</v>
      </c>
      <c r="C390" s="23" t="s">
        <v>145</v>
      </c>
      <c r="D390" s="23" t="s">
        <v>10</v>
      </c>
      <c r="E390" s="23" t="s">
        <v>146</v>
      </c>
      <c r="F390" s="23" t="s">
        <v>147</v>
      </c>
      <c r="G390" s="23">
        <v>255100025</v>
      </c>
      <c r="H390" s="24">
        <f t="shared" si="37"/>
        <v>7.8333333333333324E-2</v>
      </c>
      <c r="I390" s="23" t="s">
        <v>9</v>
      </c>
      <c r="J390" s="24">
        <v>0.47</v>
      </c>
      <c r="K390" s="23"/>
    </row>
    <row r="391" spans="1:11" x14ac:dyDescent="0.25">
      <c r="A391" s="44">
        <v>6</v>
      </c>
      <c r="B391" s="23">
        <v>5</v>
      </c>
      <c r="C391" s="23" t="s">
        <v>132</v>
      </c>
      <c r="D391" s="23" t="s">
        <v>10</v>
      </c>
      <c r="E391" s="23" t="s">
        <v>148</v>
      </c>
      <c r="F391" s="23" t="s">
        <v>27</v>
      </c>
      <c r="G391" s="23">
        <v>130100150</v>
      </c>
      <c r="H391" s="24">
        <f t="shared" si="37"/>
        <v>0.27666666666666667</v>
      </c>
      <c r="I391" s="23" t="s">
        <v>9</v>
      </c>
      <c r="J391" s="24">
        <v>1.66</v>
      </c>
      <c r="K391" s="23"/>
    </row>
    <row r="392" spans="1:11" x14ac:dyDescent="0.25">
      <c r="B392" s="23">
        <v>6</v>
      </c>
      <c r="C392" s="23" t="s">
        <v>49</v>
      </c>
      <c r="D392" s="23" t="s">
        <v>10</v>
      </c>
      <c r="E392" s="23" t="s">
        <v>149</v>
      </c>
      <c r="F392" s="23" t="s">
        <v>150</v>
      </c>
      <c r="G392" s="23">
        <v>11051260</v>
      </c>
      <c r="H392" s="24">
        <f t="shared" si="37"/>
        <v>4</v>
      </c>
      <c r="I392" s="23" t="s">
        <v>42</v>
      </c>
      <c r="J392" s="24">
        <v>24</v>
      </c>
      <c r="K392" s="23"/>
    </row>
    <row r="393" spans="1:11" x14ac:dyDescent="0.25">
      <c r="B393" s="23">
        <v>7</v>
      </c>
      <c r="C393" s="23" t="s">
        <v>49</v>
      </c>
      <c r="D393" s="23" t="s">
        <v>10</v>
      </c>
      <c r="E393" s="23" t="s">
        <v>151</v>
      </c>
      <c r="F393" s="23" t="s">
        <v>150</v>
      </c>
      <c r="G393" s="23">
        <v>12101020</v>
      </c>
      <c r="H393" s="24">
        <f t="shared" si="37"/>
        <v>4</v>
      </c>
      <c r="I393" s="23" t="s">
        <v>42</v>
      </c>
      <c r="J393" s="24">
        <v>24</v>
      </c>
      <c r="K393" s="23"/>
    </row>
    <row r="395" spans="1:11" x14ac:dyDescent="0.25">
      <c r="A395" s="44" t="s">
        <v>23</v>
      </c>
      <c r="B395" s="3"/>
      <c r="C395" s="3"/>
      <c r="D395" s="3"/>
      <c r="E395" s="3"/>
      <c r="F395" s="3"/>
      <c r="G395" s="3"/>
      <c r="H395" s="5"/>
      <c r="I395" s="3"/>
      <c r="J395" s="5"/>
      <c r="K395" s="3"/>
    </row>
    <row r="396" spans="1:11" ht="38.25" x14ac:dyDescent="0.25">
      <c r="A396" s="47" t="s">
        <v>222</v>
      </c>
      <c r="B396" s="23">
        <v>1</v>
      </c>
      <c r="C396" s="23" t="s">
        <v>44</v>
      </c>
      <c r="D396" s="23" t="s">
        <v>10</v>
      </c>
      <c r="E396" s="23" t="s">
        <v>155</v>
      </c>
      <c r="F396" s="23" t="s">
        <v>10</v>
      </c>
      <c r="G396" s="23">
        <v>200500510</v>
      </c>
      <c r="H396" s="24">
        <f>J396/6</f>
        <v>1</v>
      </c>
      <c r="I396" s="23" t="s">
        <v>42</v>
      </c>
      <c r="J396" s="24">
        <v>6</v>
      </c>
      <c r="K396" s="23"/>
    </row>
    <row r="397" spans="1:11" x14ac:dyDescent="0.25">
      <c r="A397" s="44" t="s">
        <v>14</v>
      </c>
      <c r="B397" s="23">
        <v>2</v>
      </c>
      <c r="C397" s="23" t="s">
        <v>152</v>
      </c>
      <c r="D397" s="23" t="s">
        <v>10</v>
      </c>
      <c r="E397" s="23" t="s">
        <v>156</v>
      </c>
      <c r="F397" s="23" t="s">
        <v>10</v>
      </c>
      <c r="G397" s="23">
        <v>200101210</v>
      </c>
      <c r="H397" s="24">
        <f t="shared" ref="H397:H400" si="38">J397/6</f>
        <v>1</v>
      </c>
      <c r="I397" s="23" t="s">
        <v>42</v>
      </c>
      <c r="J397" s="24">
        <v>6</v>
      </c>
      <c r="K397" s="23"/>
    </row>
    <row r="398" spans="1:11" x14ac:dyDescent="0.25">
      <c r="A398" s="44"/>
      <c r="B398" s="23">
        <v>3</v>
      </c>
      <c r="C398" s="23" t="s">
        <v>153</v>
      </c>
      <c r="D398" s="23"/>
      <c r="E398" s="23" t="s">
        <v>157</v>
      </c>
      <c r="F398" s="23" t="s">
        <v>10</v>
      </c>
      <c r="G398" s="23">
        <v>200200210</v>
      </c>
      <c r="H398" s="24">
        <f t="shared" si="38"/>
        <v>1</v>
      </c>
      <c r="I398" s="23" t="s">
        <v>42</v>
      </c>
      <c r="J398" s="24">
        <v>6</v>
      </c>
      <c r="K398" s="23"/>
    </row>
    <row r="399" spans="1:11" x14ac:dyDescent="0.25">
      <c r="A399" s="44" t="s">
        <v>7</v>
      </c>
      <c r="B399" s="23">
        <v>4</v>
      </c>
      <c r="C399" s="23" t="s">
        <v>154</v>
      </c>
      <c r="D399" s="23"/>
      <c r="E399" s="23" t="s">
        <v>158</v>
      </c>
      <c r="F399" s="23" t="s">
        <v>10</v>
      </c>
      <c r="G399" s="23">
        <v>200300090</v>
      </c>
      <c r="H399" s="24">
        <f t="shared" si="38"/>
        <v>2</v>
      </c>
      <c r="I399" s="23" t="s">
        <v>42</v>
      </c>
      <c r="J399" s="24">
        <v>12</v>
      </c>
      <c r="K399" s="23"/>
    </row>
    <row r="400" spans="1:11" x14ac:dyDescent="0.25">
      <c r="A400" s="44">
        <v>6</v>
      </c>
      <c r="B400" s="23">
        <v>5</v>
      </c>
      <c r="C400" s="23" t="s">
        <v>47</v>
      </c>
      <c r="D400" s="23"/>
      <c r="E400" s="23" t="s">
        <v>159</v>
      </c>
      <c r="F400" s="23" t="s">
        <v>47</v>
      </c>
      <c r="G400" s="23">
        <v>200900001</v>
      </c>
      <c r="H400" s="24">
        <f t="shared" si="38"/>
        <v>2</v>
      </c>
      <c r="I400" s="23" t="s">
        <v>42</v>
      </c>
      <c r="J400" s="24">
        <v>12</v>
      </c>
      <c r="K400" s="23"/>
    </row>
    <row r="402" spans="1:11" x14ac:dyDescent="0.25">
      <c r="A402" s="31" t="s">
        <v>23</v>
      </c>
      <c r="B402" s="45"/>
      <c r="C402" s="3"/>
      <c r="D402" s="3"/>
      <c r="E402" s="3"/>
      <c r="F402" s="3"/>
      <c r="G402" s="3"/>
      <c r="H402" s="5"/>
      <c r="I402" s="3"/>
      <c r="J402" s="5"/>
      <c r="K402" s="3"/>
    </row>
    <row r="403" spans="1:11" x14ac:dyDescent="0.25">
      <c r="A403" s="46" t="s">
        <v>96</v>
      </c>
      <c r="B403" s="30">
        <v>1</v>
      </c>
      <c r="C403" s="23" t="s">
        <v>96</v>
      </c>
      <c r="D403" s="23" t="s">
        <v>10</v>
      </c>
      <c r="E403" s="23" t="s">
        <v>128</v>
      </c>
      <c r="F403" s="23" t="s">
        <v>29</v>
      </c>
      <c r="G403" s="51">
        <v>29100160</v>
      </c>
      <c r="H403" s="24">
        <f>J403/12</f>
        <v>5.583333333333333</v>
      </c>
      <c r="I403" s="23" t="s">
        <v>9</v>
      </c>
      <c r="J403" s="24">
        <v>67</v>
      </c>
      <c r="K403" s="23"/>
    </row>
    <row r="404" spans="1:11" x14ac:dyDescent="0.25">
      <c r="A404" s="31" t="s">
        <v>14</v>
      </c>
      <c r="B404" s="28"/>
      <c r="C404" s="28"/>
      <c r="D404" s="28"/>
      <c r="E404" s="28"/>
      <c r="F404" s="28"/>
      <c r="G404" s="28"/>
      <c r="H404" s="29"/>
      <c r="I404" s="28"/>
      <c r="J404" s="29"/>
      <c r="K404" s="28"/>
    </row>
    <row r="405" spans="1:11" x14ac:dyDescent="0.25">
      <c r="A405" s="31"/>
      <c r="B405" s="28"/>
      <c r="C405" s="28"/>
      <c r="D405" s="28"/>
      <c r="E405" s="28"/>
      <c r="F405" s="28"/>
      <c r="G405" s="28"/>
      <c r="H405" s="29"/>
      <c r="I405" s="28"/>
      <c r="J405" s="29"/>
      <c r="K405" s="28"/>
    </row>
    <row r="406" spans="1:11" x14ac:dyDescent="0.25">
      <c r="A406" s="31" t="s">
        <v>7</v>
      </c>
      <c r="B406" s="28"/>
      <c r="C406" s="28"/>
      <c r="D406" s="28"/>
      <c r="E406" s="28"/>
      <c r="F406" s="28"/>
      <c r="G406" s="28"/>
      <c r="H406" s="29"/>
      <c r="I406" s="28"/>
      <c r="J406" s="29"/>
      <c r="K406" s="28"/>
    </row>
    <row r="407" spans="1:11" x14ac:dyDescent="0.25">
      <c r="A407" s="31">
        <v>12</v>
      </c>
      <c r="B407" s="28"/>
      <c r="C407" s="28"/>
      <c r="D407" s="28"/>
      <c r="E407" s="28"/>
      <c r="F407" s="28"/>
      <c r="G407" s="28"/>
      <c r="H407" s="29"/>
      <c r="I407" s="28"/>
      <c r="J407" s="29"/>
      <c r="K407" s="28"/>
    </row>
    <row r="409" spans="1:11" x14ac:dyDescent="0.25">
      <c r="A409" s="31" t="s">
        <v>23</v>
      </c>
      <c r="B409" s="45"/>
      <c r="C409" s="3"/>
      <c r="D409" s="3"/>
      <c r="E409" s="3"/>
      <c r="F409" s="3"/>
      <c r="G409" s="3"/>
      <c r="H409" s="5"/>
      <c r="I409" s="3"/>
      <c r="J409" s="5"/>
      <c r="K409" s="3"/>
    </row>
    <row r="410" spans="1:11" x14ac:dyDescent="0.25">
      <c r="A410" s="47" t="s">
        <v>97</v>
      </c>
      <c r="B410" s="23">
        <v>1</v>
      </c>
      <c r="C410" s="23" t="s">
        <v>160</v>
      </c>
      <c r="D410" s="23" t="s">
        <v>10</v>
      </c>
      <c r="E410" s="23" t="s">
        <v>161</v>
      </c>
      <c r="F410" s="23" t="s">
        <v>162</v>
      </c>
      <c r="G410" s="23">
        <v>27110006</v>
      </c>
      <c r="H410" s="24">
        <f>J410/12</f>
        <v>0.3183333333333333</v>
      </c>
      <c r="I410" s="23" t="s">
        <v>9</v>
      </c>
      <c r="J410" s="24">
        <v>3.82</v>
      </c>
      <c r="K410" s="23"/>
    </row>
    <row r="411" spans="1:11" x14ac:dyDescent="0.25">
      <c r="A411" s="44" t="s">
        <v>14</v>
      </c>
      <c r="B411" s="23">
        <v>2</v>
      </c>
      <c r="C411" s="23" t="s">
        <v>164</v>
      </c>
      <c r="D411" s="23" t="s">
        <v>10</v>
      </c>
      <c r="E411" s="23" t="s">
        <v>163</v>
      </c>
      <c r="F411" s="23" t="s">
        <v>27</v>
      </c>
      <c r="G411" s="23">
        <v>251400040</v>
      </c>
      <c r="H411" s="24">
        <f t="shared" ref="H411:H419" si="39">J411/12</f>
        <v>1.7766666666666666</v>
      </c>
      <c r="I411" s="23" t="s">
        <v>9</v>
      </c>
      <c r="J411" s="24">
        <v>21.32</v>
      </c>
      <c r="K411" s="23"/>
    </row>
    <row r="412" spans="1:11" x14ac:dyDescent="0.25">
      <c r="A412" s="44"/>
      <c r="B412" s="23">
        <v>3</v>
      </c>
      <c r="C412" s="23" t="s">
        <v>166</v>
      </c>
      <c r="D412" s="23" t="s">
        <v>10</v>
      </c>
      <c r="E412" s="23" t="s">
        <v>165</v>
      </c>
      <c r="F412" s="23" t="s">
        <v>27</v>
      </c>
      <c r="G412" s="23">
        <v>251400040</v>
      </c>
      <c r="H412" s="24">
        <f t="shared" si="39"/>
        <v>1.3358333333333334</v>
      </c>
      <c r="I412" s="23" t="s">
        <v>9</v>
      </c>
      <c r="J412" s="24">
        <v>16.03</v>
      </c>
      <c r="K412" s="23"/>
    </row>
    <row r="413" spans="1:11" x14ac:dyDescent="0.25">
      <c r="A413" s="44" t="s">
        <v>7</v>
      </c>
      <c r="B413" s="23">
        <v>4</v>
      </c>
      <c r="C413" s="23" t="s">
        <v>167</v>
      </c>
      <c r="D413" s="23" t="s">
        <v>10</v>
      </c>
      <c r="E413" s="23" t="s">
        <v>168</v>
      </c>
      <c r="F413" s="23" t="s">
        <v>29</v>
      </c>
      <c r="G413" s="23">
        <v>251100016</v>
      </c>
      <c r="H413" s="24">
        <f t="shared" si="39"/>
        <v>7.4166666666666672E-2</v>
      </c>
      <c r="I413" s="23" t="s">
        <v>9</v>
      </c>
      <c r="J413" s="24">
        <v>0.89</v>
      </c>
      <c r="K413" s="23"/>
    </row>
    <row r="414" spans="1:11" x14ac:dyDescent="0.25">
      <c r="A414" s="44">
        <v>12</v>
      </c>
      <c r="B414" s="23">
        <v>5</v>
      </c>
      <c r="C414" s="23" t="s">
        <v>170</v>
      </c>
      <c r="D414" s="23" t="s">
        <v>10</v>
      </c>
      <c r="E414" s="23" t="s">
        <v>169</v>
      </c>
      <c r="F414" s="23" t="s">
        <v>29</v>
      </c>
      <c r="G414" s="23">
        <v>251100025</v>
      </c>
      <c r="H414" s="24">
        <f t="shared" si="39"/>
        <v>0.18000000000000002</v>
      </c>
      <c r="I414" s="23" t="s">
        <v>9</v>
      </c>
      <c r="J414" s="24">
        <v>2.16</v>
      </c>
      <c r="K414" s="23"/>
    </row>
    <row r="415" spans="1:11" x14ac:dyDescent="0.25">
      <c r="B415" s="23">
        <v>6</v>
      </c>
      <c r="C415" s="23" t="s">
        <v>170</v>
      </c>
      <c r="D415" s="23" t="s">
        <v>10</v>
      </c>
      <c r="E415" s="23" t="s">
        <v>169</v>
      </c>
      <c r="F415" s="23" t="s">
        <v>29</v>
      </c>
      <c r="G415" s="23">
        <v>251100025</v>
      </c>
      <c r="H415" s="24">
        <f t="shared" si="39"/>
        <v>4.6666666666666669E-2</v>
      </c>
      <c r="I415" s="23" t="s">
        <v>9</v>
      </c>
      <c r="J415" s="24">
        <v>0.56000000000000005</v>
      </c>
      <c r="K415" s="23"/>
    </row>
    <row r="416" spans="1:11" x14ac:dyDescent="0.25">
      <c r="B416" s="23">
        <v>7</v>
      </c>
      <c r="C416" s="23" t="s">
        <v>49</v>
      </c>
      <c r="D416" s="23" t="s">
        <v>10</v>
      </c>
      <c r="E416" s="23" t="s">
        <v>171</v>
      </c>
      <c r="F416" s="23" t="s">
        <v>150</v>
      </c>
      <c r="G416" s="23">
        <v>12100820</v>
      </c>
      <c r="H416" s="24">
        <f t="shared" si="39"/>
        <v>1</v>
      </c>
      <c r="I416" s="23" t="s">
        <v>42</v>
      </c>
      <c r="J416" s="24">
        <v>12</v>
      </c>
      <c r="K416" s="23"/>
    </row>
    <row r="417" spans="2:11" x14ac:dyDescent="0.25">
      <c r="B417" s="23">
        <v>8</v>
      </c>
      <c r="C417" s="23" t="s">
        <v>49</v>
      </c>
      <c r="D417" s="23" t="s">
        <v>10</v>
      </c>
      <c r="E417" s="23" t="s">
        <v>172</v>
      </c>
      <c r="F417" s="23" t="s">
        <v>150</v>
      </c>
      <c r="G417" s="23">
        <v>12101630</v>
      </c>
      <c r="H417" s="24">
        <f t="shared" si="39"/>
        <v>1</v>
      </c>
      <c r="I417" s="23" t="s">
        <v>42</v>
      </c>
      <c r="J417" s="24">
        <v>12</v>
      </c>
      <c r="K417" s="23"/>
    </row>
    <row r="418" spans="2:11" x14ac:dyDescent="0.25">
      <c r="B418" s="23">
        <v>9</v>
      </c>
      <c r="C418" s="23" t="s">
        <v>49</v>
      </c>
      <c r="D418" s="23" t="s">
        <v>10</v>
      </c>
      <c r="E418" s="23" t="s">
        <v>173</v>
      </c>
      <c r="F418" s="23" t="s">
        <v>150</v>
      </c>
      <c r="G418" s="23">
        <v>13300003</v>
      </c>
      <c r="H418" s="24">
        <f t="shared" si="39"/>
        <v>2</v>
      </c>
      <c r="I418" s="23" t="s">
        <v>42</v>
      </c>
      <c r="J418" s="24">
        <v>24</v>
      </c>
      <c r="K418" s="23"/>
    </row>
    <row r="419" spans="2:11" x14ac:dyDescent="0.25">
      <c r="B419" s="23">
        <v>10</v>
      </c>
      <c r="C419" s="23" t="s">
        <v>49</v>
      </c>
      <c r="D419" s="23" t="s">
        <v>10</v>
      </c>
      <c r="E419" s="23" t="s">
        <v>174</v>
      </c>
      <c r="F419" s="23" t="s">
        <v>150</v>
      </c>
      <c r="G419" s="23">
        <v>12010016</v>
      </c>
      <c r="H419" s="24">
        <f t="shared" si="39"/>
        <v>1</v>
      </c>
      <c r="I419" s="23" t="s">
        <v>42</v>
      </c>
      <c r="J419" s="24">
        <v>12</v>
      </c>
      <c r="K419" s="23"/>
    </row>
    <row r="420" spans="2:11" x14ac:dyDescent="0.25">
      <c r="B420" s="23">
        <v>11</v>
      </c>
      <c r="C420" s="23" t="s">
        <v>49</v>
      </c>
      <c r="D420" s="23" t="s">
        <v>10</v>
      </c>
      <c r="E420" s="23" t="s">
        <v>175</v>
      </c>
      <c r="F420" s="23" t="s">
        <v>150</v>
      </c>
      <c r="G420" s="23">
        <v>12010016</v>
      </c>
      <c r="H420" s="24">
        <f>J420/12</f>
        <v>2</v>
      </c>
      <c r="I420" s="23" t="s">
        <v>42</v>
      </c>
      <c r="J420" s="24">
        <v>24</v>
      </c>
      <c r="K420" s="23"/>
    </row>
  </sheetData>
  <autoFilter ref="A1:L4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24" sqref="C24"/>
    </sheetView>
  </sheetViews>
  <sheetFormatPr defaultRowHeight="15" x14ac:dyDescent="0.25"/>
  <cols>
    <col min="1" max="1" width="29.28515625" bestFit="1" customWidth="1"/>
    <col min="2" max="2" width="8.5703125" bestFit="1" customWidth="1"/>
    <col min="3" max="3" width="19.28515625" bestFit="1" customWidth="1"/>
    <col min="4" max="4" width="7.28515625" bestFit="1" customWidth="1"/>
    <col min="5" max="5" width="12" bestFit="1" customWidth="1"/>
  </cols>
  <sheetData>
    <row r="1" spans="1:5" x14ac:dyDescent="0.25">
      <c r="A1" s="53" t="s">
        <v>11</v>
      </c>
      <c r="B1" s="53" t="s">
        <v>12</v>
      </c>
      <c r="C1" s="53" t="s">
        <v>13</v>
      </c>
      <c r="D1" s="53" t="s">
        <v>6</v>
      </c>
      <c r="E1" s="52" t="s">
        <v>15</v>
      </c>
    </row>
    <row r="2" spans="1:5" x14ac:dyDescent="0.25">
      <c r="A2" s="53" t="s">
        <v>159</v>
      </c>
      <c r="B2" s="53" t="s">
        <v>47</v>
      </c>
      <c r="C2" s="53">
        <v>200900001</v>
      </c>
      <c r="D2" s="53" t="s">
        <v>42</v>
      </c>
      <c r="E2" s="55">
        <v>296</v>
      </c>
    </row>
    <row r="3" spans="1:5" x14ac:dyDescent="0.25">
      <c r="A3" s="53" t="s">
        <v>156</v>
      </c>
      <c r="B3" s="53" t="s">
        <v>10</v>
      </c>
      <c r="C3" s="53">
        <v>200101210</v>
      </c>
      <c r="D3" s="53" t="s">
        <v>42</v>
      </c>
      <c r="E3" s="55">
        <v>148</v>
      </c>
    </row>
    <row r="4" spans="1:5" x14ac:dyDescent="0.25">
      <c r="A4" s="53" t="s">
        <v>158</v>
      </c>
      <c r="B4" s="53" t="s">
        <v>10</v>
      </c>
      <c r="C4" s="53">
        <v>200300090</v>
      </c>
      <c r="D4" s="53" t="s">
        <v>42</v>
      </c>
      <c r="E4" s="55">
        <v>296</v>
      </c>
    </row>
    <row r="5" spans="1:5" x14ac:dyDescent="0.25">
      <c r="A5" s="53" t="s">
        <v>157</v>
      </c>
      <c r="B5" s="53" t="s">
        <v>10</v>
      </c>
      <c r="C5" s="53">
        <v>200200210</v>
      </c>
      <c r="D5" s="53" t="s">
        <v>42</v>
      </c>
      <c r="E5" s="55">
        <v>148</v>
      </c>
    </row>
    <row r="6" spans="1:5" x14ac:dyDescent="0.25">
      <c r="A6" s="53" t="s">
        <v>155</v>
      </c>
      <c r="B6" s="53" t="s">
        <v>10</v>
      </c>
      <c r="C6" s="53">
        <v>200500510</v>
      </c>
      <c r="D6" s="53" t="s">
        <v>42</v>
      </c>
      <c r="E6" s="55">
        <v>148</v>
      </c>
    </row>
    <row r="7" spans="1:5" x14ac:dyDescent="0.25">
      <c r="A7" s="53" t="s">
        <v>173</v>
      </c>
      <c r="B7" s="53" t="s">
        <v>150</v>
      </c>
      <c r="C7" s="53">
        <v>13300003</v>
      </c>
      <c r="D7" s="53" t="s">
        <v>42</v>
      </c>
      <c r="E7" s="55">
        <v>294</v>
      </c>
    </row>
    <row r="8" spans="1:5" x14ac:dyDescent="0.25">
      <c r="A8" s="53" t="s">
        <v>149</v>
      </c>
      <c r="B8" s="53" t="s">
        <v>150</v>
      </c>
      <c r="C8" s="53">
        <v>11051260</v>
      </c>
      <c r="D8" s="53" t="s">
        <v>42</v>
      </c>
      <c r="E8" s="55">
        <v>600</v>
      </c>
    </row>
    <row r="9" spans="1:5" x14ac:dyDescent="0.25">
      <c r="A9" s="53" t="s">
        <v>193</v>
      </c>
      <c r="B9" s="53" t="s">
        <v>150</v>
      </c>
      <c r="C9" s="53">
        <v>11051020</v>
      </c>
      <c r="D9" s="53" t="s">
        <v>42</v>
      </c>
      <c r="E9" s="55">
        <v>4</v>
      </c>
    </row>
    <row r="10" spans="1:5" x14ac:dyDescent="0.25">
      <c r="A10" s="53" t="s">
        <v>165</v>
      </c>
      <c r="B10" s="53" t="s">
        <v>27</v>
      </c>
      <c r="C10" s="53">
        <v>251400040</v>
      </c>
      <c r="D10" s="53" t="s">
        <v>9</v>
      </c>
      <c r="E10" s="55">
        <v>191.35</v>
      </c>
    </row>
    <row r="11" spans="1:5" x14ac:dyDescent="0.25">
      <c r="A11" s="53" t="s">
        <v>163</v>
      </c>
      <c r="B11" s="53" t="s">
        <v>27</v>
      </c>
      <c r="C11" s="53">
        <v>251400040</v>
      </c>
      <c r="D11" s="53" t="s">
        <v>9</v>
      </c>
      <c r="E11" s="55">
        <v>257.18</v>
      </c>
    </row>
    <row r="12" spans="1:5" x14ac:dyDescent="0.25">
      <c r="A12" s="53" t="s">
        <v>182</v>
      </c>
      <c r="B12" s="53" t="s">
        <v>27</v>
      </c>
      <c r="C12" s="53">
        <v>251400040</v>
      </c>
      <c r="D12" s="53" t="s">
        <v>9</v>
      </c>
      <c r="E12" s="55">
        <v>6.4</v>
      </c>
    </row>
    <row r="13" spans="1:5" x14ac:dyDescent="0.25">
      <c r="A13" s="53" t="s">
        <v>143</v>
      </c>
      <c r="B13" s="53" t="s">
        <v>27</v>
      </c>
      <c r="C13" s="53">
        <v>251400070</v>
      </c>
      <c r="D13" s="53" t="s">
        <v>9</v>
      </c>
      <c r="E13" s="55">
        <v>407.9</v>
      </c>
    </row>
    <row r="14" spans="1:5" x14ac:dyDescent="0.25">
      <c r="A14" s="53" t="s">
        <v>141</v>
      </c>
      <c r="B14" s="53" t="s">
        <v>27</v>
      </c>
      <c r="C14" s="53">
        <v>251400070</v>
      </c>
      <c r="D14" s="53" t="s">
        <v>9</v>
      </c>
      <c r="E14" s="55">
        <v>539.82000000000005</v>
      </c>
    </row>
    <row r="15" spans="1:5" x14ac:dyDescent="0.25">
      <c r="A15" s="53" t="s">
        <v>196</v>
      </c>
      <c r="B15" s="53" t="s">
        <v>27</v>
      </c>
      <c r="C15" s="53">
        <v>251400070</v>
      </c>
      <c r="D15" s="53" t="s">
        <v>9</v>
      </c>
      <c r="E15" s="55">
        <v>5</v>
      </c>
    </row>
    <row r="16" spans="1:5" x14ac:dyDescent="0.25">
      <c r="A16" s="53" t="s">
        <v>194</v>
      </c>
      <c r="B16" s="53" t="s">
        <v>27</v>
      </c>
      <c r="C16" s="53">
        <v>251400080</v>
      </c>
      <c r="D16" s="53" t="s">
        <v>9</v>
      </c>
      <c r="E16" s="55">
        <v>15.2</v>
      </c>
    </row>
    <row r="17" spans="1:5" x14ac:dyDescent="0.25">
      <c r="A17" s="53" t="s">
        <v>179</v>
      </c>
      <c r="B17" s="53" t="s">
        <v>41</v>
      </c>
      <c r="C17" s="53">
        <v>590020002</v>
      </c>
      <c r="D17" s="53" t="s">
        <v>42</v>
      </c>
      <c r="E17" s="55">
        <v>4</v>
      </c>
    </row>
    <row r="18" spans="1:5" x14ac:dyDescent="0.25">
      <c r="A18" s="53" t="s">
        <v>136</v>
      </c>
      <c r="B18" s="53" t="s">
        <v>41</v>
      </c>
      <c r="C18" s="53">
        <v>590020001</v>
      </c>
      <c r="D18" s="53" t="s">
        <v>42</v>
      </c>
      <c r="E18" s="55">
        <v>72</v>
      </c>
    </row>
    <row r="19" spans="1:5" x14ac:dyDescent="0.25">
      <c r="A19" s="53" t="s">
        <v>138</v>
      </c>
      <c r="B19" s="53" t="s">
        <v>41</v>
      </c>
      <c r="C19" s="53">
        <v>590020001</v>
      </c>
      <c r="D19" s="53" t="s">
        <v>42</v>
      </c>
      <c r="E19" s="55">
        <v>80</v>
      </c>
    </row>
    <row r="20" spans="1:5" x14ac:dyDescent="0.25">
      <c r="A20" s="53" t="s">
        <v>127</v>
      </c>
      <c r="B20" s="53" t="s">
        <v>29</v>
      </c>
      <c r="C20" s="53">
        <v>231140140</v>
      </c>
      <c r="D20" s="53" t="s">
        <v>9</v>
      </c>
      <c r="E20" s="55">
        <v>1834.6000000000004</v>
      </c>
    </row>
    <row r="21" spans="1:5" x14ac:dyDescent="0.25">
      <c r="A21" s="53" t="s">
        <v>198</v>
      </c>
      <c r="B21" s="53" t="s">
        <v>162</v>
      </c>
      <c r="C21" s="53">
        <v>271100010114</v>
      </c>
      <c r="D21" s="53" t="s">
        <v>9</v>
      </c>
      <c r="E21" s="55">
        <v>12.3</v>
      </c>
    </row>
    <row r="22" spans="1:5" x14ac:dyDescent="0.25">
      <c r="A22" s="53" t="s">
        <v>161</v>
      </c>
      <c r="B22" s="53" t="s">
        <v>162</v>
      </c>
      <c r="C22" s="53">
        <v>27110006</v>
      </c>
      <c r="D22" s="53" t="s">
        <v>9</v>
      </c>
      <c r="E22" s="55">
        <v>45.580000000000005</v>
      </c>
    </row>
    <row r="23" spans="1:5" x14ac:dyDescent="0.25">
      <c r="A23" s="53" t="s">
        <v>174</v>
      </c>
      <c r="B23" s="53" t="s">
        <v>150</v>
      </c>
      <c r="C23" s="53">
        <v>12010016</v>
      </c>
      <c r="D23" s="53" t="s">
        <v>42</v>
      </c>
      <c r="E23" s="55">
        <v>144</v>
      </c>
    </row>
    <row r="24" spans="1:5" x14ac:dyDescent="0.25">
      <c r="A24" s="53" t="s">
        <v>184</v>
      </c>
      <c r="B24" s="53" t="s">
        <v>150</v>
      </c>
      <c r="C24" s="53">
        <v>12010024</v>
      </c>
      <c r="D24" s="53" t="s">
        <v>42</v>
      </c>
      <c r="E24" s="55">
        <v>8</v>
      </c>
    </row>
    <row r="25" spans="1:5" x14ac:dyDescent="0.25">
      <c r="A25" s="53" t="s">
        <v>175</v>
      </c>
      <c r="B25" s="53" t="s">
        <v>150</v>
      </c>
      <c r="C25" s="53">
        <v>12010016</v>
      </c>
      <c r="D25" s="53" t="s">
        <v>42</v>
      </c>
      <c r="E25" s="55">
        <v>288</v>
      </c>
    </row>
    <row r="26" spans="1:5" x14ac:dyDescent="0.25">
      <c r="A26" s="53" t="s">
        <v>185</v>
      </c>
      <c r="B26" s="53" t="s">
        <v>150</v>
      </c>
      <c r="C26" s="53">
        <v>12010024</v>
      </c>
      <c r="D26" s="53" t="s">
        <v>42</v>
      </c>
      <c r="E26" s="55">
        <v>8</v>
      </c>
    </row>
    <row r="27" spans="1:5" x14ac:dyDescent="0.25">
      <c r="A27" s="53" t="s">
        <v>186</v>
      </c>
      <c r="B27" s="53" t="s">
        <v>150</v>
      </c>
      <c r="C27" s="53">
        <v>392400024</v>
      </c>
      <c r="D27" s="53" t="s">
        <v>42</v>
      </c>
      <c r="E27" s="55">
        <v>4</v>
      </c>
    </row>
    <row r="28" spans="1:5" x14ac:dyDescent="0.25">
      <c r="A28" s="53" t="s">
        <v>202</v>
      </c>
      <c r="B28" s="53" t="s">
        <v>29</v>
      </c>
      <c r="C28" s="53">
        <v>251100115</v>
      </c>
      <c r="D28" s="53" t="s">
        <v>9</v>
      </c>
      <c r="E28" s="55">
        <v>292.7000000000001</v>
      </c>
    </row>
    <row r="29" spans="1:5" x14ac:dyDescent="0.25">
      <c r="A29" s="53" t="s">
        <v>203</v>
      </c>
      <c r="B29" s="53" t="s">
        <v>29</v>
      </c>
      <c r="C29" s="53">
        <v>251100016</v>
      </c>
      <c r="D29" s="53" t="s">
        <v>9</v>
      </c>
      <c r="E29" s="55">
        <v>10.690000000000001</v>
      </c>
    </row>
    <row r="30" spans="1:5" x14ac:dyDescent="0.25">
      <c r="A30" s="53" t="s">
        <v>204</v>
      </c>
      <c r="B30" s="53" t="s">
        <v>29</v>
      </c>
      <c r="C30" s="53">
        <v>251100025</v>
      </c>
      <c r="D30" s="53" t="s">
        <v>9</v>
      </c>
      <c r="E30" s="55">
        <v>34.040000000000006</v>
      </c>
    </row>
    <row r="31" spans="1:5" x14ac:dyDescent="0.25">
      <c r="A31" s="53" t="s">
        <v>205</v>
      </c>
      <c r="B31" s="53" t="s">
        <v>29</v>
      </c>
      <c r="C31" s="53">
        <v>251100050</v>
      </c>
      <c r="D31" s="53" t="s">
        <v>9</v>
      </c>
      <c r="E31" s="55">
        <v>1356.8600000000001</v>
      </c>
    </row>
    <row r="32" spans="1:5" x14ac:dyDescent="0.25">
      <c r="A32" s="53" t="s">
        <v>206</v>
      </c>
      <c r="B32" s="53" t="s">
        <v>147</v>
      </c>
      <c r="C32" s="53">
        <v>251100055</v>
      </c>
      <c r="D32" s="53" t="s">
        <v>42</v>
      </c>
      <c r="E32" s="55">
        <v>4.0999999999999996</v>
      </c>
    </row>
    <row r="33" spans="1:5" x14ac:dyDescent="0.25">
      <c r="A33" s="53" t="s">
        <v>207</v>
      </c>
      <c r="B33" s="53" t="s">
        <v>29</v>
      </c>
      <c r="C33" s="53">
        <v>25000060</v>
      </c>
      <c r="D33" s="53" t="s">
        <v>9</v>
      </c>
      <c r="E33" s="55">
        <v>300.39</v>
      </c>
    </row>
    <row r="34" spans="1:5" x14ac:dyDescent="0.25">
      <c r="A34" s="53" t="s">
        <v>208</v>
      </c>
      <c r="B34" s="53" t="s">
        <v>147</v>
      </c>
      <c r="C34" s="53">
        <v>255100025</v>
      </c>
      <c r="D34" s="53" t="s">
        <v>9</v>
      </c>
      <c r="E34" s="55">
        <v>11.570000000000004</v>
      </c>
    </row>
    <row r="35" spans="1:5" x14ac:dyDescent="0.25">
      <c r="A35" s="53" t="s">
        <v>128</v>
      </c>
      <c r="B35" s="53" t="s">
        <v>29</v>
      </c>
      <c r="C35" s="53">
        <v>29100160</v>
      </c>
      <c r="D35" s="53" t="s">
        <v>9</v>
      </c>
      <c r="E35" s="55">
        <v>2609.38</v>
      </c>
    </row>
    <row r="36" spans="1:5" x14ac:dyDescent="0.25">
      <c r="A36" s="53" t="s">
        <v>151</v>
      </c>
      <c r="B36" s="53" t="s">
        <v>150</v>
      </c>
      <c r="C36" s="53">
        <v>12101020</v>
      </c>
      <c r="D36" s="53" t="s">
        <v>42</v>
      </c>
      <c r="E36" s="55">
        <v>600</v>
      </c>
    </row>
    <row r="37" spans="1:5" x14ac:dyDescent="0.25">
      <c r="A37" s="53" t="s">
        <v>172</v>
      </c>
      <c r="B37" s="53" t="s">
        <v>150</v>
      </c>
      <c r="C37" s="53">
        <v>12101630</v>
      </c>
      <c r="D37" s="53" t="s">
        <v>42</v>
      </c>
      <c r="E37" s="55">
        <v>150</v>
      </c>
    </row>
    <row r="38" spans="1:5" x14ac:dyDescent="0.25">
      <c r="A38" s="53" t="s">
        <v>171</v>
      </c>
      <c r="B38" s="53" t="s">
        <v>150</v>
      </c>
      <c r="C38" s="53">
        <v>12100820</v>
      </c>
      <c r="D38" s="53" t="s">
        <v>42</v>
      </c>
      <c r="E38" s="55">
        <v>144</v>
      </c>
    </row>
    <row r="39" spans="1:5" x14ac:dyDescent="0.25">
      <c r="A39" s="53" t="s">
        <v>148</v>
      </c>
      <c r="B39" s="53" t="s">
        <v>27</v>
      </c>
      <c r="C39" s="53">
        <v>130100150</v>
      </c>
      <c r="D39" s="53" t="s">
        <v>9</v>
      </c>
      <c r="E39" s="55">
        <v>51.459999999999994</v>
      </c>
    </row>
    <row r="40" spans="1:5" x14ac:dyDescent="0.25">
      <c r="A40" s="53" t="s">
        <v>124</v>
      </c>
      <c r="B40" s="53" t="s">
        <v>27</v>
      </c>
      <c r="C40" s="53">
        <v>130150150</v>
      </c>
      <c r="D40" s="53" t="s">
        <v>9</v>
      </c>
      <c r="E40" s="55">
        <v>5931.5518867924529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61039 LAM Scope of Order</vt:lpstr>
      <vt:lpstr>Sheet1</vt:lpstr>
      <vt:lpstr>Sheet2</vt:lpstr>
      <vt:lpstr>Sheet7</vt:lpstr>
      <vt:lpstr>61039 LAM-MTOP</vt:lpstr>
      <vt:lpstr>61039 LAM-MTOG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Rezaei CII</dc:creator>
  <cp:lastModifiedBy>Jcentigrade</cp:lastModifiedBy>
  <dcterms:created xsi:type="dcterms:W3CDTF">2020-07-15T06:31:12Z</dcterms:created>
  <dcterms:modified xsi:type="dcterms:W3CDTF">2021-06-22T08:11:23Z</dcterms:modified>
</cp:coreProperties>
</file>