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6360"/>
  </bookViews>
  <sheets>
    <sheet name="Sheet1" sheetId="1" r:id="rId1"/>
  </sheets>
  <definedNames>
    <definedName name="_xlnm.Print_Area" localSheetId="0">Sheet1!$A$1:$I$99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/>
  <c r="B81" l="1"/>
  <c r="B75"/>
  <c r="B74"/>
  <c r="B72"/>
  <c r="B80" l="1"/>
  <c r="B78" l="1"/>
  <c r="B77"/>
  <c r="B79" s="1"/>
  <c r="B70"/>
  <c r="B67"/>
  <c r="B66"/>
  <c r="B73" l="1"/>
  <c r="B68"/>
  <c r="B69" s="1"/>
  <c r="B71" s="1"/>
  <c r="B82"/>
  <c r="B83" s="1"/>
  <c r="B84" l="1"/>
</calcChain>
</file>

<file path=xl/sharedStrings.xml><?xml version="1.0" encoding="utf-8"?>
<sst xmlns="http://schemas.openxmlformats.org/spreadsheetml/2006/main" count="97" uniqueCount="81">
  <si>
    <t>Velocity Considerations:</t>
  </si>
  <si>
    <r>
      <t>Max Permissible Gas Velocity (u</t>
    </r>
    <r>
      <rPr>
        <vertAlign val="subscript"/>
        <sz val="11"/>
        <color theme="1"/>
        <rFont val="Calibri"/>
        <family val="2"/>
        <scheme val="minor"/>
      </rPr>
      <t>gmax</t>
    </r>
    <r>
      <rPr>
        <sz val="11"/>
        <color theme="1"/>
        <rFont val="Calibri"/>
        <family val="2"/>
        <scheme val="minor"/>
      </rPr>
      <t>) is 2.3 m/s (to prevent liquid entrainment)</t>
    </r>
  </si>
  <si>
    <t>Diameter of Tower:</t>
  </si>
  <si>
    <t>where:</t>
  </si>
  <si>
    <t>gas velocity through tower, m/s = &lt;2.3 m/s</t>
  </si>
  <si>
    <r>
      <t>q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</si>
  <si>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</si>
  <si>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r>
      <t>Actual volume flow of flue gas in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/s </t>
    </r>
  </si>
  <si>
    <t>Number of Gas Phase Transfer Unit Required for Separation:</t>
  </si>
  <si>
    <t>No. of Gas Phase Transfer Units</t>
  </si>
  <si>
    <t>gas phase solute mole fraction at inlet</t>
  </si>
  <si>
    <t>gas phase solute mole fraction at outlet</t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</si>
  <si>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</si>
  <si>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</si>
  <si>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</si>
  <si>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Total Volume of Spray Section:</t>
  </si>
  <si>
    <t>V =</t>
  </si>
  <si>
    <r>
      <t>Volume of spray section,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</si>
  <si>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</si>
  <si>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a =</t>
    </r>
  </si>
  <si>
    <t>L =</t>
  </si>
  <si>
    <t>Example Calculation</t>
  </si>
  <si>
    <t>Inputs:</t>
  </si>
  <si>
    <t>Flue Gas Flow =</t>
  </si>
  <si>
    <t>Pr of Flue Gas =</t>
  </si>
  <si>
    <t>barg</t>
  </si>
  <si>
    <t>Temp of Flue Gas =</t>
  </si>
  <si>
    <t>⁰C</t>
  </si>
  <si>
    <t>Inlet SO2 =</t>
  </si>
  <si>
    <t>ppmv</t>
  </si>
  <si>
    <t>Outlet SO2 =</t>
  </si>
  <si>
    <t xml:space="preserve">Lime </t>
  </si>
  <si>
    <t>Scrubbing Liq =</t>
  </si>
  <si>
    <t>Scrubbing Liq Rate =</t>
  </si>
  <si>
    <t>Outputs</t>
  </si>
  <si>
    <t>Abs Pressure of Flue Gas =</t>
  </si>
  <si>
    <t>Abs Temp of Flue Gas =</t>
  </si>
  <si>
    <t>bara</t>
  </si>
  <si>
    <t>K</t>
  </si>
  <si>
    <r>
      <t>u</t>
    </r>
    <r>
      <rPr>
        <vertAlign val="subscript"/>
        <sz val="11"/>
        <color theme="1"/>
        <rFont val="Calibri"/>
        <family val="2"/>
        <scheme val="minor"/>
      </rPr>
      <t>gmax</t>
    </r>
    <r>
      <rPr>
        <sz val="11"/>
        <color theme="1"/>
        <rFont val="Calibri"/>
        <family val="2"/>
        <scheme val="minor"/>
      </rPr>
      <t xml:space="preserve"> = </t>
    </r>
  </si>
  <si>
    <t>m/s</t>
  </si>
  <si>
    <r>
      <t>u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as % of u</t>
    </r>
    <r>
      <rPr>
        <vertAlign val="subscript"/>
        <sz val="11"/>
        <color theme="1"/>
        <rFont val="Calibri"/>
        <family val="2"/>
        <scheme val="minor"/>
      </rPr>
      <t>gmax</t>
    </r>
    <r>
      <rPr>
        <sz val="11"/>
        <color theme="1"/>
        <rFont val="Calibri"/>
        <family val="2"/>
        <scheme val="minor"/>
      </rPr>
      <t xml:space="preserve"> = </t>
    </r>
  </si>
  <si>
    <t>%</t>
  </si>
  <si>
    <r>
      <t>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</si>
  <si>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 @P,T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</si>
  <si>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</si>
  <si>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D =</t>
  </si>
  <si>
    <t>M</t>
  </si>
  <si>
    <t>kmol/s</t>
  </si>
  <si>
    <t>Height of spray section, H =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</si>
  <si>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</si>
  <si>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</si>
  <si>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kmol/m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.s</t>
    </r>
  </si>
  <si>
    <r>
      <t>l/s.m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</si>
  <si>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liquid volume flux, l/s.m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(This is the scrubbing liquid volume flow rate in </t>
    </r>
  </si>
  <si>
    <t>litres expressed per unit cross-sectional area of the tower)</t>
  </si>
  <si>
    <t>EPA Report: EPA 600/7-77-026, March 1977</t>
  </si>
  <si>
    <t>Empirical Correlation for Gas-Phase Mass Transfer Coefficient (for Spray Section) Turbulent Contacting Spray Towers</t>
  </si>
  <si>
    <r>
      <t>Gas-Phase mass transfer coefficient for spray section, kmol/m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.s</t>
    </r>
  </si>
  <si>
    <t>Flow rate of gas phase, kmol/s</t>
  </si>
  <si>
    <t>Vertical Spray Tower (No Packings)</t>
  </si>
  <si>
    <r>
      <rPr>
        <i/>
        <sz val="11"/>
        <color rgb="FFFF0000"/>
        <rFont val="Calibri"/>
        <family val="2"/>
        <scheme val="minor"/>
      </rPr>
      <t>Reference:</t>
    </r>
    <r>
      <rPr>
        <i/>
        <sz val="11"/>
        <color theme="1"/>
        <rFont val="Calibri"/>
        <family val="2"/>
        <scheme val="minor"/>
      </rPr>
      <t xml:space="preserve"> Analysis &amp; Simulation of Recycle SO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-Lime Slurry in TCA Scrubber System</t>
    </r>
  </si>
  <si>
    <t>(6-10% by weight in water)</t>
  </si>
  <si>
    <t>Scrubbing Liquid Rate</t>
  </si>
  <si>
    <t xml:space="preserve">For preliminary design this value is recommended to be used </t>
  </si>
  <si>
    <r>
      <t>l/actual m</t>
    </r>
    <r>
      <rPr>
        <vertAlign val="superscript"/>
        <sz val="11"/>
        <color theme="1"/>
        <rFont val="Calibri"/>
        <family val="2"/>
      </rPr>
      <t>3</t>
    </r>
  </si>
  <si>
    <t>Mol Wt of Flue Gas =</t>
  </si>
  <si>
    <t>kg/kmol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</si>
  <si>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</si>
  <si>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Mass flow of Flue gas =</t>
  </si>
  <si>
    <t>kg/h</t>
  </si>
  <si>
    <t>Actual volume flow of flue gas =</t>
  </si>
  <si>
    <t>Density of Flue Gas @P,T =</t>
  </si>
  <si>
    <t>Density of Flue Gas @NTP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</si>
  <si>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</si>
  <si>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(Actual Volume Flow)</t>
  </si>
  <si>
    <r>
      <t>Inlet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mole fraction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</si>
  <si>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Outlet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mole fraction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</si>
  <si>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Scrubbing Liq Circulation =</t>
  </si>
  <si>
    <t>EPA Air Pollution Control Technology Fact Sheet</t>
  </si>
  <si>
    <r>
      <t xml:space="preserve">Generally  for flue gas scrubbing the rate of liquid should be at least </t>
    </r>
    <r>
      <rPr>
        <b/>
        <sz val="11"/>
        <color theme="1"/>
        <rFont val="Calibri"/>
        <family val="2"/>
        <scheme val="minor"/>
      </rPr>
      <t>3 liters per act. cubic meter</t>
    </r>
    <r>
      <rPr>
        <sz val="11"/>
        <color theme="1"/>
        <rFont val="Calibri"/>
        <family val="2"/>
        <scheme val="minor"/>
      </rPr>
      <t xml:space="preserve"> of flue gas for gas absorbers. </t>
    </r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</si>
</sst>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0" fillId="3" borderId="1" xfId="0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166" fontId="0" fillId="3" borderId="1" xfId="0" applyNumberFormat="1" applyFill="1" applyBorder="1"/>
    <xf numFmtId="0" fontId="7" fillId="0" borderId="0" xfId="0" applyFont="1"/>
    <xf numFmtId="0" fontId="0" fillId="2" borderId="1" xfId="0" applyFill="1" applyBorder="1" applyProtection="1">
      <protection locked="0"/>
    </xf>
    <xf numFmtId="0" fontId="0" fillId="0" borderId="0" xfId="0" applyAlignment="1">
      <alignment vertical="top"/>
    </xf>
    <xf numFmtId="0" fontId="10" fillId="0" borderId="0" xfId="0" applyFont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0</xdr:rowOff>
    </xdr:from>
    <xdr:to>
      <xdr:col>7</xdr:col>
      <xdr:colOff>381000</xdr:colOff>
      <xdr:row>102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4389100"/>
          <a:ext cx="6064250" cy="307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3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3.epa.gov/ttnchie1/mkb/documents/fsprytwr.pdf" TargetMode="External"/><Relationship Id="rId6" Type="http://schemas.openxmlformats.org/officeDocument/2006/relationships/oleObject" Target="../embeddings/oleObject2.bin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4"/>
  <sheetViews>
    <sheetView tabSelected="1" zoomScaleNormal="100" workbookViewId="0"/>
  </sheetViews>
  <sheetFormatPr defaultRowHeight="15"/>
  <cols>
    <col min="1" max="1" width="29" customWidth="1"/>
    <col min="2" max="2" width="8.7109375" customWidth="1"/>
    <col min="11" max="11" width="11.85546875" bestFit="1" customWidth="1"/>
  </cols>
  <sheetData>
    <row r="1" spans="1:2" ht="18.75">
      <c r="A1" s="2" t="s">
        <v>60</v>
      </c>
    </row>
    <row r="3" spans="1:2">
      <c r="A3" s="13" t="s">
        <v>0</v>
      </c>
    </row>
    <row r="4" spans="1:2" ht="18">
      <c r="A4" t="s">
        <v>1</v>
      </c>
    </row>
    <row r="6" spans="1:2">
      <c r="A6" s="10" t="s">
        <v>2</v>
      </c>
    </row>
    <row r="12" spans="1:2">
      <c r="A12" t="s">
        <v>3</v>
      </c>
    </row>
    <row r="13" spans="1:2" ht="18.75">
      <c r="A13" t="s">
        <v>5</v>
      </c>
      <c r="B13" t="s">
        <v>7</v>
      </c>
    </row>
    <row r="14" spans="1:2" ht="18">
      <c r="A14" t="s">
        <v>6</v>
      </c>
      <c r="B14" t="s">
        <v>4</v>
      </c>
    </row>
    <row r="16" spans="1:2">
      <c r="A16" s="13" t="s">
        <v>8</v>
      </c>
    </row>
    <row r="21" spans="1:2">
      <c r="A21" t="s">
        <v>3</v>
      </c>
    </row>
    <row r="22" spans="1:2" ht="18">
      <c r="A22" t="s">
        <v>12</v>
      </c>
      <c r="B22" t="s">
        <v>9</v>
      </c>
    </row>
    <row r="23" spans="1:2" ht="18">
      <c r="A23" t="s">
        <v>13</v>
      </c>
      <c r="B23" t="s">
        <v>10</v>
      </c>
    </row>
    <row r="24" spans="1:2" ht="18">
      <c r="A24" t="s">
        <v>14</v>
      </c>
      <c r="B24" t="s">
        <v>11</v>
      </c>
    </row>
    <row r="26" spans="1:2">
      <c r="A26" s="13" t="s">
        <v>15</v>
      </c>
    </row>
    <row r="31" spans="1:2">
      <c r="A31" t="s">
        <v>3</v>
      </c>
    </row>
    <row r="32" spans="1:2" ht="17.25">
      <c r="A32" t="s">
        <v>16</v>
      </c>
      <c r="B32" t="s">
        <v>17</v>
      </c>
    </row>
    <row r="33" spans="1:2" ht="18">
      <c r="A33" t="s">
        <v>12</v>
      </c>
      <c r="B33" t="s">
        <v>9</v>
      </c>
    </row>
    <row r="34" spans="1:2" ht="18">
      <c r="A34" t="s">
        <v>18</v>
      </c>
      <c r="B34" t="s">
        <v>59</v>
      </c>
    </row>
    <row r="35" spans="1:2" ht="18.75">
      <c r="A35" t="s">
        <v>19</v>
      </c>
      <c r="B35" t="s">
        <v>58</v>
      </c>
    </row>
    <row r="37" spans="1:2">
      <c r="A37" s="10" t="s">
        <v>57</v>
      </c>
    </row>
    <row r="38" spans="1:2" ht="18">
      <c r="A38" s="10" t="s">
        <v>61</v>
      </c>
    </row>
    <row r="39" spans="1:2">
      <c r="A39" s="10" t="s">
        <v>56</v>
      </c>
    </row>
    <row r="43" spans="1:2">
      <c r="A43" t="s">
        <v>3</v>
      </c>
    </row>
    <row r="44" spans="1:2" ht="17.25">
      <c r="A44" t="s">
        <v>20</v>
      </c>
      <c r="B44" t="s">
        <v>54</v>
      </c>
    </row>
    <row r="45" spans="1:2">
      <c r="B45" s="4" t="s">
        <v>55</v>
      </c>
    </row>
    <row r="46" spans="1:2">
      <c r="B46" s="4"/>
    </row>
    <row r="47" spans="1:2">
      <c r="A47" s="13" t="s">
        <v>63</v>
      </c>
      <c r="B47" s="4"/>
    </row>
    <row r="48" spans="1:2">
      <c r="A48" t="s">
        <v>80</v>
      </c>
      <c r="B48" s="4"/>
    </row>
    <row r="49" spans="1:3">
      <c r="A49" t="s">
        <v>64</v>
      </c>
    </row>
    <row r="50" spans="1:3">
      <c r="A50" s="14" t="s">
        <v>79</v>
      </c>
    </row>
    <row r="52" spans="1:3">
      <c r="A52" s="1" t="s">
        <v>21</v>
      </c>
    </row>
    <row r="53" spans="1:3">
      <c r="A53" s="1" t="s">
        <v>22</v>
      </c>
    </row>
    <row r="54" spans="1:3" ht="17.25">
      <c r="A54" t="s">
        <v>23</v>
      </c>
      <c r="B54" s="11">
        <v>24000</v>
      </c>
      <c r="C54" t="s">
        <v>43</v>
      </c>
    </row>
    <row r="55" spans="1:3">
      <c r="A55" t="s">
        <v>24</v>
      </c>
      <c r="B55" s="11">
        <v>1.47E-2</v>
      </c>
      <c r="C55" t="s">
        <v>25</v>
      </c>
    </row>
    <row r="56" spans="1:3">
      <c r="A56" t="s">
        <v>26</v>
      </c>
      <c r="B56" s="11">
        <v>90</v>
      </c>
      <c r="C56" s="3" t="s">
        <v>27</v>
      </c>
    </row>
    <row r="57" spans="1:3">
      <c r="A57" t="s">
        <v>28</v>
      </c>
      <c r="B57" s="11">
        <v>4000</v>
      </c>
      <c r="C57" s="3" t="s">
        <v>29</v>
      </c>
    </row>
    <row r="58" spans="1:3">
      <c r="A58" t="s">
        <v>30</v>
      </c>
      <c r="B58" s="11">
        <v>200</v>
      </c>
      <c r="C58" s="3" t="s">
        <v>29</v>
      </c>
    </row>
    <row r="59" spans="1:3">
      <c r="A59" t="s">
        <v>32</v>
      </c>
      <c r="B59" s="11" t="s">
        <v>31</v>
      </c>
      <c r="C59" s="3" t="s">
        <v>62</v>
      </c>
    </row>
    <row r="60" spans="1:3" ht="17.25">
      <c r="A60" t="s">
        <v>33</v>
      </c>
      <c r="B60" s="11">
        <v>3</v>
      </c>
      <c r="C60" s="3" t="s">
        <v>65</v>
      </c>
    </row>
    <row r="61" spans="1:3" ht="18">
      <c r="A61" t="s">
        <v>39</v>
      </c>
      <c r="B61" s="11">
        <v>2.2999999999999998</v>
      </c>
      <c r="C61" s="3" t="s">
        <v>40</v>
      </c>
    </row>
    <row r="62" spans="1:3" ht="18">
      <c r="A62" t="s">
        <v>41</v>
      </c>
      <c r="B62" s="11">
        <v>75</v>
      </c>
      <c r="C62" s="3" t="s">
        <v>42</v>
      </c>
    </row>
    <row r="63" spans="1:3">
      <c r="A63" t="s">
        <v>66</v>
      </c>
      <c r="B63" s="11">
        <v>31.8</v>
      </c>
      <c r="C63" s="3" t="s">
        <v>67</v>
      </c>
    </row>
    <row r="64" spans="1:3">
      <c r="A64" s="1" t="s">
        <v>34</v>
      </c>
    </row>
    <row r="65" spans="1:4">
      <c r="A65" s="1"/>
    </row>
    <row r="66" spans="1:4">
      <c r="A66" s="4" t="s">
        <v>35</v>
      </c>
      <c r="B66" s="5">
        <f>B55+1.01325</f>
        <v>1.0279499999999999</v>
      </c>
      <c r="C66" t="s">
        <v>37</v>
      </c>
    </row>
    <row r="67" spans="1:4">
      <c r="A67" s="4" t="s">
        <v>36</v>
      </c>
      <c r="B67" s="5">
        <f>B56+273.15</f>
        <v>363.15</v>
      </c>
      <c r="C67" t="s">
        <v>38</v>
      </c>
    </row>
    <row r="68" spans="1:4" ht="18.75">
      <c r="A68" t="s">
        <v>5</v>
      </c>
      <c r="B68" s="5">
        <f>(1.01325/B66)*(B67/273.15)*B54</f>
        <v>31451.452495822487</v>
      </c>
      <c r="C68" t="s">
        <v>44</v>
      </c>
    </row>
    <row r="69" spans="1:4" ht="17.25">
      <c r="B69" s="5">
        <f>B68/3600</f>
        <v>8.7365145821729122</v>
      </c>
      <c r="C69" t="s">
        <v>45</v>
      </c>
    </row>
    <row r="70" spans="1:4" ht="18">
      <c r="A70" t="s">
        <v>6</v>
      </c>
      <c r="B70" s="5">
        <f>B61*B62%</f>
        <v>1.7249999999999999</v>
      </c>
      <c r="C70" t="s">
        <v>40</v>
      </c>
    </row>
    <row r="71" spans="1:4">
      <c r="A71" t="s">
        <v>46</v>
      </c>
      <c r="B71" s="6">
        <f>SQRT((B69*4)/(B70*PI()))</f>
        <v>2.5393912141798642</v>
      </c>
      <c r="C71" t="s">
        <v>47</v>
      </c>
    </row>
    <row r="72" spans="1:4" ht="17.25">
      <c r="A72" t="s">
        <v>73</v>
      </c>
      <c r="B72" s="6">
        <f>B63/22.414</f>
        <v>1.4187561345587578</v>
      </c>
      <c r="C72" t="s">
        <v>68</v>
      </c>
    </row>
    <row r="73" spans="1:4">
      <c r="A73" t="s">
        <v>69</v>
      </c>
      <c r="B73" s="6">
        <f>B54*B72</f>
        <v>34050.147229410184</v>
      </c>
      <c r="C73" t="s">
        <v>70</v>
      </c>
    </row>
    <row r="74" spans="1:4" ht="17.25">
      <c r="A74" t="s">
        <v>72</v>
      </c>
      <c r="B74" s="6">
        <f>B66*B63/0.0831447/B67</f>
        <v>1.0826260971174499</v>
      </c>
      <c r="C74" t="s">
        <v>68</v>
      </c>
    </row>
    <row r="75" spans="1:4" ht="17.25">
      <c r="A75" t="s">
        <v>71</v>
      </c>
      <c r="B75" s="6">
        <f>B73/B74</f>
        <v>31451.43768478381</v>
      </c>
      <c r="C75" t="s">
        <v>74</v>
      </c>
      <c r="D75" t="s">
        <v>75</v>
      </c>
    </row>
    <row r="76" spans="1:4" ht="17.25">
      <c r="A76" t="s">
        <v>78</v>
      </c>
      <c r="B76" s="6">
        <f>B60*B75/1000</f>
        <v>94.354313054351422</v>
      </c>
      <c r="C76" t="s">
        <v>74</v>
      </c>
    </row>
    <row r="77" spans="1:4" ht="18">
      <c r="A77" t="s">
        <v>76</v>
      </c>
      <c r="B77" s="7">
        <f>B57/1000000</f>
        <v>4.0000000000000001E-3</v>
      </c>
    </row>
    <row r="78" spans="1:4" ht="18">
      <c r="A78" t="s">
        <v>77</v>
      </c>
      <c r="B78" s="8">
        <f>B58/1000000</f>
        <v>2.0000000000000001E-4</v>
      </c>
    </row>
    <row r="79" spans="1:4" ht="18">
      <c r="A79" t="s">
        <v>12</v>
      </c>
      <c r="B79" s="5">
        <f>(B77-B78)/B78</f>
        <v>19</v>
      </c>
    </row>
    <row r="80" spans="1:4" ht="18">
      <c r="A80" t="s">
        <v>18</v>
      </c>
      <c r="B80" s="5">
        <f>B54/22.414/3600</f>
        <v>0.29743315189911068</v>
      </c>
      <c r="C80" t="s">
        <v>48</v>
      </c>
    </row>
    <row r="81" spans="1:3" ht="17.25">
      <c r="A81" t="s">
        <v>20</v>
      </c>
      <c r="B81" s="6">
        <f>B76*1000/3600</f>
        <v>26.209531403986507</v>
      </c>
      <c r="C81" t="s">
        <v>53</v>
      </c>
    </row>
    <row r="82" spans="1:3" ht="18.75">
      <c r="A82" t="s">
        <v>19</v>
      </c>
      <c r="B82" s="7">
        <f>0.1586*B80^0.8*B81^0.4</f>
        <v>0.22202321348816434</v>
      </c>
      <c r="C82" t="s">
        <v>52</v>
      </c>
    </row>
    <row r="83" spans="1:3" ht="17.25">
      <c r="A83" t="s">
        <v>16</v>
      </c>
      <c r="B83" s="9">
        <f>B79*B80/B82</f>
        <v>25.453328943841989</v>
      </c>
      <c r="C83" s="12" t="s">
        <v>51</v>
      </c>
    </row>
    <row r="84" spans="1:3">
      <c r="A84" t="s">
        <v>49</v>
      </c>
      <c r="B84" s="9">
        <f>B83*4/(PI()*B71^2)</f>
        <v>5.025687534216539</v>
      </c>
      <c r="C84" t="s">
        <v>50</v>
      </c>
    </row>
  </sheetData>
  <sheetProtection password="E942" sheet="1" objects="1" scenarios="1"/>
  <hyperlinks>
    <hyperlink ref="A50" r:id="rId1"/>
  </hyperlinks>
  <pageMargins left="0.70866141732283472" right="0.70866141732283472" top="0.74803149606299213" bottom="0.74803149606299213" header="0.31496062992125984" footer="0.31496062992125984"/>
  <pageSetup paperSize="9" scale="90" orientation="portrait" r:id="rId2"/>
  <rowBreaks count="1" manualBreakCount="1">
    <brk id="51" max="16383" man="1"/>
  </rowBreaks>
  <drawing r:id="rId3"/>
  <legacyDrawing r:id="rId4"/>
  <oleObjects>
    <oleObject progId="Equation.DSMT4" shapeId="1025" r:id="rId5"/>
    <oleObject progId="Equation.DSMT4" shapeId="1026" r:id="rId6"/>
    <oleObject progId="Equation.DSMT4" shapeId="1027" r:id="rId7"/>
    <oleObject progId="Equation.DSMT4" shapeId="1036" r:id="rId8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SONY</cp:lastModifiedBy>
  <cp:lastPrinted>2018-02-17T17:50:12Z</cp:lastPrinted>
  <dcterms:created xsi:type="dcterms:W3CDTF">2018-02-15T06:59:16Z</dcterms:created>
  <dcterms:modified xsi:type="dcterms:W3CDTF">2018-05-02T06:46:34Z</dcterms:modified>
</cp:coreProperties>
</file>