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m\Documents\"/>
    </mc:Choice>
  </mc:AlternateContent>
  <bookViews>
    <workbookView xWindow="0" yWindow="0" windowWidth="23040" windowHeight="9384" firstSheet="5" activeTab="14"/>
  </bookViews>
  <sheets>
    <sheet name="Sheet1" sheetId="1" r:id="rId1"/>
    <sheet name="Sheet3" sheetId="3" r:id="rId2"/>
    <sheet name="アンケート" sheetId="2" r:id="rId3"/>
    <sheet name="家計簿1月" sheetId="4" r:id="rId4"/>
    <sheet name="家計簿 2月" sheetId="5" r:id="rId5"/>
    <sheet name="家計簿 3月" sheetId="6" r:id="rId6"/>
    <sheet name="住所録" sheetId="7" r:id="rId7"/>
    <sheet name="名簿" sheetId="8" r:id="rId8"/>
    <sheet name="請求書" sheetId="9" r:id="rId9"/>
    <sheet name="見積書" sheetId="12" r:id="rId10"/>
    <sheet name="納品書" sheetId="13" r:id="rId11"/>
    <sheet name="商品リスト" sheetId="10" r:id="rId12"/>
    <sheet name="Sheet5" sheetId="11" r:id="rId13"/>
    <sheet name="Sheet8" sheetId="14" r:id="rId14"/>
    <sheet name="Sheet9" sheetId="15" r:id="rId15"/>
    <sheet name="Sheet10" sheetId="16" r:id="rId16"/>
  </sheets>
  <definedNames>
    <definedName name="_xlnm._FilterDatabase" localSheetId="4" hidden="1">'家計簿 2月'!$A$8:$E$19</definedName>
    <definedName name="_xlnm._FilterDatabase" localSheetId="5" hidden="1">'家計簿 3月'!$A$8:$E$19</definedName>
    <definedName name="_xlnm._FilterDatabase" localSheetId="3" hidden="1">家計簿1月!$A$8:$E$19</definedName>
    <definedName name="_xlnm.Print_Titles" localSheetId="7">名簿!$C:$C,名簿!$5:$5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6" l="1"/>
  <c r="K2" i="16"/>
  <c r="B2" i="16"/>
  <c r="K4" i="16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A1" i="14" l="1"/>
  <c r="C7" i="14"/>
  <c r="C6" i="14"/>
  <c r="C5" i="14"/>
  <c r="C18" i="13"/>
  <c r="E18" i="13" s="1"/>
  <c r="B18" i="13"/>
  <c r="C17" i="13"/>
  <c r="E17" i="13" s="1"/>
  <c r="B17" i="13"/>
  <c r="C16" i="13"/>
  <c r="E16" i="13" s="1"/>
  <c r="B16" i="13"/>
  <c r="C15" i="13"/>
  <c r="E15" i="13" s="1"/>
  <c r="B15" i="13"/>
  <c r="C14" i="13"/>
  <c r="E14" i="13" s="1"/>
  <c r="B14" i="13"/>
  <c r="C13" i="13"/>
  <c r="E13" i="13" s="1"/>
  <c r="B13" i="13"/>
  <c r="C12" i="13"/>
  <c r="E12" i="13" s="1"/>
  <c r="B12" i="13"/>
  <c r="D5" i="13"/>
  <c r="C18" i="12"/>
  <c r="E18" i="12" s="1"/>
  <c r="B18" i="12"/>
  <c r="C17" i="12"/>
  <c r="E17" i="12" s="1"/>
  <c r="B17" i="12"/>
  <c r="C16" i="12"/>
  <c r="E16" i="12" s="1"/>
  <c r="B16" i="12"/>
  <c r="C15" i="12"/>
  <c r="E15" i="12" s="1"/>
  <c r="B15" i="12"/>
  <c r="C14" i="12"/>
  <c r="E14" i="12" s="1"/>
  <c r="B14" i="12"/>
  <c r="C13" i="12"/>
  <c r="E13" i="12" s="1"/>
  <c r="B13" i="12"/>
  <c r="C12" i="12"/>
  <c r="E12" i="12" s="1"/>
  <c r="B12" i="12"/>
  <c r="D5" i="12"/>
  <c r="D5" i="9"/>
  <c r="E16" i="9"/>
  <c r="C13" i="9"/>
  <c r="E13" i="9" s="1"/>
  <c r="C14" i="9"/>
  <c r="E14" i="9" s="1"/>
  <c r="C15" i="9"/>
  <c r="E15" i="9" s="1"/>
  <c r="C16" i="9"/>
  <c r="C17" i="9"/>
  <c r="E17" i="9" s="1"/>
  <c r="C18" i="9"/>
  <c r="E18" i="9" s="1"/>
  <c r="B13" i="9"/>
  <c r="B14" i="9"/>
  <c r="B15" i="9"/>
  <c r="B16" i="9"/>
  <c r="B17" i="9"/>
  <c r="B18" i="9"/>
  <c r="C12" i="9"/>
  <c r="E12" i="9" s="1"/>
  <c r="B12" i="9"/>
  <c r="C17" i="8"/>
  <c r="C8" i="7"/>
  <c r="C2" i="7"/>
  <c r="C3" i="7"/>
  <c r="C4" i="7"/>
  <c r="C5" i="7"/>
  <c r="C6" i="7"/>
  <c r="C7" i="7"/>
  <c r="C9" i="7"/>
  <c r="C4" i="8"/>
  <c r="E19" i="13" l="1"/>
  <c r="E20" i="13" s="1"/>
  <c r="E21" i="13" s="1"/>
  <c r="E19" i="12"/>
  <c r="E19" i="9"/>
  <c r="E20" i="9" s="1"/>
  <c r="E21" i="9" s="1"/>
  <c r="A8" i="9" s="1"/>
  <c r="A2" i="7"/>
  <c r="D9" i="6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E6" i="6"/>
  <c r="B6" i="6"/>
  <c r="C6" i="6" s="1"/>
  <c r="B6" i="5"/>
  <c r="C6" i="5" s="1"/>
  <c r="D9" i="5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E6" i="5"/>
  <c r="B6" i="4"/>
  <c r="C6" i="4" s="1"/>
  <c r="E6" i="4"/>
  <c r="D9" i="4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R21" i="4"/>
  <c r="O21" i="4"/>
  <c r="L21" i="4"/>
  <c r="I21" i="4"/>
  <c r="I6" i="4"/>
  <c r="K6" i="4" s="1"/>
  <c r="J6" i="4"/>
  <c r="K3" i="4"/>
  <c r="K4" i="4"/>
  <c r="K5" i="4"/>
  <c r="E8" i="3"/>
  <c r="E9" i="3"/>
  <c r="E10" i="3"/>
  <c r="E11" i="3"/>
  <c r="E12" i="3"/>
  <c r="E13" i="3"/>
  <c r="E7" i="3"/>
  <c r="C14" i="3"/>
  <c r="D14" i="3"/>
  <c r="B14" i="3"/>
  <c r="D8" i="3"/>
  <c r="D9" i="3"/>
  <c r="D10" i="3"/>
  <c r="D11" i="3"/>
  <c r="D12" i="3"/>
  <c r="D13" i="3"/>
  <c r="D7" i="3"/>
  <c r="H3" i="1"/>
  <c r="H4" i="1"/>
  <c r="H5" i="1"/>
  <c r="H2" i="1"/>
  <c r="D1" i="1"/>
  <c r="C15" i="8"/>
  <c r="C16" i="8"/>
  <c r="C6" i="8"/>
  <c r="C5" i="8"/>
  <c r="C3" i="8"/>
  <c r="C9" i="8"/>
  <c r="C10" i="8"/>
  <c r="C7" i="8"/>
  <c r="C8" i="8"/>
  <c r="C13" i="8"/>
  <c r="C18" i="8"/>
  <c r="C11" i="8"/>
  <c r="C12" i="8"/>
  <c r="C14" i="8"/>
  <c r="E20" i="12" l="1"/>
  <c r="E21" i="12" s="1"/>
  <c r="A8" i="12" s="1"/>
  <c r="C2" i="8"/>
  <c r="E14" i="3"/>
</calcChain>
</file>

<file path=xl/sharedStrings.xml><?xml version="1.0" encoding="utf-8"?>
<sst xmlns="http://schemas.openxmlformats.org/spreadsheetml/2006/main" count="443" uniqueCount="305">
  <si>
    <t>出張予定</t>
    <rPh sb="0" eb="2">
      <t>シュッチョウ</t>
    </rPh>
    <rPh sb="2" eb="4">
      <t>ヨテイ</t>
    </rPh>
    <phoneticPr fontId="2"/>
  </si>
  <si>
    <t>商品A</t>
    <rPh sb="0" eb="2">
      <t>ショウヒン</t>
    </rPh>
    <phoneticPr fontId="2"/>
  </si>
  <si>
    <t>商品B</t>
    <rPh sb="0" eb="2">
      <t>ショウヒン</t>
    </rPh>
    <phoneticPr fontId="2"/>
  </si>
  <si>
    <t>商品C</t>
    <rPh sb="0" eb="2">
      <t>ショウヒン</t>
    </rPh>
    <phoneticPr fontId="2"/>
  </si>
  <si>
    <t>商品D</t>
    <rPh sb="0" eb="2">
      <t>ショウヒン</t>
    </rPh>
    <phoneticPr fontId="2"/>
  </si>
  <si>
    <t>仕入数</t>
    <rPh sb="0" eb="2">
      <t>シイ</t>
    </rPh>
    <rPh sb="2" eb="3">
      <t>スウ</t>
    </rPh>
    <phoneticPr fontId="2"/>
  </si>
  <si>
    <t>売上数</t>
    <rPh sb="0" eb="3">
      <t>ウリアゲスウ</t>
    </rPh>
    <phoneticPr fontId="2"/>
  </si>
  <si>
    <t>在庫数</t>
    <rPh sb="0" eb="3">
      <t>ザイコスウ</t>
    </rPh>
    <phoneticPr fontId="2"/>
  </si>
  <si>
    <t>日付</t>
    <rPh sb="0" eb="2">
      <t>ヒヅケ</t>
    </rPh>
    <phoneticPr fontId="2"/>
  </si>
  <si>
    <t>午前</t>
    <rPh sb="0" eb="2">
      <t>ゴゼン</t>
    </rPh>
    <phoneticPr fontId="2"/>
  </si>
  <si>
    <t>午後</t>
    <rPh sb="0" eb="2">
      <t>ゴゴ</t>
    </rPh>
    <phoneticPr fontId="2"/>
  </si>
  <si>
    <t>会議</t>
    <rPh sb="0" eb="2">
      <t>カイギ</t>
    </rPh>
    <phoneticPr fontId="2"/>
  </si>
  <si>
    <t>福岡出張</t>
    <rPh sb="0" eb="2">
      <t>フクオカ</t>
    </rPh>
    <rPh sb="2" eb="4">
      <t>シュッチョウ</t>
    </rPh>
    <phoneticPr fontId="2"/>
  </si>
  <si>
    <t>新宿支店</t>
    <rPh sb="0" eb="4">
      <t>シンジュクシテン</t>
    </rPh>
    <phoneticPr fontId="2"/>
  </si>
  <si>
    <t>渋谷支店</t>
    <rPh sb="0" eb="4">
      <t>シブヤシテン</t>
    </rPh>
    <phoneticPr fontId="2"/>
  </si>
  <si>
    <t>池袋支店</t>
    <rPh sb="0" eb="2">
      <t>イケブクロ</t>
    </rPh>
    <rPh sb="2" eb="4">
      <t>シテン</t>
    </rPh>
    <phoneticPr fontId="2"/>
  </si>
  <si>
    <t>上期</t>
    <rPh sb="0" eb="2">
      <t>カミキ</t>
    </rPh>
    <phoneticPr fontId="2"/>
  </si>
  <si>
    <t>下期</t>
    <rPh sb="0" eb="2">
      <t>シモキ</t>
    </rPh>
    <phoneticPr fontId="2"/>
  </si>
  <si>
    <t>合計</t>
    <rPh sb="0" eb="2">
      <t>ゴウケイ</t>
    </rPh>
    <phoneticPr fontId="2"/>
  </si>
  <si>
    <t>市場調査アンケート</t>
    <rPh sb="0" eb="4">
      <t>シジョウチョウサ</t>
    </rPh>
    <phoneticPr fontId="2"/>
  </si>
  <si>
    <t>問：夏のボーナスの使い道</t>
    <rPh sb="0" eb="1">
      <t>トイ</t>
    </rPh>
    <rPh sb="2" eb="3">
      <t>ナツ</t>
    </rPh>
    <rPh sb="9" eb="10">
      <t>ツカ</t>
    </rPh>
    <rPh sb="11" eb="12">
      <t>ミチ</t>
    </rPh>
    <phoneticPr fontId="2"/>
  </si>
  <si>
    <t>回答</t>
    <rPh sb="0" eb="2">
      <t>カイトウ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</si>
  <si>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</si>
  <si>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</si>
  <si>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構成比</t>
    <rPh sb="0" eb="3">
      <t>コウセイヒ</t>
    </rPh>
    <phoneticPr fontId="2"/>
  </si>
  <si>
    <t>調査日：</t>
    <rPh sb="0" eb="3">
      <t>チョウサビ</t>
    </rPh>
    <phoneticPr fontId="2"/>
  </si>
  <si>
    <t>買い物</t>
    <rPh sb="0" eb="1">
      <t>カ</t>
    </rPh>
    <rPh sb="2" eb="3">
      <t>モノ</t>
    </rPh>
    <phoneticPr fontId="2"/>
  </si>
  <si>
    <t>飲食・グルメ</t>
    <rPh sb="0" eb="2">
      <t>インショク</t>
    </rPh>
    <phoneticPr fontId="2"/>
  </si>
  <si>
    <t>旅行</t>
    <rPh sb="0" eb="2">
      <t>リョコウ</t>
    </rPh>
    <phoneticPr fontId="2"/>
  </si>
  <si>
    <t>貯蓄</t>
    <rPh sb="0" eb="2">
      <t>チョチク</t>
    </rPh>
    <phoneticPr fontId="2"/>
  </si>
  <si>
    <t>ローン・借金返済</t>
    <rPh sb="4" eb="6">
      <t>シャッキン</t>
    </rPh>
    <rPh sb="6" eb="8">
      <t>ヘンサイ</t>
    </rPh>
    <phoneticPr fontId="2"/>
  </si>
  <si>
    <t>生活費の補填</t>
    <rPh sb="0" eb="3">
      <t>セイカツヒ</t>
    </rPh>
    <rPh sb="4" eb="6">
      <t>ホテン</t>
    </rPh>
    <phoneticPr fontId="2"/>
  </si>
  <si>
    <t>投資</t>
    <rPh sb="0" eb="2">
      <t>トウシ</t>
    </rPh>
    <phoneticPr fontId="2"/>
  </si>
  <si>
    <t>■調査対象：全国の20～59歳の男女</t>
    <rPh sb="1" eb="3">
      <t>チョウサ</t>
    </rPh>
    <rPh sb="3" eb="5">
      <t>タイショウ</t>
    </rPh>
    <rPh sb="6" eb="8">
      <t>ゼンコク</t>
    </rPh>
    <rPh sb="14" eb="15">
      <t>サイ</t>
    </rPh>
    <rPh sb="16" eb="18">
      <t>ダンジョ</t>
    </rPh>
    <phoneticPr fontId="2"/>
  </si>
  <si>
    <t>かんたん家計簿</t>
    <rPh sb="4" eb="7">
      <t>カケイボ</t>
    </rPh>
    <phoneticPr fontId="2"/>
  </si>
  <si>
    <t>今月予算</t>
    <rPh sb="0" eb="2">
      <t>コンゲツ</t>
    </rPh>
    <rPh sb="2" eb="4">
      <t>ヨサン</t>
    </rPh>
    <phoneticPr fontId="2"/>
  </si>
  <si>
    <t>支出合計</t>
    <rPh sb="0" eb="2">
      <t>シシュツ</t>
    </rPh>
    <rPh sb="2" eb="4">
      <t>ゴウケイ</t>
    </rPh>
    <phoneticPr fontId="2"/>
  </si>
  <si>
    <t>残金</t>
    <rPh sb="0" eb="2">
      <t>ザンキン</t>
    </rPh>
    <phoneticPr fontId="2"/>
  </si>
  <si>
    <t>費用</t>
    <rPh sb="0" eb="2">
      <t>ヒヨウ</t>
    </rPh>
    <phoneticPr fontId="2"/>
  </si>
  <si>
    <t>支出</t>
    <rPh sb="0" eb="2">
      <t>シシュツ</t>
    </rPh>
    <phoneticPr fontId="2"/>
  </si>
  <si>
    <t>累計</t>
    <rPh sb="0" eb="2">
      <t>ルイケイ</t>
    </rPh>
    <phoneticPr fontId="2"/>
  </si>
  <si>
    <t>メモ</t>
    <phoneticPr fontId="2"/>
  </si>
  <si>
    <t>交際費</t>
    <rPh sb="0" eb="3">
      <t>コウサイヒ</t>
    </rPh>
    <phoneticPr fontId="2"/>
  </si>
  <si>
    <t>衣服・美容</t>
    <rPh sb="0" eb="2">
      <t>イフク</t>
    </rPh>
    <rPh sb="3" eb="5">
      <t>ビヨウ</t>
    </rPh>
    <phoneticPr fontId="2"/>
  </si>
  <si>
    <t>食費</t>
    <rPh sb="0" eb="2">
      <t>ショクヒ</t>
    </rPh>
    <phoneticPr fontId="2"/>
  </si>
  <si>
    <t>お年玉</t>
    <rPh sb="1" eb="3">
      <t>トシダマ</t>
    </rPh>
    <phoneticPr fontId="2"/>
  </si>
  <si>
    <t>生徒数集計</t>
    <rPh sb="0" eb="3">
      <t>セイトスウ</t>
    </rPh>
    <rPh sb="3" eb="5">
      <t>シュウケイ</t>
    </rPh>
    <phoneticPr fontId="2"/>
  </si>
  <si>
    <t>クラス</t>
    <phoneticPr fontId="2"/>
  </si>
  <si>
    <t>男子</t>
    <rPh sb="0" eb="2">
      <t>ダンシ</t>
    </rPh>
    <phoneticPr fontId="2"/>
  </si>
  <si>
    <t>女子</t>
    <rPh sb="0" eb="2">
      <t>ジョシ</t>
    </rPh>
    <phoneticPr fontId="2"/>
  </si>
  <si>
    <t>3年A組</t>
    <rPh sb="1" eb="2">
      <t>ネン</t>
    </rPh>
    <rPh sb="3" eb="4">
      <t>クミ</t>
    </rPh>
    <phoneticPr fontId="2"/>
  </si>
  <si>
    <t>3年B組</t>
    <rPh sb="1" eb="2">
      <t>ネン</t>
    </rPh>
    <rPh sb="3" eb="4">
      <t>クミ</t>
    </rPh>
    <phoneticPr fontId="2"/>
  </si>
  <si>
    <t>3年C組</t>
    <rPh sb="1" eb="2">
      <t>ネン</t>
    </rPh>
    <rPh sb="3" eb="4">
      <t>クミ</t>
    </rPh>
    <phoneticPr fontId="2"/>
  </si>
  <si>
    <t>受験者</t>
    <rPh sb="0" eb="3">
      <t>ジュケンシャ</t>
    </rPh>
    <phoneticPr fontId="2"/>
  </si>
  <si>
    <t>得点</t>
    <rPh sb="0" eb="2">
      <t>トクテン</t>
    </rPh>
    <phoneticPr fontId="2"/>
  </si>
  <si>
    <t>五十嵐</t>
    <rPh sb="0" eb="3">
      <t>イガラシ</t>
    </rPh>
    <phoneticPr fontId="2"/>
  </si>
  <si>
    <t>勝俣</t>
    <rPh sb="0" eb="2">
      <t>カツマタ</t>
    </rPh>
    <phoneticPr fontId="2"/>
  </si>
  <si>
    <t>鷹野</t>
    <rPh sb="0" eb="2">
      <t>タカノ</t>
    </rPh>
    <phoneticPr fontId="2"/>
  </si>
  <si>
    <t>野々村</t>
    <rPh sb="0" eb="3">
      <t>ノノムラ</t>
    </rPh>
    <phoneticPr fontId="2"/>
  </si>
  <si>
    <t>平均点</t>
    <rPh sb="0" eb="3">
      <t>ヘイキンテン</t>
    </rPh>
    <phoneticPr fontId="2"/>
  </si>
  <si>
    <t>データ数</t>
    <rPh sb="3" eb="4">
      <t>スウ</t>
    </rPh>
    <phoneticPr fontId="2"/>
  </si>
  <si>
    <t>最高点</t>
    <rPh sb="0" eb="3">
      <t>サイコウテン</t>
    </rPh>
    <phoneticPr fontId="2"/>
  </si>
  <si>
    <t>最低点</t>
    <rPh sb="0" eb="3">
      <t>サイテイテン</t>
    </rPh>
    <phoneticPr fontId="2"/>
  </si>
  <si>
    <t>交通費</t>
    <rPh sb="0" eb="3">
      <t>コウツウヒ</t>
    </rPh>
    <phoneticPr fontId="2"/>
  </si>
  <si>
    <t>新年会</t>
    <rPh sb="0" eb="3">
      <t>シンネンカイ</t>
    </rPh>
    <phoneticPr fontId="2"/>
  </si>
  <si>
    <t>目標金額</t>
    <rPh sb="0" eb="2">
      <t>モクヒョウ</t>
    </rPh>
    <rPh sb="2" eb="4">
      <t>キンガク</t>
    </rPh>
    <phoneticPr fontId="2"/>
  </si>
  <si>
    <t>趣味・娯楽</t>
    <rPh sb="0" eb="2">
      <t>シュミ</t>
    </rPh>
    <rPh sb="3" eb="5">
      <t>ゴラク</t>
    </rPh>
    <phoneticPr fontId="2"/>
  </si>
  <si>
    <t>日用品</t>
    <rPh sb="0" eb="3">
      <t>ニチヨウヒン</t>
    </rPh>
    <phoneticPr fontId="2"/>
  </si>
  <si>
    <t>健康・医療</t>
    <rPh sb="0" eb="2">
      <t>ケンコウ</t>
    </rPh>
    <rPh sb="3" eb="5">
      <t>イリョウ</t>
    </rPh>
    <phoneticPr fontId="2"/>
  </si>
  <si>
    <t>映画</t>
    <rPh sb="0" eb="2">
      <t>エイガ</t>
    </rPh>
    <phoneticPr fontId="2"/>
  </si>
  <si>
    <t>歯医者</t>
    <rPh sb="0" eb="3">
      <t>ハイシャ</t>
    </rPh>
    <phoneticPr fontId="2"/>
  </si>
  <si>
    <t>=</t>
    <phoneticPr fontId="2"/>
  </si>
  <si>
    <t>NO</t>
    <phoneticPr fontId="2"/>
  </si>
  <si>
    <t>氏名</t>
    <rPh sb="0" eb="2">
      <t>シメイ</t>
    </rPh>
    <phoneticPr fontId="2"/>
  </si>
  <si>
    <t>連名</t>
    <rPh sb="0" eb="2">
      <t>レンメイ</t>
    </rPh>
    <phoneticPr fontId="2"/>
  </si>
  <si>
    <t>郵便番号</t>
    <rPh sb="0" eb="4">
      <t>ユウビンバンゴウ</t>
    </rPh>
    <phoneticPr fontId="2"/>
  </si>
  <si>
    <t>住所１</t>
    <rPh sb="0" eb="2">
      <t>ジュウショ</t>
    </rPh>
    <phoneticPr fontId="2"/>
  </si>
  <si>
    <t>住所２</t>
    <rPh sb="0" eb="2">
      <t>ジュウショ</t>
    </rPh>
    <phoneticPr fontId="2"/>
  </si>
  <si>
    <t>会社名</t>
    <rPh sb="0" eb="3">
      <t>カイシャメイ</t>
    </rPh>
    <phoneticPr fontId="2"/>
  </si>
  <si>
    <t>関係</t>
    <rPh sb="0" eb="2">
      <t>カンケイ</t>
    </rPh>
    <phoneticPr fontId="2"/>
  </si>
  <si>
    <t>本田　豊</t>
    <rPh sb="0" eb="2">
      <t>ホンダ</t>
    </rPh>
    <rPh sb="3" eb="4">
      <t>ユタカ</t>
    </rPh>
    <phoneticPr fontId="2"/>
  </si>
  <si>
    <t>由美</t>
    <rPh sb="0" eb="2">
      <t>ユミ</t>
    </rPh>
    <phoneticPr fontId="2"/>
  </si>
  <si>
    <t>333-0866</t>
    <phoneticPr fontId="2"/>
  </si>
  <si>
    <t>親戚</t>
  </si>
  <si>
    <t>河合　和美</t>
    <rPh sb="0" eb="2">
      <t>カワイ</t>
    </rPh>
    <rPh sb="3" eb="5">
      <t>カズミ</t>
    </rPh>
    <phoneticPr fontId="2"/>
  </si>
  <si>
    <t>113-0021</t>
    <phoneticPr fontId="2"/>
  </si>
  <si>
    <t>東京都文京区本駒込x-x-x</t>
    <rPh sb="0" eb="9">
      <t>113-0021</t>
    </rPh>
    <phoneticPr fontId="2"/>
  </si>
  <si>
    <t>埼玉県川口市芝x-x-x</t>
    <rPh sb="0" eb="7">
      <t>333-0866</t>
    </rPh>
    <phoneticPr fontId="2"/>
  </si>
  <si>
    <t>コーポ〇〇１０１</t>
    <phoneticPr fontId="2"/>
  </si>
  <si>
    <t>友人</t>
  </si>
  <si>
    <t>長嶋　健一</t>
    <rPh sb="0" eb="2">
      <t>ナガシマ</t>
    </rPh>
    <rPh sb="3" eb="5">
      <t>ケンイチ</t>
    </rPh>
    <phoneticPr fontId="2"/>
  </si>
  <si>
    <t>105-0001</t>
    <phoneticPr fontId="2"/>
  </si>
  <si>
    <t>東京都港区虎ノ門x-x-x</t>
    <rPh sb="0" eb="8">
      <t>105-0001</t>
    </rPh>
    <phoneticPr fontId="2"/>
  </si>
  <si>
    <t>〇〇ビル2F</t>
    <phoneticPr fontId="2"/>
  </si>
  <si>
    <t>仕事</t>
  </si>
  <si>
    <t>金田　正樹</t>
    <rPh sb="0" eb="2">
      <t>カネダ</t>
    </rPh>
    <rPh sb="3" eb="5">
      <t>マサキ</t>
    </rPh>
    <phoneticPr fontId="2"/>
  </si>
  <si>
    <t>綾子</t>
    <rPh sb="0" eb="2">
      <t>アヤコ</t>
    </rPh>
    <phoneticPr fontId="2"/>
  </si>
  <si>
    <t>226-0005</t>
    <phoneticPr fontId="2"/>
  </si>
  <si>
    <t>神奈川県横浜市緑区竹山x-x-x</t>
    <rPh sb="0" eb="11">
      <t>226-0005</t>
    </rPh>
    <phoneticPr fontId="2"/>
  </si>
  <si>
    <t>瀬川　紀子</t>
    <rPh sb="0" eb="2">
      <t>セガワ</t>
    </rPh>
    <rPh sb="3" eb="5">
      <t>ノリコ</t>
    </rPh>
    <phoneticPr fontId="2"/>
  </si>
  <si>
    <t>714-0081</t>
    <phoneticPr fontId="2"/>
  </si>
  <si>
    <t>岡山県笠岡市笠岡x-x-x</t>
    <rPh sb="0" eb="8">
      <t>714-0081</t>
    </rPh>
    <phoneticPr fontId="2"/>
  </si>
  <si>
    <t>田中　優香</t>
    <rPh sb="0" eb="2">
      <t>タナカ</t>
    </rPh>
    <rPh sb="3" eb="5">
      <t>ユウカ</t>
    </rPh>
    <phoneticPr fontId="2"/>
  </si>
  <si>
    <t>105-0001</t>
    <phoneticPr fontId="2"/>
  </si>
  <si>
    <t>小林　勝久</t>
    <rPh sb="0" eb="2">
      <t>コバヤシ</t>
    </rPh>
    <rPh sb="3" eb="5">
      <t>カツヒサ</t>
    </rPh>
    <phoneticPr fontId="2"/>
  </si>
  <si>
    <t>里美</t>
    <rPh sb="0" eb="2">
      <t>サトミ</t>
    </rPh>
    <phoneticPr fontId="2"/>
  </si>
  <si>
    <t>720-2418</t>
    <phoneticPr fontId="2"/>
  </si>
  <si>
    <t>広島県福山市加茂町中野x-x-x</t>
    <rPh sb="0" eb="11">
      <t>720-2418</t>
    </rPh>
    <phoneticPr fontId="2"/>
  </si>
  <si>
    <t>新藤　啓介</t>
    <rPh sb="0" eb="2">
      <t>シンドウ</t>
    </rPh>
    <rPh sb="3" eb="5">
      <t>ケイスケ</t>
    </rPh>
    <phoneticPr fontId="2"/>
  </si>
  <si>
    <t>(株)GKスポーツ</t>
    <rPh sb="1" eb="2">
      <t>カブ</t>
    </rPh>
    <phoneticPr fontId="2"/>
  </si>
  <si>
    <t>あ</t>
    <phoneticPr fontId="2"/>
  </si>
  <si>
    <t>あ</t>
    <phoneticPr fontId="2"/>
  </si>
  <si>
    <t>NO</t>
    <phoneticPr fontId="2"/>
  </si>
  <si>
    <t>年齢</t>
    <rPh sb="0" eb="2">
      <t>ネンレイ</t>
    </rPh>
    <phoneticPr fontId="2"/>
  </si>
  <si>
    <t>職業</t>
    <rPh sb="0" eb="2">
      <t>ショクギョウ</t>
    </rPh>
    <phoneticPr fontId="2"/>
  </si>
  <si>
    <t>都道府県</t>
    <rPh sb="0" eb="4">
      <t>トドウフケン</t>
    </rPh>
    <phoneticPr fontId="2"/>
  </si>
  <si>
    <t>住所1</t>
    <rPh sb="0" eb="2">
      <t>ジュウショ</t>
    </rPh>
    <phoneticPr fontId="2"/>
  </si>
  <si>
    <t>性別</t>
    <rPh sb="0" eb="2">
      <t>セイベツ</t>
    </rPh>
    <phoneticPr fontId="2"/>
  </si>
  <si>
    <t>住所2</t>
    <rPh sb="0" eb="2">
      <t>ジュウショ</t>
    </rPh>
    <phoneticPr fontId="2"/>
  </si>
  <si>
    <t>女</t>
    <rPh sb="0" eb="1">
      <t>オンナ</t>
    </rPh>
    <phoneticPr fontId="2"/>
  </si>
  <si>
    <t>自営業</t>
    <rPh sb="0" eb="3">
      <t>ジエイギョウ</t>
    </rPh>
    <phoneticPr fontId="2"/>
  </si>
  <si>
    <t>156-0042</t>
    <phoneticPr fontId="2"/>
  </si>
  <si>
    <t>東京都</t>
    <rPh sb="0" eb="3">
      <t>トウキョウト</t>
    </rPh>
    <phoneticPr fontId="2"/>
  </si>
  <si>
    <t>男</t>
    <rPh sb="0" eb="1">
      <t>オトコ</t>
    </rPh>
    <phoneticPr fontId="2"/>
  </si>
  <si>
    <t>学生</t>
    <rPh sb="0" eb="2">
      <t>ガクセイ</t>
    </rPh>
    <phoneticPr fontId="2"/>
  </si>
  <si>
    <t>120-0011</t>
    <phoneticPr fontId="2"/>
  </si>
  <si>
    <t>主婦</t>
    <rPh sb="0" eb="2">
      <t>シュフ</t>
    </rPh>
    <phoneticPr fontId="2"/>
  </si>
  <si>
    <t>333-0864</t>
    <phoneticPr fontId="2"/>
  </si>
  <si>
    <t>埼玉県</t>
    <rPh sb="0" eb="3">
      <t>サイタマケン</t>
    </rPh>
    <phoneticPr fontId="2"/>
  </si>
  <si>
    <t>フリーター</t>
    <phoneticPr fontId="2"/>
  </si>
  <si>
    <t>279-0012</t>
    <phoneticPr fontId="2"/>
  </si>
  <si>
    <t>千葉県</t>
    <rPh sb="0" eb="3">
      <t>チバケン</t>
    </rPh>
    <phoneticPr fontId="2"/>
  </si>
  <si>
    <t>会社員</t>
    <rPh sb="0" eb="3">
      <t>カイシャイン</t>
    </rPh>
    <phoneticPr fontId="2"/>
  </si>
  <si>
    <t>108-0072</t>
    <phoneticPr fontId="2"/>
  </si>
  <si>
    <t>248-0024</t>
    <phoneticPr fontId="2"/>
  </si>
  <si>
    <t>神奈川県</t>
    <rPh sb="0" eb="4">
      <t>カナガワケン</t>
    </rPh>
    <phoneticPr fontId="2"/>
  </si>
  <si>
    <t>182-0002</t>
    <phoneticPr fontId="2"/>
  </si>
  <si>
    <t>601-8478</t>
    <phoneticPr fontId="2"/>
  </si>
  <si>
    <t>京都府</t>
    <rPh sb="0" eb="3">
      <t>キョウトフ</t>
    </rPh>
    <phoneticPr fontId="2"/>
  </si>
  <si>
    <t>264-0028</t>
    <phoneticPr fontId="2"/>
  </si>
  <si>
    <t>459-8004</t>
    <phoneticPr fontId="2"/>
  </si>
  <si>
    <t>愛知県</t>
    <rPh sb="0" eb="3">
      <t>アイチケン</t>
    </rPh>
    <phoneticPr fontId="2"/>
  </si>
  <si>
    <t>602-8345</t>
    <phoneticPr fontId="2"/>
  </si>
  <si>
    <t>330-0042</t>
    <phoneticPr fontId="2"/>
  </si>
  <si>
    <t>214-0014</t>
    <phoneticPr fontId="2"/>
  </si>
  <si>
    <t>723-0047</t>
    <phoneticPr fontId="2"/>
  </si>
  <si>
    <t>広島県</t>
    <rPh sb="0" eb="3">
      <t>ヒロシマケン</t>
    </rPh>
    <phoneticPr fontId="2"/>
  </si>
  <si>
    <t>558-0014</t>
    <phoneticPr fontId="2"/>
  </si>
  <si>
    <t>大阪府</t>
    <rPh sb="0" eb="3">
      <t>オオサカフ</t>
    </rPh>
    <phoneticPr fontId="2"/>
  </si>
  <si>
    <t>243-0423</t>
    <phoneticPr fontId="2"/>
  </si>
  <si>
    <t>125-0062</t>
    <phoneticPr fontId="2"/>
  </si>
  <si>
    <t>ふりがな</t>
    <phoneticPr fontId="2"/>
  </si>
  <si>
    <t>列1</t>
  </si>
  <si>
    <t>氏名</t>
    <rPh sb="0" eb="2">
      <t>しめい</t>
    </rPh>
    <phoneticPr fontId="2" type="Hiragana"/>
  </si>
  <si>
    <t>田中　桃子</t>
    <rPh sb="0" eb="2">
      <t>たなか</t>
    </rPh>
    <rPh sb="3" eb="5">
      <t>ももこ</t>
    </rPh>
    <phoneticPr fontId="2" type="Hiragana"/>
  </si>
  <si>
    <t>伊勢　洋司</t>
    <rPh sb="0" eb="2">
      <t>いせ</t>
    </rPh>
    <rPh sb="3" eb="5">
      <t>ようじ</t>
    </rPh>
    <phoneticPr fontId="2" type="Hiragana"/>
  </si>
  <si>
    <t>小林　希美</t>
    <rPh sb="0" eb="2">
      <t>こばやし</t>
    </rPh>
    <rPh sb="3" eb="5">
      <t>のぞみ</t>
    </rPh>
    <phoneticPr fontId="2" type="Hiragana"/>
  </si>
  <si>
    <t>荻原　芳夫</t>
    <rPh sb="0" eb="2">
      <t>おぎわら</t>
    </rPh>
    <rPh sb="3" eb="5">
      <t>よしお</t>
    </rPh>
    <phoneticPr fontId="2" type="Hiragana"/>
  </si>
  <si>
    <t>内田　恵子</t>
    <rPh sb="0" eb="2">
      <t>うちだ</t>
    </rPh>
    <rPh sb="3" eb="5">
      <t>けいこ</t>
    </rPh>
    <phoneticPr fontId="2" type="Hiragana"/>
  </si>
  <si>
    <t>三上　信一</t>
    <rPh sb="0" eb="2">
      <t>みかみ</t>
    </rPh>
    <rPh sb="3" eb="5">
      <t>しんいち</t>
    </rPh>
    <phoneticPr fontId="2" type="Hiragana"/>
  </si>
  <si>
    <t>北山　寛子</t>
    <rPh sb="0" eb="2">
      <t>きたやま</t>
    </rPh>
    <rPh sb="3" eb="5">
      <t>のりこ</t>
    </rPh>
    <phoneticPr fontId="2" type="Hiragana"/>
  </si>
  <si>
    <t>高木　和美</t>
    <rPh sb="0" eb="2">
      <t>たかぎ</t>
    </rPh>
    <rPh sb="3" eb="5">
      <t>かずみ</t>
    </rPh>
    <phoneticPr fontId="2" type="Hiragana"/>
  </si>
  <si>
    <t>中村　泰輔</t>
    <rPh sb="0" eb="2">
      <t>なかむら</t>
    </rPh>
    <rPh sb="3" eb="5">
      <t>たいすけ</t>
    </rPh>
    <phoneticPr fontId="2" type="Hiragana"/>
  </si>
  <si>
    <t>岡崎　大悟</t>
    <rPh sb="0" eb="2">
      <t>おかざき</t>
    </rPh>
    <rPh sb="3" eb="5">
      <t>だいご</t>
    </rPh>
    <phoneticPr fontId="2" type="Hiragana"/>
  </si>
  <si>
    <t>山本　紀夫</t>
    <rPh sb="0" eb="2">
      <t>やまもと</t>
    </rPh>
    <rPh sb="3" eb="5">
      <t>のりお</t>
    </rPh>
    <phoneticPr fontId="2" type="Hiragana"/>
  </si>
  <si>
    <t>斎藤　薫</t>
    <rPh sb="0" eb="2">
      <t>さいとう</t>
    </rPh>
    <rPh sb="3" eb="4">
      <t>かおる</t>
    </rPh>
    <phoneticPr fontId="2" type="Hiragana"/>
  </si>
  <si>
    <t>前田　隆</t>
    <rPh sb="0" eb="2">
      <t>まえだ</t>
    </rPh>
    <rPh sb="3" eb="4">
      <t>たかし</t>
    </rPh>
    <phoneticPr fontId="2" type="Hiragana"/>
  </si>
  <si>
    <t>樋村　礼子</t>
    <rPh sb="0" eb="2">
      <t>ひむら</t>
    </rPh>
    <rPh sb="3" eb="5">
      <t>あやこ</t>
    </rPh>
    <phoneticPr fontId="2" type="Hiragana"/>
  </si>
  <si>
    <t>服部　健介</t>
    <rPh sb="0" eb="2">
      <t>はっとり</t>
    </rPh>
    <rPh sb="3" eb="5">
      <t>けんすけ</t>
    </rPh>
    <phoneticPr fontId="2" type="Hiragana"/>
  </si>
  <si>
    <t>水嶋　歩美</t>
    <rPh sb="0" eb="2">
      <t>みずしま</t>
    </rPh>
    <rPh sb="3" eb="5">
      <t>あゆみ</t>
    </rPh>
    <phoneticPr fontId="2" type="Hiragana"/>
  </si>
  <si>
    <t>中山　浩江</t>
    <rPh sb="0" eb="2">
      <t>なかやま</t>
    </rPh>
    <rPh sb="3" eb="5">
      <t>ひろえ</t>
    </rPh>
    <phoneticPr fontId="2" type="Hiragana"/>
  </si>
  <si>
    <t>アルバイト</t>
  </si>
  <si>
    <t>請求書</t>
    <rPh sb="0" eb="3">
      <t>セイキュウショ</t>
    </rPh>
    <phoneticPr fontId="2"/>
  </si>
  <si>
    <t>様</t>
    <rPh sb="0" eb="1">
      <t>サマ</t>
    </rPh>
    <phoneticPr fontId="2"/>
  </si>
  <si>
    <t>請求番号：</t>
    <rPh sb="0" eb="4">
      <t>セイキュウバンゴウ</t>
    </rPh>
    <phoneticPr fontId="2"/>
  </si>
  <si>
    <t>下記のとおり、ご請求申し上げます。</t>
    <rPh sb="0" eb="2">
      <t>カキ</t>
    </rPh>
    <rPh sb="8" eb="10">
      <t>セイキュウ</t>
    </rPh>
    <rPh sb="10" eb="11">
      <t>モウ</t>
    </rPh>
    <rPh sb="12" eb="13">
      <t>ア</t>
    </rPh>
    <phoneticPr fontId="2"/>
  </si>
  <si>
    <t>〒141-0000</t>
    <phoneticPr fontId="2"/>
  </si>
  <si>
    <t>東京都品川区西五反田x-xx-x</t>
    <rPh sb="0" eb="3">
      <t>トウキョウト</t>
    </rPh>
    <rPh sb="3" eb="6">
      <t>シナガワク</t>
    </rPh>
    <rPh sb="6" eb="10">
      <t>ニシゴタンダ</t>
    </rPh>
    <phoneticPr fontId="2"/>
  </si>
  <si>
    <t>株式会社 学研オフィス什器販売</t>
    <rPh sb="0" eb="2">
      <t>カブシキ</t>
    </rPh>
    <rPh sb="2" eb="4">
      <t>カイシャ</t>
    </rPh>
    <rPh sb="5" eb="7">
      <t>ガッケン</t>
    </rPh>
    <rPh sb="11" eb="13">
      <t>ジュウキ</t>
    </rPh>
    <rPh sb="13" eb="15">
      <t>ハンバイ</t>
    </rPh>
    <phoneticPr fontId="2"/>
  </si>
  <si>
    <t>【振込先】</t>
    <rPh sb="1" eb="3">
      <t>フリコミ</t>
    </rPh>
    <rPh sb="3" eb="4">
      <t>サキ</t>
    </rPh>
    <phoneticPr fontId="2"/>
  </si>
  <si>
    <t>注文番号</t>
    <rPh sb="0" eb="4">
      <t>チュウモンバンゴウ</t>
    </rPh>
    <phoneticPr fontId="2"/>
  </si>
  <si>
    <t>商品名</t>
    <rPh sb="0" eb="3">
      <t>ショウヒンメイ</t>
    </rPh>
    <phoneticPr fontId="2"/>
  </si>
  <si>
    <t>単価</t>
    <rPh sb="0" eb="2">
      <t>タンカ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</si>
  <si>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</si>
  <si>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</si>
  <si>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>税込合計金額</t>
    <rPh sb="0" eb="2">
      <t>ゼイコ</t>
    </rPh>
    <rPh sb="2" eb="4">
      <t>ゴウケイ</t>
    </rPh>
    <rPh sb="4" eb="6">
      <t>キンガク</t>
    </rPh>
    <phoneticPr fontId="2"/>
  </si>
  <si>
    <t>消費税額</t>
    <rPh sb="0" eb="4">
      <t>ショウヒゼイガク</t>
    </rPh>
    <phoneticPr fontId="2"/>
  </si>
  <si>
    <t>小計</t>
    <rPh sb="0" eb="1">
      <t>ショウ</t>
    </rPh>
    <rPh sb="1" eb="2">
      <t>ケイ</t>
    </rPh>
    <phoneticPr fontId="2"/>
  </si>
  <si>
    <t>〇〇銀行　五反田支店</t>
    <rPh sb="2" eb="4">
      <t>ギンコウ</t>
    </rPh>
    <rPh sb="5" eb="8">
      <t>ゴタンダ</t>
    </rPh>
    <rPh sb="8" eb="10">
      <t>シテン</t>
    </rPh>
    <phoneticPr fontId="2"/>
  </si>
  <si>
    <t>普通 xxxxxxx</t>
    <rPh sb="0" eb="2">
      <t>フツウ</t>
    </rPh>
    <phoneticPr fontId="2"/>
  </si>
  <si>
    <t>本体価格</t>
    <rPh sb="0" eb="4">
      <t>ホンタイカカク</t>
    </rPh>
    <phoneticPr fontId="2"/>
  </si>
  <si>
    <t>折りたたみテーブル</t>
    <rPh sb="0" eb="1">
      <t>オ</t>
    </rPh>
    <phoneticPr fontId="2"/>
  </si>
  <si>
    <t>ミーティングテーブル</t>
    <phoneticPr fontId="2"/>
  </si>
  <si>
    <t>OAチェア</t>
    <phoneticPr fontId="2"/>
  </si>
  <si>
    <t>OAチェア　肘付き</t>
    <rPh sb="6" eb="7">
      <t>ヒジ</t>
    </rPh>
    <rPh sb="7" eb="8">
      <t>ツ</t>
    </rPh>
    <phoneticPr fontId="2"/>
  </si>
  <si>
    <t>メッシュチェア</t>
    <phoneticPr fontId="2"/>
  </si>
  <si>
    <t>スチールラック</t>
    <phoneticPr fontId="2"/>
  </si>
  <si>
    <t>ホワイトボード</t>
    <phoneticPr fontId="2"/>
  </si>
  <si>
    <t>レターケース</t>
    <phoneticPr fontId="2"/>
  </si>
  <si>
    <t>ラウンドテーブル</t>
    <phoneticPr fontId="2"/>
  </si>
  <si>
    <t>営業1課</t>
    <rPh sb="0" eb="2">
      <t>エイギョウ</t>
    </rPh>
    <rPh sb="3" eb="4">
      <t>カ</t>
    </rPh>
    <phoneticPr fontId="2"/>
  </si>
  <si>
    <t>水</t>
  </si>
  <si>
    <t>水</t>
    <rPh sb="0" eb="1">
      <t>スイ</t>
    </rPh>
    <phoneticPr fontId="2"/>
  </si>
  <si>
    <t>Monday</t>
  </si>
  <si>
    <t>Monday</t>
    <phoneticPr fontId="2"/>
  </si>
  <si>
    <t>Jan</t>
    <phoneticPr fontId="2"/>
  </si>
  <si>
    <t>Mon</t>
  </si>
  <si>
    <t>Mon</t>
    <phoneticPr fontId="2"/>
  </si>
  <si>
    <t>子</t>
    <rPh sb="0" eb="1">
      <t>コ</t>
    </rPh>
    <phoneticPr fontId="2"/>
  </si>
  <si>
    <t>営業2課</t>
    <rPh sb="0" eb="2">
      <t>エイギョウ</t>
    </rPh>
    <rPh sb="3" eb="4">
      <t>カ</t>
    </rPh>
    <phoneticPr fontId="2"/>
  </si>
  <si>
    <t>営業3課</t>
    <rPh sb="0" eb="2">
      <t>エイギョウ</t>
    </rPh>
    <rPh sb="3" eb="4">
      <t>カ</t>
    </rPh>
    <phoneticPr fontId="2"/>
  </si>
  <si>
    <t>営業4課</t>
    <rPh sb="0" eb="2">
      <t>エイギョウ</t>
    </rPh>
    <rPh sb="3" eb="4">
      <t>カ</t>
    </rPh>
    <phoneticPr fontId="2"/>
  </si>
  <si>
    <t>営業5課</t>
    <rPh sb="0" eb="2">
      <t>エイギョウ</t>
    </rPh>
    <rPh sb="3" eb="4">
      <t>カ</t>
    </rPh>
    <phoneticPr fontId="2"/>
  </si>
  <si>
    <t>営業6課</t>
    <rPh sb="0" eb="2">
      <t>エイギョウ</t>
    </rPh>
    <rPh sb="3" eb="4">
      <t>カ</t>
    </rPh>
    <phoneticPr fontId="2"/>
  </si>
  <si>
    <t>営業7課</t>
    <rPh sb="0" eb="2">
      <t>エイギョウ</t>
    </rPh>
    <rPh sb="3" eb="4">
      <t>カ</t>
    </rPh>
    <phoneticPr fontId="2"/>
  </si>
  <si>
    <t>営業8課</t>
    <rPh sb="0" eb="2">
      <t>エイギョウ</t>
    </rPh>
    <rPh sb="3" eb="4">
      <t>カ</t>
    </rPh>
    <phoneticPr fontId="2"/>
  </si>
  <si>
    <t>営業9課</t>
    <rPh sb="0" eb="2">
      <t>エイギョウ</t>
    </rPh>
    <rPh sb="3" eb="4">
      <t>カ</t>
    </rPh>
    <phoneticPr fontId="2"/>
  </si>
  <si>
    <t>営業10課</t>
    <rPh sb="0" eb="2">
      <t>エイギョウ</t>
    </rPh>
    <rPh sb="4" eb="5">
      <t>カ</t>
    </rPh>
    <phoneticPr fontId="2"/>
  </si>
  <si>
    <t>木</t>
  </si>
  <si>
    <t>金</t>
  </si>
  <si>
    <t>土</t>
  </si>
  <si>
    <t>日</t>
  </si>
  <si>
    <t>月</t>
  </si>
  <si>
    <t>火</t>
  </si>
  <si>
    <t>Tuesday</t>
  </si>
  <si>
    <t>Wednesday</t>
  </si>
  <si>
    <t>Thursday</t>
  </si>
  <si>
    <t>Friday</t>
  </si>
  <si>
    <t>Saturday</t>
  </si>
  <si>
    <t>Sunday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</si>
  <si>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</si>
  <si>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</si>
  <si>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</si>
  <si>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</si>
  <si>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</si>
  <si>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</si>
  <si>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</si>
  <si>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</si>
  <si>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</si>
  <si>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Tue</t>
  </si>
  <si>
    <t>Wed</t>
  </si>
  <si>
    <t>Thu</t>
  </si>
  <si>
    <t>Fri</t>
  </si>
  <si>
    <t>Sat</t>
  </si>
  <si>
    <t>Sun</t>
  </si>
  <si>
    <t>丑</t>
  </si>
  <si>
    <t>寅</t>
  </si>
  <si>
    <t>卯</t>
  </si>
  <si>
    <t>辰</t>
  </si>
  <si>
    <t>巳</t>
  </si>
  <si>
    <t>午</t>
  </si>
  <si>
    <t>未</t>
  </si>
  <si>
    <t>申</t>
  </si>
  <si>
    <t>酉</t>
  </si>
  <si>
    <t>甲</t>
    <rPh sb="0" eb="1">
      <t>コウ</t>
    </rPh>
    <phoneticPr fontId="2"/>
  </si>
  <si>
    <t>乙</t>
  </si>
  <si>
    <t>丙</t>
  </si>
  <si>
    <t>丁</t>
  </si>
  <si>
    <t>戊</t>
  </si>
  <si>
    <t>己</t>
  </si>
  <si>
    <t>庚</t>
  </si>
  <si>
    <t>辛</t>
  </si>
  <si>
    <t>壬</t>
  </si>
  <si>
    <t>癸</t>
  </si>
  <si>
    <t>見積書</t>
    <rPh sb="0" eb="2">
      <t>ミツモリ</t>
    </rPh>
    <rPh sb="2" eb="3">
      <t>ショ</t>
    </rPh>
    <phoneticPr fontId="2"/>
  </si>
  <si>
    <t>下記のとおり、御見積り申し上げます。</t>
    <rPh sb="0" eb="2">
      <t>カキ</t>
    </rPh>
    <rPh sb="7" eb="10">
      <t>オミツモ</t>
    </rPh>
    <rPh sb="11" eb="12">
      <t>モウ</t>
    </rPh>
    <rPh sb="13" eb="14">
      <t>ア</t>
    </rPh>
    <phoneticPr fontId="2"/>
  </si>
  <si>
    <t>納品場所：</t>
    <rPh sb="0" eb="2">
      <t>ノウヒン</t>
    </rPh>
    <rPh sb="2" eb="4">
      <t>バショ</t>
    </rPh>
    <phoneticPr fontId="2"/>
  </si>
  <si>
    <t>有効期限：</t>
    <rPh sb="0" eb="4">
      <t>ユウコウキゲン</t>
    </rPh>
    <phoneticPr fontId="2"/>
  </si>
  <si>
    <t>発行日から30日</t>
    <rPh sb="0" eb="3">
      <t>ハッコウビ</t>
    </rPh>
    <rPh sb="7" eb="8">
      <t>ニチ</t>
    </rPh>
    <phoneticPr fontId="2"/>
  </si>
  <si>
    <t>見積番号：</t>
    <rPh sb="0" eb="2">
      <t>ミツモリ</t>
    </rPh>
    <rPh sb="2" eb="4">
      <t>バンゴウ</t>
    </rPh>
    <phoneticPr fontId="2"/>
  </si>
  <si>
    <t>納品書</t>
    <rPh sb="0" eb="3">
      <t>ノウヒンショ</t>
    </rPh>
    <phoneticPr fontId="2"/>
  </si>
  <si>
    <t>下記のとおり、納品したしました。</t>
    <rPh sb="0" eb="2">
      <t>カキ</t>
    </rPh>
    <rPh sb="7" eb="9">
      <t>ノウヒン</t>
    </rPh>
    <phoneticPr fontId="2"/>
  </si>
  <si>
    <t>納品番号：</t>
    <rPh sb="0" eb="2">
      <t>ノウヒン</t>
    </rPh>
    <rPh sb="2" eb="4">
      <t>バンゴウ</t>
    </rPh>
    <phoneticPr fontId="2"/>
  </si>
  <si>
    <t>摘要：</t>
    <rPh sb="0" eb="2">
      <t>テキヨウ</t>
    </rPh>
    <phoneticPr fontId="2"/>
  </si>
  <si>
    <t>毎度ありがとうございます。</t>
    <rPh sb="0" eb="2">
      <t>マイド</t>
    </rPh>
    <phoneticPr fontId="2"/>
  </si>
  <si>
    <t>ロビーチェア３人掛け</t>
    <rPh sb="7" eb="9">
      <t>ニンガ</t>
    </rPh>
    <phoneticPr fontId="2"/>
  </si>
  <si>
    <t>合否</t>
    <rPh sb="0" eb="2">
      <t>ゴウヒ</t>
    </rPh>
    <phoneticPr fontId="2"/>
  </si>
  <si>
    <t>大崎</t>
    <rPh sb="0" eb="2">
      <t>オオサキ</t>
    </rPh>
    <phoneticPr fontId="2"/>
  </si>
  <si>
    <t>菅原</t>
    <rPh sb="0" eb="2">
      <t>スガワラ</t>
    </rPh>
    <phoneticPr fontId="2"/>
  </si>
  <si>
    <t>山本</t>
    <rPh sb="0" eb="2">
      <t>ヤマモト</t>
    </rPh>
    <phoneticPr fontId="2"/>
  </si>
  <si>
    <t>これにて
断筆</t>
    <rPh sb="5" eb="7">
      <t>ダンピツ</t>
    </rPh>
    <phoneticPr fontId="2"/>
  </si>
  <si>
    <t>９８歳、戦い止まず、日は暮れなかったらしい</t>
    <rPh sb="2" eb="3">
      <t>サイ</t>
    </rPh>
    <rPh sb="4" eb="5">
      <t>タタカ</t>
    </rPh>
    <rPh sb="6" eb="7">
      <t>ヤ</t>
    </rPh>
    <rPh sb="10" eb="11">
      <t>ヒ</t>
    </rPh>
    <rPh sb="12" eb="13">
      <t>ク</t>
    </rPh>
    <phoneticPr fontId="2"/>
  </si>
  <si>
    <t>1.1.2</t>
    <phoneticPr fontId="2"/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</si>
  <si>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</si>
  <si>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</si>
  <si>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</si>
  <si>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</si>
  <si>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</si>
  <si>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</si>
  <si>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</si>
  <si>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</si>
  <si>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</si>
  <si>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</si>
  <si>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</si>
  <si>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</si>
  <si>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</si>
  <si>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</si>
  <si>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</si>
  <si>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</si>
  <si>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</si>
  <si>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</si>
  <si>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</si>
  <si>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</si>
  <si>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</si>
  <si>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1.1.24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</si>
</sst>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¥&quot;#,##0;[Red]&quot;¥&quot;\-#,##0"/>
    <numFmt numFmtId="176" formatCode="[DBNum2][$-411]General"/>
    <numFmt numFmtId="177" formatCode="[$¥-411]#,##0.00;[$¥-411]#,##0.00"/>
    <numFmt numFmtId="178" formatCode="[$$-409]#,##0.00;[$$-409]#,##0.00"/>
    <numFmt numFmtId="179" formatCode="#,##0&quot;円&quot;"/>
    <numFmt numFmtId="180" formatCode="[$-411]ggge&quot;年&quot;m&quot;月&quot;d&quot;日&quot;;@"/>
  </numFmts>
  <fonts count="2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20"/>
      <color theme="5" tint="0.39997558519241921"/>
      <name val="HGP創英ﾌﾟﾚｾﾞﾝｽEB"/>
      <family val="1"/>
      <charset val="128"/>
    </font>
    <font>
      <sz val="11"/>
      <name val="ＭＳ Ｐゴシック"/>
      <family val="2"/>
      <charset val="128"/>
      <scheme val="minor"/>
    </font>
    <font>
      <sz val="11"/>
      <color rgb="FFC00000"/>
      <name val="ＭＳ Ｐゴシック"/>
      <family val="2"/>
      <charset val="128"/>
      <scheme val="minor"/>
    </font>
    <font>
      <sz val="24"/>
      <color theme="4"/>
      <name val="HGP創英角ﾎﾟｯﾌﾟ体"/>
      <family val="3"/>
      <charset val="128"/>
    </font>
    <font>
      <sz val="11"/>
      <name val="ＭＳ Ｐゴシック"/>
      <family val="3"/>
      <charset val="128"/>
      <scheme val="minor"/>
    </font>
    <font>
      <sz val="16"/>
      <color theme="1"/>
      <name val="HG明朝B"/>
      <family val="1"/>
      <charset val="128"/>
    </font>
    <font>
      <sz val="11"/>
      <color rgb="FFC00000"/>
      <name val="ＭＳ Ｐゴシック"/>
      <family val="3"/>
      <charset val="128"/>
      <scheme val="minor"/>
    </font>
    <font>
      <sz val="11"/>
      <color theme="4"/>
      <name val="ＭＳ Ｐゴシック"/>
      <family val="2"/>
      <charset val="128"/>
      <scheme val="minor"/>
    </font>
    <font>
      <sz val="11"/>
      <color theme="3"/>
      <name val="ＭＳ Ｐゴシック"/>
      <family val="2"/>
      <charset val="128"/>
      <scheme val="minor"/>
    </font>
    <font>
      <sz val="11"/>
      <color theme="3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8"/>
      <color theme="0"/>
      <name val="ＭＳ Ｐゴシック"/>
      <family val="2"/>
      <charset val="128"/>
      <scheme val="minor"/>
    </font>
    <font>
      <sz val="18"/>
      <color theme="0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dashDotDot">
        <color indexed="64"/>
      </left>
      <right/>
      <top style="dashDot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 style="dashDotDot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56" fontId="0" fillId="0" borderId="0" xfId="0" applyNumberFormat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38" fontId="0" fillId="0" borderId="7" xfId="1" applyFont="1" applyBorder="1" applyAlignment="1">
      <alignment horizontal="right" vertical="center"/>
    </xf>
    <xf numFmtId="38" fontId="0" fillId="0" borderId="3" xfId="1" applyFont="1" applyBorder="1" applyAlignment="1">
      <alignment horizontal="right" vertical="center"/>
    </xf>
    <xf numFmtId="38" fontId="0" fillId="0" borderId="3" xfId="1" applyFont="1" applyBorder="1" applyAlignment="1">
      <alignment horizontal="center" vertical="center"/>
    </xf>
    <xf numFmtId="38" fontId="0" fillId="0" borderId="1" xfId="1" applyFont="1" applyBorder="1" applyAlignment="1">
      <alignment horizontal="right" vertical="center"/>
    </xf>
    <xf numFmtId="38" fontId="0" fillId="2" borderId="1" xfId="1" applyFont="1" applyFill="1" applyBorder="1">
      <alignment vertical="center"/>
    </xf>
    <xf numFmtId="9" fontId="0" fillId="0" borderId="3" xfId="2" applyFont="1" applyBorder="1" applyAlignment="1">
      <alignment horizontal="center" vertical="center"/>
    </xf>
    <xf numFmtId="0" fontId="8" fillId="4" borderId="1" xfId="0" applyFont="1" applyFill="1" applyBorder="1">
      <alignment vertical="center"/>
    </xf>
    <xf numFmtId="0" fontId="11" fillId="4" borderId="1" xfId="0" applyFont="1" applyFill="1" applyBorder="1">
      <alignment vertical="center"/>
    </xf>
    <xf numFmtId="38" fontId="0" fillId="0" borderId="1" xfId="1" applyFont="1" applyBorder="1">
      <alignment vertical="center"/>
    </xf>
    <xf numFmtId="0" fontId="0" fillId="11" borderId="1" xfId="0" applyFill="1" applyBorder="1">
      <alignment vertical="center"/>
    </xf>
    <xf numFmtId="56" fontId="0" fillId="11" borderId="1" xfId="0" applyNumberFormat="1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38" fontId="0" fillId="0" borderId="1" xfId="0" applyNumberFormat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>
      <alignment vertical="center"/>
    </xf>
    <xf numFmtId="0" fontId="11" fillId="13" borderId="1" xfId="0" applyFont="1" applyFill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1" applyNumberFormat="1" applyFont="1" applyBorder="1">
      <alignment vertical="center"/>
    </xf>
    <xf numFmtId="178" fontId="0" fillId="0" borderId="1" xfId="1" applyNumberFormat="1" applyFont="1" applyBorder="1">
      <alignment vertical="center"/>
    </xf>
    <xf numFmtId="178" fontId="0" fillId="0" borderId="1" xfId="0" applyNumberForma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5" xfId="0" applyBorder="1">
      <alignment vertical="center"/>
    </xf>
    <xf numFmtId="0" fontId="0" fillId="0" borderId="20" xfId="0" applyBorder="1">
      <alignment vertical="center"/>
    </xf>
    <xf numFmtId="0" fontId="0" fillId="0" borderId="14" xfId="0" applyBorder="1">
      <alignment vertical="center"/>
    </xf>
    <xf numFmtId="0" fontId="0" fillId="9" borderId="7" xfId="0" applyFill="1" applyBorder="1">
      <alignment vertical="center"/>
    </xf>
    <xf numFmtId="0" fontId="0" fillId="9" borderId="3" xfId="0" applyFill="1" applyBorder="1">
      <alignment vertical="center"/>
    </xf>
    <xf numFmtId="0" fontId="0" fillId="9" borderId="16" xfId="0" applyFill="1" applyBorder="1">
      <alignment vertical="center"/>
    </xf>
    <xf numFmtId="0" fontId="0" fillId="11" borderId="0" xfId="0" applyFill="1">
      <alignment vertical="center"/>
    </xf>
    <xf numFmtId="0" fontId="0" fillId="11" borderId="1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7" xfId="0" applyBorder="1">
      <alignment vertical="center"/>
    </xf>
    <xf numFmtId="0" fontId="0" fillId="11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11" borderId="19" xfId="0" applyFill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4" fillId="12" borderId="7" xfId="0" applyFont="1" applyFill="1" applyBorder="1">
      <alignment vertical="center"/>
    </xf>
    <xf numFmtId="0" fontId="4" fillId="12" borderId="3" xfId="0" applyFont="1" applyFill="1" applyBorder="1">
      <alignment vertical="center"/>
    </xf>
    <xf numFmtId="0" fontId="4" fillId="12" borderId="16" xfId="0" applyFont="1" applyFill="1" applyBorder="1">
      <alignment vertical="center"/>
    </xf>
    <xf numFmtId="0" fontId="0" fillId="0" borderId="15" xfId="0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16" fillId="0" borderId="0" xfId="0" applyFont="1" applyFill="1">
      <alignment vertical="center"/>
    </xf>
    <xf numFmtId="0" fontId="16" fillId="0" borderId="0" xfId="0" applyFont="1">
      <alignment vertical="center"/>
    </xf>
    <xf numFmtId="0" fontId="0" fillId="0" borderId="0" xfId="0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3" xfId="0" applyBorder="1">
      <alignment vertical="center"/>
    </xf>
    <xf numFmtId="38" fontId="0" fillId="0" borderId="14" xfId="1" applyFont="1" applyBorder="1">
      <alignment vertical="center"/>
    </xf>
    <xf numFmtId="0" fontId="0" fillId="0" borderId="23" xfId="0" applyBorder="1">
      <alignment vertical="center"/>
    </xf>
    <xf numFmtId="38" fontId="3" fillId="0" borderId="14" xfId="1" applyFont="1" applyBorder="1">
      <alignment vertical="center"/>
    </xf>
    <xf numFmtId="38" fontId="3" fillId="0" borderId="21" xfId="1" applyFont="1" applyBorder="1">
      <alignment vertical="center"/>
    </xf>
    <xf numFmtId="14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0" borderId="0" xfId="0" applyAlignment="1">
      <alignment vertical="center" wrapText="1"/>
    </xf>
    <xf numFmtId="0" fontId="0" fillId="17" borderId="1" xfId="0" applyFill="1" applyBorder="1" applyAlignment="1">
      <alignment horizontal="left" vertical="center"/>
    </xf>
    <xf numFmtId="0" fontId="16" fillId="17" borderId="1" xfId="0" applyFont="1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2" fillId="7" borderId="17" xfId="0" applyFont="1" applyFill="1" applyBorder="1" applyAlignment="1">
      <alignment horizontal="center" vertical="center"/>
    </xf>
    <xf numFmtId="0" fontId="19" fillId="7" borderId="0" xfId="0" applyFont="1" applyFill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0" fontId="17" fillId="0" borderId="0" xfId="0" applyFont="1" applyAlignment="1" applyProtection="1">
      <alignment horizontal="right" vertical="center"/>
      <protection locked="0"/>
    </xf>
    <xf numFmtId="0" fontId="18" fillId="0" borderId="0" xfId="0" applyFont="1" applyAlignment="1" applyProtection="1">
      <alignment horizontal="right" vertical="center"/>
      <protection locked="0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 indent="1"/>
    </xf>
    <xf numFmtId="179" fontId="21" fillId="5" borderId="0" xfId="3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9" fillId="15" borderId="0" xfId="0" applyFont="1" applyFill="1" applyAlignment="1">
      <alignment horizontal="center" vertical="center"/>
    </xf>
    <xf numFmtId="0" fontId="20" fillId="15" borderId="0" xfId="0" applyFont="1" applyFill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0" fillId="0" borderId="17" xfId="0" applyBorder="1" applyAlignment="1">
      <alignment horizontal="left" vertical="center"/>
    </xf>
    <xf numFmtId="179" fontId="21" fillId="4" borderId="0" xfId="3" applyNumberFormat="1" applyFont="1" applyFill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22" xfId="0" applyBorder="1" applyAlignment="1">
      <alignment horizontal="left" vertical="center"/>
    </xf>
    <xf numFmtId="0" fontId="19" fillId="16" borderId="0" xfId="0" applyFont="1" applyFill="1" applyAlignment="1">
      <alignment horizontal="center" vertical="center"/>
    </xf>
    <xf numFmtId="0" fontId="20" fillId="16" borderId="0" xfId="0" applyFont="1" applyFill="1" applyAlignment="1">
      <alignment horizontal="center" vertical="center"/>
    </xf>
    <xf numFmtId="179" fontId="21" fillId="0" borderId="0" xfId="3" applyNumberFormat="1" applyFont="1" applyFill="1" applyAlignment="1">
      <alignment horizontal="center" vertical="center"/>
    </xf>
  </cellXfs>
  <cellStyles count="4">
    <cellStyle name="パーセント" xfId="2" builtinId="5"/>
    <cellStyle name="桁区切り" xfId="1" builtinId="6"/>
    <cellStyle name="通貨" xfId="3" builtinId="7"/>
    <cellStyle name="標準" xfId="0" builtinId="0"/>
  </cellStyles>
  <dxfs count="4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fill>
        <patternFill patternType="solid">
          <fgColor indexed="64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6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3300"/>
      <color rgb="FF000066"/>
      <color rgb="FFCC99FF"/>
      <color rgb="FFFF66CC"/>
      <color rgb="FFFF99FF"/>
      <color rgb="FFC80000"/>
      <color rgb="FFFF19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756F0BE-67F8-4F81-9662-47725DE53093}" type="doc">
      <dgm:prSet loTypeId="urn:microsoft.com/office/officeart/2005/8/layout/StepDownProcess" loCatId="process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kumimoji="1" lang="ja-JP" altLang="en-US"/>
        </a:p>
      </dgm:t>
    </dgm:pt>
    <dgm:pt modelId="{1CC96580-3269-4CD1-9BCA-F2DEBE619125}">
      <dgm:prSet phldrT="[テキスト]" phldr="1"/>
      <dgm:spPr/>
      <dgm:t>
        <a:bodyPr/>
        <a:lstStyle/>
        <a:p>
          <a:endParaRPr kumimoji="1" lang="ja-JP" altLang="en-US"/>
        </a:p>
      </dgm:t>
    </dgm:pt>
    <dgm:pt modelId="{010B8B2E-A0EE-4229-BFFF-D9DB21D061CC}" type="parTrans" cxnId="{13D2EEC9-4239-4F19-8B8E-A954E549363B}">
      <dgm:prSet/>
      <dgm:spPr/>
      <dgm:t>
        <a:bodyPr/>
        <a:lstStyle/>
        <a:p>
          <a:endParaRPr kumimoji="1" lang="ja-JP" altLang="en-US"/>
        </a:p>
      </dgm:t>
    </dgm:pt>
    <dgm:pt modelId="{45EF9261-39FD-4BD3-A3A9-9400201AC81E}" type="sibTrans" cxnId="{13D2EEC9-4239-4F19-8B8E-A954E549363B}">
      <dgm:prSet/>
      <dgm:spPr/>
      <dgm:t>
        <a:bodyPr/>
        <a:lstStyle/>
        <a:p>
          <a:endParaRPr kumimoji="1" lang="ja-JP" altLang="en-US"/>
        </a:p>
      </dgm:t>
    </dgm:pt>
    <dgm:pt modelId="{6931DB52-9719-4170-8BF6-98DC60E6567B}">
      <dgm:prSet phldrT="[テキスト]" phldr="1"/>
      <dgm:spPr/>
      <dgm:t>
        <a:bodyPr/>
        <a:lstStyle/>
        <a:p>
          <a:endParaRPr kumimoji="1" lang="ja-JP" altLang="en-US"/>
        </a:p>
      </dgm:t>
    </dgm:pt>
    <dgm:pt modelId="{036AFE21-341D-4540-8A61-0BE6B39CB919}" type="parTrans" cxnId="{9E1D1982-6350-4ADC-A1CA-4617987936F6}">
      <dgm:prSet/>
      <dgm:spPr/>
      <dgm:t>
        <a:bodyPr/>
        <a:lstStyle/>
        <a:p>
          <a:endParaRPr kumimoji="1" lang="ja-JP" altLang="en-US"/>
        </a:p>
      </dgm:t>
    </dgm:pt>
    <dgm:pt modelId="{D628C596-13E7-4DEE-A59C-81FBF6B2E459}" type="sibTrans" cxnId="{9E1D1982-6350-4ADC-A1CA-4617987936F6}">
      <dgm:prSet/>
      <dgm:spPr/>
      <dgm:t>
        <a:bodyPr/>
        <a:lstStyle/>
        <a:p>
          <a:endParaRPr kumimoji="1" lang="ja-JP" altLang="en-US"/>
        </a:p>
      </dgm:t>
    </dgm:pt>
    <dgm:pt modelId="{7B959F83-9589-499C-88D9-208874B2A7BF}">
      <dgm:prSet phldrT="[テキスト]" phldr="1"/>
      <dgm:spPr/>
      <dgm:t>
        <a:bodyPr/>
        <a:lstStyle/>
        <a:p>
          <a:endParaRPr kumimoji="1" lang="ja-JP" altLang="en-US"/>
        </a:p>
      </dgm:t>
    </dgm:pt>
    <dgm:pt modelId="{F379C60C-E2BE-4EE1-83E2-F20A2BE68F23}" type="parTrans" cxnId="{EBC209B0-E9B1-4CA4-B129-37735BF28F43}">
      <dgm:prSet/>
      <dgm:spPr/>
      <dgm:t>
        <a:bodyPr/>
        <a:lstStyle/>
        <a:p>
          <a:endParaRPr kumimoji="1" lang="ja-JP" altLang="en-US"/>
        </a:p>
      </dgm:t>
    </dgm:pt>
    <dgm:pt modelId="{E04951C9-4ECA-400D-8A56-6B3B84E070DA}" type="sibTrans" cxnId="{EBC209B0-E9B1-4CA4-B129-37735BF28F43}">
      <dgm:prSet/>
      <dgm:spPr/>
      <dgm:t>
        <a:bodyPr/>
        <a:lstStyle/>
        <a:p>
          <a:endParaRPr kumimoji="1" lang="ja-JP" altLang="en-US"/>
        </a:p>
      </dgm:t>
    </dgm:pt>
    <dgm:pt modelId="{F4AF0F59-6C9A-400B-9BF9-614CF7583951}">
      <dgm:prSet phldrT="[テキスト]" phldr="1"/>
      <dgm:spPr/>
      <dgm:t>
        <a:bodyPr/>
        <a:lstStyle/>
        <a:p>
          <a:endParaRPr kumimoji="1" lang="ja-JP" altLang="en-US"/>
        </a:p>
      </dgm:t>
    </dgm:pt>
    <dgm:pt modelId="{BCB0FF5F-5CE7-4FA6-A5DB-D48A31999239}" type="parTrans" cxnId="{4E794B09-A734-4F44-93F2-D76AFAB7DF16}">
      <dgm:prSet/>
      <dgm:spPr/>
      <dgm:t>
        <a:bodyPr/>
        <a:lstStyle/>
        <a:p>
          <a:endParaRPr kumimoji="1" lang="ja-JP" altLang="en-US"/>
        </a:p>
      </dgm:t>
    </dgm:pt>
    <dgm:pt modelId="{72264A7F-22F3-4393-B350-3FC7A328760D}" type="sibTrans" cxnId="{4E794B09-A734-4F44-93F2-D76AFAB7DF16}">
      <dgm:prSet/>
      <dgm:spPr/>
      <dgm:t>
        <a:bodyPr/>
        <a:lstStyle/>
        <a:p>
          <a:endParaRPr kumimoji="1" lang="ja-JP" altLang="en-US"/>
        </a:p>
      </dgm:t>
    </dgm:pt>
    <dgm:pt modelId="{C62FF4D4-220A-4290-91E7-B0BC134815EB}">
      <dgm:prSet phldrT="[テキスト]" phldr="1"/>
      <dgm:spPr/>
      <dgm:t>
        <a:bodyPr/>
        <a:lstStyle/>
        <a:p>
          <a:endParaRPr kumimoji="1" lang="ja-JP" altLang="en-US"/>
        </a:p>
      </dgm:t>
    </dgm:pt>
    <dgm:pt modelId="{77EDBC22-96C3-49FD-9E54-4787E5E39D76}" type="parTrans" cxnId="{F034D134-5BE4-455A-B1E2-F181EE718F96}">
      <dgm:prSet/>
      <dgm:spPr/>
      <dgm:t>
        <a:bodyPr/>
        <a:lstStyle/>
        <a:p>
          <a:endParaRPr kumimoji="1" lang="ja-JP" altLang="en-US"/>
        </a:p>
      </dgm:t>
    </dgm:pt>
    <dgm:pt modelId="{40E5CDF5-E7AC-4888-8F0E-16BE3E8C7A8F}" type="sibTrans" cxnId="{F034D134-5BE4-455A-B1E2-F181EE718F96}">
      <dgm:prSet/>
      <dgm:spPr/>
      <dgm:t>
        <a:bodyPr/>
        <a:lstStyle/>
        <a:p>
          <a:endParaRPr kumimoji="1" lang="ja-JP" altLang="en-US"/>
        </a:p>
      </dgm:t>
    </dgm:pt>
    <dgm:pt modelId="{58D9DFEA-D298-4DD5-B3EA-38EC7EBAE4D3}">
      <dgm:prSet phldrT="[テキスト]" phldr="1"/>
      <dgm:spPr/>
      <dgm:t>
        <a:bodyPr/>
        <a:lstStyle/>
        <a:p>
          <a:endParaRPr kumimoji="1" lang="ja-JP" altLang="en-US"/>
        </a:p>
      </dgm:t>
    </dgm:pt>
    <dgm:pt modelId="{73174F45-5071-4122-9D57-F44E82DABB35}" type="parTrans" cxnId="{8A8D48FD-43E3-4256-BDC0-859412C3A8E9}">
      <dgm:prSet/>
      <dgm:spPr/>
      <dgm:t>
        <a:bodyPr/>
        <a:lstStyle/>
        <a:p>
          <a:endParaRPr kumimoji="1" lang="ja-JP" altLang="en-US"/>
        </a:p>
      </dgm:t>
    </dgm:pt>
    <dgm:pt modelId="{10ADE265-6817-47F6-86FD-F493600D2405}" type="sibTrans" cxnId="{8A8D48FD-43E3-4256-BDC0-859412C3A8E9}">
      <dgm:prSet/>
      <dgm:spPr/>
      <dgm:t>
        <a:bodyPr/>
        <a:lstStyle/>
        <a:p>
          <a:endParaRPr kumimoji="1" lang="ja-JP" altLang="en-US"/>
        </a:p>
      </dgm:t>
    </dgm:pt>
    <dgm:pt modelId="{6612C8FE-8730-44B0-9006-9224CAC697ED}">
      <dgm:prSet/>
      <dgm:spPr/>
      <dgm:t>
        <a:bodyPr/>
        <a:lstStyle/>
        <a:p>
          <a:endParaRPr kumimoji="1" lang="ja-JP" altLang="en-US"/>
        </a:p>
      </dgm:t>
    </dgm:pt>
    <dgm:pt modelId="{5B9FD368-9C67-4487-99CD-F89C6D425225}" type="parTrans" cxnId="{1BE87BDC-36BC-4F5D-ADBF-F53A834A0486}">
      <dgm:prSet/>
      <dgm:spPr/>
      <dgm:t>
        <a:bodyPr/>
        <a:lstStyle/>
        <a:p>
          <a:endParaRPr kumimoji="1" lang="ja-JP" altLang="en-US"/>
        </a:p>
      </dgm:t>
    </dgm:pt>
    <dgm:pt modelId="{FB6EFAC7-0A6A-4230-B91E-3216FF341BAE}" type="sibTrans" cxnId="{1BE87BDC-36BC-4F5D-ADBF-F53A834A0486}">
      <dgm:prSet/>
      <dgm:spPr/>
      <dgm:t>
        <a:bodyPr/>
        <a:lstStyle/>
        <a:p>
          <a:endParaRPr kumimoji="1" lang="ja-JP" altLang="en-US"/>
        </a:p>
      </dgm:t>
    </dgm:pt>
    <dgm:pt modelId="{2764ECA6-6F63-44FF-B674-36CB33FBEAF1}">
      <dgm:prSet/>
      <dgm:spPr/>
      <dgm:t>
        <a:bodyPr/>
        <a:lstStyle/>
        <a:p>
          <a:endParaRPr kumimoji="1" lang="ja-JP" altLang="en-US"/>
        </a:p>
      </dgm:t>
    </dgm:pt>
    <dgm:pt modelId="{16C47CB4-266C-403C-8296-ECA32674728B}" type="parTrans" cxnId="{5E32D3D2-3573-4CE1-9DC9-359FA6E13CB6}">
      <dgm:prSet/>
      <dgm:spPr/>
      <dgm:t>
        <a:bodyPr/>
        <a:lstStyle/>
        <a:p>
          <a:endParaRPr kumimoji="1" lang="ja-JP" altLang="en-US"/>
        </a:p>
      </dgm:t>
    </dgm:pt>
    <dgm:pt modelId="{6BAFA413-9C5E-4B27-AB8E-7B3CE6408EE6}" type="sibTrans" cxnId="{5E32D3D2-3573-4CE1-9DC9-359FA6E13CB6}">
      <dgm:prSet/>
      <dgm:spPr/>
      <dgm:t>
        <a:bodyPr/>
        <a:lstStyle/>
        <a:p>
          <a:endParaRPr kumimoji="1" lang="ja-JP" altLang="en-US"/>
        </a:p>
      </dgm:t>
    </dgm:pt>
    <dgm:pt modelId="{5E1354FE-4068-4E18-A5D5-02731EE95A40}" type="pres">
      <dgm:prSet presAssocID="{F756F0BE-67F8-4F81-9662-47725DE53093}" presName="rootnode" presStyleCnt="0">
        <dgm:presLayoutVars>
          <dgm:chMax/>
          <dgm:chPref/>
          <dgm:dir/>
          <dgm:animLvl val="lvl"/>
        </dgm:presLayoutVars>
      </dgm:prSet>
      <dgm:spPr/>
      <dgm:t>
        <a:bodyPr/>
        <a:lstStyle/>
        <a:p>
          <a:endParaRPr kumimoji="1" lang="ja-JP" altLang="en-US"/>
        </a:p>
      </dgm:t>
    </dgm:pt>
    <dgm:pt modelId="{D0E29AFB-5BB8-4C2C-91FD-23803F9AEA20}" type="pres">
      <dgm:prSet presAssocID="{1CC96580-3269-4CD1-9BCA-F2DEBE619125}" presName="composite" presStyleCnt="0"/>
      <dgm:spPr/>
    </dgm:pt>
    <dgm:pt modelId="{D04A1C31-7B5B-4C23-8037-983E7597F266}" type="pres">
      <dgm:prSet presAssocID="{1CC96580-3269-4CD1-9BCA-F2DEBE619125}" presName="bentUpArrow1" presStyleLbl="alignImgPlace1" presStyleIdx="0" presStyleCnt="3"/>
      <dgm:spPr/>
    </dgm:pt>
    <dgm:pt modelId="{5FA5070E-1130-454A-B78D-CD5DC608CAE0}" type="pres">
      <dgm:prSet presAssocID="{1CC96580-3269-4CD1-9BCA-F2DEBE619125}" presName="ParentText" presStyleLbl="node1" presStyleIdx="0" presStyleCnt="4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DE3BA3DB-1742-4643-AE81-0B1EA3FFF5CD}" type="pres">
      <dgm:prSet presAssocID="{1CC96580-3269-4CD1-9BCA-F2DEBE619125}" presName="ChildText" presStyleLbl="revTx" presStyleIdx="0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2708B095-499A-490C-8E9C-FCD8E9B32AC0}" type="pres">
      <dgm:prSet presAssocID="{45EF9261-39FD-4BD3-A3A9-9400201AC81E}" presName="sibTrans" presStyleCnt="0"/>
      <dgm:spPr/>
    </dgm:pt>
    <dgm:pt modelId="{2027B28F-D967-457F-9211-35CF950241D6}" type="pres">
      <dgm:prSet presAssocID="{7B959F83-9589-499C-88D9-208874B2A7BF}" presName="composite" presStyleCnt="0"/>
      <dgm:spPr/>
    </dgm:pt>
    <dgm:pt modelId="{6318DDD6-8EF1-4752-9D45-8448EE749D85}" type="pres">
      <dgm:prSet presAssocID="{7B959F83-9589-499C-88D9-208874B2A7BF}" presName="bentUpArrow1" presStyleLbl="alignImgPlace1" presStyleIdx="1" presStyleCnt="3"/>
      <dgm:spPr/>
    </dgm:pt>
    <dgm:pt modelId="{0A533610-4B9F-41CC-B6AF-060FFAE06311}" type="pres">
      <dgm:prSet presAssocID="{7B959F83-9589-499C-88D9-208874B2A7BF}" presName="ParentText" presStyleLbl="node1" presStyleIdx="1" presStyleCnt="4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1622DD4E-88F8-4805-8098-14256EBE6C7F}" type="pres">
      <dgm:prSet presAssocID="{7B959F83-9589-499C-88D9-208874B2A7BF}" presName="ChildText" presStyleLbl="revTx" presStyleIdx="1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4CB0C859-8B9D-48E9-AAAB-B2404FF80068}" type="pres">
      <dgm:prSet presAssocID="{E04951C9-4ECA-400D-8A56-6B3B84E070DA}" presName="sibTrans" presStyleCnt="0"/>
      <dgm:spPr/>
    </dgm:pt>
    <dgm:pt modelId="{64044BD5-83F0-44D5-94CA-3F06B635236D}" type="pres">
      <dgm:prSet presAssocID="{C62FF4D4-220A-4290-91E7-B0BC134815EB}" presName="composite" presStyleCnt="0"/>
      <dgm:spPr/>
    </dgm:pt>
    <dgm:pt modelId="{CA1A5244-6731-43B0-BED7-F72717447C6A}" type="pres">
      <dgm:prSet presAssocID="{C62FF4D4-220A-4290-91E7-B0BC134815EB}" presName="bentUpArrow1" presStyleLbl="alignImgPlace1" presStyleIdx="2" presStyleCnt="3"/>
      <dgm:spPr/>
    </dgm:pt>
    <dgm:pt modelId="{10B6FF04-10CF-43C2-8E50-E99F582FDF29}" type="pres">
      <dgm:prSet presAssocID="{C62FF4D4-220A-4290-91E7-B0BC134815EB}" presName="ParentText" presStyleLbl="node1" presStyleIdx="2" presStyleCnt="4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0C069498-2F60-4BBD-87E1-6A6301C04FAB}" type="pres">
      <dgm:prSet presAssocID="{C62FF4D4-220A-4290-91E7-B0BC134815EB}" presName="ChildText" presStyleLbl="revTx" presStyleIdx="2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4D31529E-F58D-4021-B9AE-2072157D93C8}" type="pres">
      <dgm:prSet presAssocID="{40E5CDF5-E7AC-4888-8F0E-16BE3E8C7A8F}" presName="sibTrans" presStyleCnt="0"/>
      <dgm:spPr/>
    </dgm:pt>
    <dgm:pt modelId="{4BF76722-EF28-467F-85B9-F43FE3D06328}" type="pres">
      <dgm:prSet presAssocID="{6612C8FE-8730-44B0-9006-9224CAC697ED}" presName="composite" presStyleCnt="0"/>
      <dgm:spPr/>
    </dgm:pt>
    <dgm:pt modelId="{C1C6494D-DFF9-41CD-9E5E-90AC70589A83}" type="pres">
      <dgm:prSet presAssocID="{6612C8FE-8730-44B0-9006-9224CAC697ED}" presName="ParentText" presStyleLbl="node1" presStyleIdx="3" presStyleCnt="4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1E1AE0B5-AD6A-447C-AA0E-C28E84764D20}" type="pres">
      <dgm:prSet presAssocID="{6612C8FE-8730-44B0-9006-9224CAC697ED}" presName="FinalChildText" presStyleLbl="revTx" presStyleIdx="3" presStyleCnt="4" custScaleY="547009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</dgm:ptLst>
  <dgm:cxnLst>
    <dgm:cxn modelId="{4E1AF665-1B06-4AC8-832C-07252A1BA9F1}" type="presOf" srcId="{6612C8FE-8730-44B0-9006-9224CAC697ED}" destId="{C1C6494D-DFF9-41CD-9E5E-90AC70589A83}" srcOrd="0" destOrd="0" presId="urn:microsoft.com/office/officeart/2005/8/layout/StepDownProcess"/>
    <dgm:cxn modelId="{D616034E-D416-43F2-99E0-A87CC788FEAF}" type="presOf" srcId="{2764ECA6-6F63-44FF-B674-36CB33FBEAF1}" destId="{1E1AE0B5-AD6A-447C-AA0E-C28E84764D20}" srcOrd="0" destOrd="0" presId="urn:microsoft.com/office/officeart/2005/8/layout/StepDownProcess"/>
    <dgm:cxn modelId="{486AC4C8-D9A3-41C6-BF4B-81AE8BAA3C1E}" type="presOf" srcId="{F756F0BE-67F8-4F81-9662-47725DE53093}" destId="{5E1354FE-4068-4E18-A5D5-02731EE95A40}" srcOrd="0" destOrd="0" presId="urn:microsoft.com/office/officeart/2005/8/layout/StepDownProcess"/>
    <dgm:cxn modelId="{3D99E7BF-B1D5-4369-922B-CC62B27AC436}" type="presOf" srcId="{6931DB52-9719-4170-8BF6-98DC60E6567B}" destId="{DE3BA3DB-1742-4643-AE81-0B1EA3FFF5CD}" srcOrd="0" destOrd="0" presId="urn:microsoft.com/office/officeart/2005/8/layout/StepDownProcess"/>
    <dgm:cxn modelId="{22831933-90DA-46B9-8BDA-1974FE6EA040}" type="presOf" srcId="{1CC96580-3269-4CD1-9BCA-F2DEBE619125}" destId="{5FA5070E-1130-454A-B78D-CD5DC608CAE0}" srcOrd="0" destOrd="0" presId="urn:microsoft.com/office/officeart/2005/8/layout/StepDownProcess"/>
    <dgm:cxn modelId="{9E1D1982-6350-4ADC-A1CA-4617987936F6}" srcId="{1CC96580-3269-4CD1-9BCA-F2DEBE619125}" destId="{6931DB52-9719-4170-8BF6-98DC60E6567B}" srcOrd="0" destOrd="0" parTransId="{036AFE21-341D-4540-8A61-0BE6B39CB919}" sibTransId="{D628C596-13E7-4DEE-A59C-81FBF6B2E459}"/>
    <dgm:cxn modelId="{F536C331-A8CB-479C-9B3A-F41BD9730B4E}" type="presOf" srcId="{C62FF4D4-220A-4290-91E7-B0BC134815EB}" destId="{10B6FF04-10CF-43C2-8E50-E99F582FDF29}" srcOrd="0" destOrd="0" presId="urn:microsoft.com/office/officeart/2005/8/layout/StepDownProcess"/>
    <dgm:cxn modelId="{1BE87BDC-36BC-4F5D-ADBF-F53A834A0486}" srcId="{F756F0BE-67F8-4F81-9662-47725DE53093}" destId="{6612C8FE-8730-44B0-9006-9224CAC697ED}" srcOrd="3" destOrd="0" parTransId="{5B9FD368-9C67-4487-99CD-F89C6D425225}" sibTransId="{FB6EFAC7-0A6A-4230-B91E-3216FF341BAE}"/>
    <dgm:cxn modelId="{1127A840-CE21-46C2-AB10-70FD59D2B326}" type="presOf" srcId="{F4AF0F59-6C9A-400B-9BF9-614CF7583951}" destId="{1622DD4E-88F8-4805-8098-14256EBE6C7F}" srcOrd="0" destOrd="0" presId="urn:microsoft.com/office/officeart/2005/8/layout/StepDownProcess"/>
    <dgm:cxn modelId="{B1DE4194-4C12-47F6-A8F2-4FAE39841AF9}" type="presOf" srcId="{58D9DFEA-D298-4DD5-B3EA-38EC7EBAE4D3}" destId="{0C069498-2F60-4BBD-87E1-6A6301C04FAB}" srcOrd="0" destOrd="0" presId="urn:microsoft.com/office/officeart/2005/8/layout/StepDownProcess"/>
    <dgm:cxn modelId="{4E794B09-A734-4F44-93F2-D76AFAB7DF16}" srcId="{7B959F83-9589-499C-88D9-208874B2A7BF}" destId="{F4AF0F59-6C9A-400B-9BF9-614CF7583951}" srcOrd="0" destOrd="0" parTransId="{BCB0FF5F-5CE7-4FA6-A5DB-D48A31999239}" sibTransId="{72264A7F-22F3-4393-B350-3FC7A328760D}"/>
    <dgm:cxn modelId="{5E32D3D2-3573-4CE1-9DC9-359FA6E13CB6}" srcId="{6612C8FE-8730-44B0-9006-9224CAC697ED}" destId="{2764ECA6-6F63-44FF-B674-36CB33FBEAF1}" srcOrd="0" destOrd="0" parTransId="{16C47CB4-266C-403C-8296-ECA32674728B}" sibTransId="{6BAFA413-9C5E-4B27-AB8E-7B3CE6408EE6}"/>
    <dgm:cxn modelId="{F034D134-5BE4-455A-B1E2-F181EE718F96}" srcId="{F756F0BE-67F8-4F81-9662-47725DE53093}" destId="{C62FF4D4-220A-4290-91E7-B0BC134815EB}" srcOrd="2" destOrd="0" parTransId="{77EDBC22-96C3-49FD-9E54-4787E5E39D76}" sibTransId="{40E5CDF5-E7AC-4888-8F0E-16BE3E8C7A8F}"/>
    <dgm:cxn modelId="{8A8D48FD-43E3-4256-BDC0-859412C3A8E9}" srcId="{C62FF4D4-220A-4290-91E7-B0BC134815EB}" destId="{58D9DFEA-D298-4DD5-B3EA-38EC7EBAE4D3}" srcOrd="0" destOrd="0" parTransId="{73174F45-5071-4122-9D57-F44E82DABB35}" sibTransId="{10ADE265-6817-47F6-86FD-F493600D2405}"/>
    <dgm:cxn modelId="{EBC209B0-E9B1-4CA4-B129-37735BF28F43}" srcId="{F756F0BE-67F8-4F81-9662-47725DE53093}" destId="{7B959F83-9589-499C-88D9-208874B2A7BF}" srcOrd="1" destOrd="0" parTransId="{F379C60C-E2BE-4EE1-83E2-F20A2BE68F23}" sibTransId="{E04951C9-4ECA-400D-8A56-6B3B84E070DA}"/>
    <dgm:cxn modelId="{B469D68E-3120-4D91-9CC9-D9C629ECCB93}" type="presOf" srcId="{7B959F83-9589-499C-88D9-208874B2A7BF}" destId="{0A533610-4B9F-41CC-B6AF-060FFAE06311}" srcOrd="0" destOrd="0" presId="urn:microsoft.com/office/officeart/2005/8/layout/StepDownProcess"/>
    <dgm:cxn modelId="{13D2EEC9-4239-4F19-8B8E-A954E549363B}" srcId="{F756F0BE-67F8-4F81-9662-47725DE53093}" destId="{1CC96580-3269-4CD1-9BCA-F2DEBE619125}" srcOrd="0" destOrd="0" parTransId="{010B8B2E-A0EE-4229-BFFF-D9DB21D061CC}" sibTransId="{45EF9261-39FD-4BD3-A3A9-9400201AC81E}"/>
    <dgm:cxn modelId="{2AA19259-8CE7-46B8-8A98-68903E41D39B}" type="presParOf" srcId="{5E1354FE-4068-4E18-A5D5-02731EE95A40}" destId="{D0E29AFB-5BB8-4C2C-91FD-23803F9AEA20}" srcOrd="0" destOrd="0" presId="urn:microsoft.com/office/officeart/2005/8/layout/StepDownProcess"/>
    <dgm:cxn modelId="{D929D677-E6AD-4B00-B6B2-B4E7789F7A67}" type="presParOf" srcId="{D0E29AFB-5BB8-4C2C-91FD-23803F9AEA20}" destId="{D04A1C31-7B5B-4C23-8037-983E7597F266}" srcOrd="0" destOrd="0" presId="urn:microsoft.com/office/officeart/2005/8/layout/StepDownProcess"/>
    <dgm:cxn modelId="{1AE8BD67-1D19-448C-AF2A-E06F044E72E1}" type="presParOf" srcId="{D0E29AFB-5BB8-4C2C-91FD-23803F9AEA20}" destId="{5FA5070E-1130-454A-B78D-CD5DC608CAE0}" srcOrd="1" destOrd="0" presId="urn:microsoft.com/office/officeart/2005/8/layout/StepDownProcess"/>
    <dgm:cxn modelId="{C0FC8A17-9C8D-4EB9-A10E-60257DCB43E0}" type="presParOf" srcId="{D0E29AFB-5BB8-4C2C-91FD-23803F9AEA20}" destId="{DE3BA3DB-1742-4643-AE81-0B1EA3FFF5CD}" srcOrd="2" destOrd="0" presId="urn:microsoft.com/office/officeart/2005/8/layout/StepDownProcess"/>
    <dgm:cxn modelId="{14D9742C-EF8B-4D07-882E-368C63C4292F}" type="presParOf" srcId="{5E1354FE-4068-4E18-A5D5-02731EE95A40}" destId="{2708B095-499A-490C-8E9C-FCD8E9B32AC0}" srcOrd="1" destOrd="0" presId="urn:microsoft.com/office/officeart/2005/8/layout/StepDownProcess"/>
    <dgm:cxn modelId="{78870CB1-92A2-4B91-AF27-94111FBEB224}" type="presParOf" srcId="{5E1354FE-4068-4E18-A5D5-02731EE95A40}" destId="{2027B28F-D967-457F-9211-35CF950241D6}" srcOrd="2" destOrd="0" presId="urn:microsoft.com/office/officeart/2005/8/layout/StepDownProcess"/>
    <dgm:cxn modelId="{F6476AD6-C1A0-4FDC-A21D-1BA98A2D3FC0}" type="presParOf" srcId="{2027B28F-D967-457F-9211-35CF950241D6}" destId="{6318DDD6-8EF1-4752-9D45-8448EE749D85}" srcOrd="0" destOrd="0" presId="urn:microsoft.com/office/officeart/2005/8/layout/StepDownProcess"/>
    <dgm:cxn modelId="{2EED66F3-5DD6-4DA7-A4B5-5A57C780EBBA}" type="presParOf" srcId="{2027B28F-D967-457F-9211-35CF950241D6}" destId="{0A533610-4B9F-41CC-B6AF-060FFAE06311}" srcOrd="1" destOrd="0" presId="urn:microsoft.com/office/officeart/2005/8/layout/StepDownProcess"/>
    <dgm:cxn modelId="{9BEBD005-9D53-45BB-AA6A-8DF2C9116F4C}" type="presParOf" srcId="{2027B28F-D967-457F-9211-35CF950241D6}" destId="{1622DD4E-88F8-4805-8098-14256EBE6C7F}" srcOrd="2" destOrd="0" presId="urn:microsoft.com/office/officeart/2005/8/layout/StepDownProcess"/>
    <dgm:cxn modelId="{18D03902-2880-4127-9D64-5752946DD40C}" type="presParOf" srcId="{5E1354FE-4068-4E18-A5D5-02731EE95A40}" destId="{4CB0C859-8B9D-48E9-AAAB-B2404FF80068}" srcOrd="3" destOrd="0" presId="urn:microsoft.com/office/officeart/2005/8/layout/StepDownProcess"/>
    <dgm:cxn modelId="{EFD866F1-A8F9-41F8-98F0-B20011ACF58F}" type="presParOf" srcId="{5E1354FE-4068-4E18-A5D5-02731EE95A40}" destId="{64044BD5-83F0-44D5-94CA-3F06B635236D}" srcOrd="4" destOrd="0" presId="urn:microsoft.com/office/officeart/2005/8/layout/StepDownProcess"/>
    <dgm:cxn modelId="{3A98EC05-531A-4F7F-B700-7E43493B4F56}" type="presParOf" srcId="{64044BD5-83F0-44D5-94CA-3F06B635236D}" destId="{CA1A5244-6731-43B0-BED7-F72717447C6A}" srcOrd="0" destOrd="0" presId="urn:microsoft.com/office/officeart/2005/8/layout/StepDownProcess"/>
    <dgm:cxn modelId="{E5C18C0B-B96C-4985-AD09-09B4CCCDBC65}" type="presParOf" srcId="{64044BD5-83F0-44D5-94CA-3F06B635236D}" destId="{10B6FF04-10CF-43C2-8E50-E99F582FDF29}" srcOrd="1" destOrd="0" presId="urn:microsoft.com/office/officeart/2005/8/layout/StepDownProcess"/>
    <dgm:cxn modelId="{E18013FF-1802-4359-AD20-769F29D7EA9F}" type="presParOf" srcId="{64044BD5-83F0-44D5-94CA-3F06B635236D}" destId="{0C069498-2F60-4BBD-87E1-6A6301C04FAB}" srcOrd="2" destOrd="0" presId="urn:microsoft.com/office/officeart/2005/8/layout/StepDownProcess"/>
    <dgm:cxn modelId="{2144D1A6-CC39-4756-9B12-C134CC703A24}" type="presParOf" srcId="{5E1354FE-4068-4E18-A5D5-02731EE95A40}" destId="{4D31529E-F58D-4021-B9AE-2072157D93C8}" srcOrd="5" destOrd="0" presId="urn:microsoft.com/office/officeart/2005/8/layout/StepDownProcess"/>
    <dgm:cxn modelId="{90FF4185-E40C-4CB0-896A-2463B8B155C7}" type="presParOf" srcId="{5E1354FE-4068-4E18-A5D5-02731EE95A40}" destId="{4BF76722-EF28-467F-85B9-F43FE3D06328}" srcOrd="6" destOrd="0" presId="urn:microsoft.com/office/officeart/2005/8/layout/StepDownProcess"/>
    <dgm:cxn modelId="{90C52DEF-B645-46CB-B132-C1179A0AD957}" type="presParOf" srcId="{4BF76722-EF28-467F-85B9-F43FE3D06328}" destId="{C1C6494D-DFF9-41CD-9E5E-90AC70589A83}" srcOrd="0" destOrd="0" presId="urn:microsoft.com/office/officeart/2005/8/layout/StepDownProcess"/>
    <dgm:cxn modelId="{810B3750-8437-4015-9C34-6A5F0106C058}" type="presParOf" srcId="{4BF76722-EF28-467F-85B9-F43FE3D06328}" destId="{1E1AE0B5-AD6A-447C-AA0E-C28E84764D20}" srcOrd="1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04A1C31-7B5B-4C23-8037-983E7597F266}">
      <dsp:nvSpPr>
        <dsp:cNvPr id="0" name=""/>
        <dsp:cNvSpPr/>
      </dsp:nvSpPr>
      <dsp:spPr>
        <a:xfrm rot="5400000">
          <a:off x="1912378" y="411925"/>
          <a:ext cx="359887" cy="409718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5FA5070E-1130-454A-B78D-CD5DC608CAE0}">
      <dsp:nvSpPr>
        <dsp:cNvPr id="0" name=""/>
        <dsp:cNvSpPr/>
      </dsp:nvSpPr>
      <dsp:spPr>
        <a:xfrm>
          <a:off x="1817030" y="12983"/>
          <a:ext cx="605838" cy="424067"/>
        </a:xfrm>
        <a:prstGeom prst="roundRect">
          <a:avLst>
            <a:gd name="adj" fmla="val 1667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900" kern="1200"/>
        </a:p>
      </dsp:txBody>
      <dsp:txXfrm>
        <a:off x="1837735" y="33688"/>
        <a:ext cx="564428" cy="382657"/>
      </dsp:txXfrm>
    </dsp:sp>
    <dsp:sp modelId="{DE3BA3DB-1742-4643-AE81-0B1EA3FFF5CD}">
      <dsp:nvSpPr>
        <dsp:cNvPr id="0" name=""/>
        <dsp:cNvSpPr/>
      </dsp:nvSpPr>
      <dsp:spPr>
        <a:xfrm>
          <a:off x="2422868" y="53427"/>
          <a:ext cx="440628" cy="34274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57150" lvl="1" indent="-57150" algn="l" defTabSz="2667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endParaRPr kumimoji="1" lang="ja-JP" altLang="en-US" sz="600" kern="1200"/>
        </a:p>
      </dsp:txBody>
      <dsp:txXfrm>
        <a:off x="2422868" y="53427"/>
        <a:ext cx="440628" cy="342749"/>
      </dsp:txXfrm>
    </dsp:sp>
    <dsp:sp modelId="{6318DDD6-8EF1-4752-9D45-8448EE749D85}">
      <dsp:nvSpPr>
        <dsp:cNvPr id="0" name=""/>
        <dsp:cNvSpPr/>
      </dsp:nvSpPr>
      <dsp:spPr>
        <a:xfrm rot="5400000">
          <a:off x="2414682" y="888292"/>
          <a:ext cx="359887" cy="409718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1">
            <a:tint val="50000"/>
            <a:hueOff val="-6029867"/>
            <a:satOff val="12062"/>
            <a:lumOff val="5113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0A533610-4B9F-41CC-B6AF-060FFAE06311}">
      <dsp:nvSpPr>
        <dsp:cNvPr id="0" name=""/>
        <dsp:cNvSpPr/>
      </dsp:nvSpPr>
      <dsp:spPr>
        <a:xfrm>
          <a:off x="2319334" y="489350"/>
          <a:ext cx="605838" cy="424067"/>
        </a:xfrm>
        <a:prstGeom prst="roundRect">
          <a:avLst>
            <a:gd name="adj" fmla="val 1667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900" kern="1200"/>
        </a:p>
      </dsp:txBody>
      <dsp:txXfrm>
        <a:off x="2340039" y="510055"/>
        <a:ext cx="564428" cy="382657"/>
      </dsp:txXfrm>
    </dsp:sp>
    <dsp:sp modelId="{1622DD4E-88F8-4805-8098-14256EBE6C7F}">
      <dsp:nvSpPr>
        <dsp:cNvPr id="0" name=""/>
        <dsp:cNvSpPr/>
      </dsp:nvSpPr>
      <dsp:spPr>
        <a:xfrm>
          <a:off x="2925172" y="529795"/>
          <a:ext cx="440628" cy="34274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57150" lvl="1" indent="-57150" algn="l" defTabSz="2667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endParaRPr kumimoji="1" lang="ja-JP" altLang="en-US" sz="600" kern="1200"/>
        </a:p>
      </dsp:txBody>
      <dsp:txXfrm>
        <a:off x="2925172" y="529795"/>
        <a:ext cx="440628" cy="342749"/>
      </dsp:txXfrm>
    </dsp:sp>
    <dsp:sp modelId="{CA1A5244-6731-43B0-BED7-F72717447C6A}">
      <dsp:nvSpPr>
        <dsp:cNvPr id="0" name=""/>
        <dsp:cNvSpPr/>
      </dsp:nvSpPr>
      <dsp:spPr>
        <a:xfrm rot="5400000">
          <a:off x="2916986" y="1364659"/>
          <a:ext cx="359887" cy="409718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1">
            <a:tint val="50000"/>
            <a:hueOff val="-12059734"/>
            <a:satOff val="24125"/>
            <a:lumOff val="10225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10B6FF04-10CF-43C2-8E50-E99F582FDF29}">
      <dsp:nvSpPr>
        <dsp:cNvPr id="0" name=""/>
        <dsp:cNvSpPr/>
      </dsp:nvSpPr>
      <dsp:spPr>
        <a:xfrm>
          <a:off x="2821638" y="965717"/>
          <a:ext cx="605838" cy="424067"/>
        </a:xfrm>
        <a:prstGeom prst="roundRect">
          <a:avLst>
            <a:gd name="adj" fmla="val 1667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900" kern="1200"/>
        </a:p>
      </dsp:txBody>
      <dsp:txXfrm>
        <a:off x="2842343" y="986422"/>
        <a:ext cx="564428" cy="382657"/>
      </dsp:txXfrm>
    </dsp:sp>
    <dsp:sp modelId="{0C069498-2F60-4BBD-87E1-6A6301C04FAB}">
      <dsp:nvSpPr>
        <dsp:cNvPr id="0" name=""/>
        <dsp:cNvSpPr/>
      </dsp:nvSpPr>
      <dsp:spPr>
        <a:xfrm>
          <a:off x="3427476" y="1006162"/>
          <a:ext cx="440628" cy="34274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57150" lvl="1" indent="-57150" algn="l" defTabSz="2667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endParaRPr kumimoji="1" lang="ja-JP" altLang="en-US" sz="600" kern="1200"/>
        </a:p>
      </dsp:txBody>
      <dsp:txXfrm>
        <a:off x="3427476" y="1006162"/>
        <a:ext cx="440628" cy="342749"/>
      </dsp:txXfrm>
    </dsp:sp>
    <dsp:sp modelId="{C1C6494D-DFF9-41CD-9E5E-90AC70589A83}">
      <dsp:nvSpPr>
        <dsp:cNvPr id="0" name=""/>
        <dsp:cNvSpPr/>
      </dsp:nvSpPr>
      <dsp:spPr>
        <a:xfrm>
          <a:off x="3323942" y="2167701"/>
          <a:ext cx="605838" cy="424067"/>
        </a:xfrm>
        <a:prstGeom prst="roundRect">
          <a:avLst>
            <a:gd name="adj" fmla="val 16670"/>
          </a:avLst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1700" kern="1200"/>
        </a:p>
      </dsp:txBody>
      <dsp:txXfrm>
        <a:off x="3344647" y="2188406"/>
        <a:ext cx="564428" cy="382657"/>
      </dsp:txXfrm>
    </dsp:sp>
    <dsp:sp modelId="{1E1AE0B5-AD6A-447C-AA0E-C28E84764D20}">
      <dsp:nvSpPr>
        <dsp:cNvPr id="0" name=""/>
        <dsp:cNvSpPr/>
      </dsp:nvSpPr>
      <dsp:spPr>
        <a:xfrm>
          <a:off x="3929780" y="1442085"/>
          <a:ext cx="440628" cy="187487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2870" tIns="102870" rIns="102870" bIns="102870" numCol="1" spcCol="1270" anchor="ctr" anchorCtr="0">
          <a:noAutofit/>
        </a:bodyPr>
        <a:lstStyle/>
        <a:p>
          <a:pPr marL="228600" lvl="1" indent="-228600" algn="l" defTabSz="9334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endParaRPr kumimoji="1" lang="ja-JP" altLang="en-US" sz="2100" kern="1200"/>
        </a:p>
      </dsp:txBody>
      <dsp:txXfrm>
        <a:off x="3929780" y="1442085"/>
        <a:ext cx="440628" cy="187487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</xdr:colOff>
      <xdr:row>3</xdr:row>
      <xdr:rowOff>15240</xdr:rowOff>
    </xdr:from>
    <xdr:to>
      <xdr:col>12</xdr:col>
      <xdr:colOff>388620</xdr:colOff>
      <xdr:row>8</xdr:row>
      <xdr:rowOff>152400</xdr:rowOff>
    </xdr:to>
    <xdr:sp macro="" textlink="">
      <xdr:nvSpPr>
        <xdr:cNvPr id="2" name="角丸四角形 1"/>
        <xdr:cNvSpPr/>
      </xdr:nvSpPr>
      <xdr:spPr>
        <a:xfrm>
          <a:off x="5021580" y="518160"/>
          <a:ext cx="2796540" cy="1813560"/>
        </a:xfrm>
        <a:prstGeom prst="roundRect">
          <a:avLst/>
        </a:prstGeom>
        <a:ln>
          <a:prstDash val="dash"/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天然ヌオーｋｋｋｋｋ</a:t>
          </a:r>
        </a:p>
      </xdr:txBody>
    </xdr:sp>
    <xdr:clientData/>
  </xdr:twoCellAnchor>
  <xdr:twoCellAnchor>
    <xdr:from>
      <xdr:col>9</xdr:col>
      <xdr:colOff>289560</xdr:colOff>
      <xdr:row>3</xdr:row>
      <xdr:rowOff>381000</xdr:rowOff>
    </xdr:from>
    <xdr:to>
      <xdr:col>10</xdr:col>
      <xdr:colOff>594360</xdr:colOff>
      <xdr:row>5</xdr:row>
      <xdr:rowOff>121920</xdr:rowOff>
    </xdr:to>
    <xdr:sp macro="" textlink="">
      <xdr:nvSpPr>
        <xdr:cNvPr id="3" name="円/楕円 2"/>
        <xdr:cNvSpPr/>
      </xdr:nvSpPr>
      <xdr:spPr>
        <a:xfrm>
          <a:off x="5890260" y="88392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114300</xdr:colOff>
      <xdr:row>4</xdr:row>
      <xdr:rowOff>137160</xdr:rowOff>
    </xdr:from>
    <xdr:to>
      <xdr:col>9</xdr:col>
      <xdr:colOff>598932</xdr:colOff>
      <xdr:row>10</xdr:row>
      <xdr:rowOff>109728</xdr:rowOff>
    </xdr:to>
    <xdr:sp macro="" textlink="">
      <xdr:nvSpPr>
        <xdr:cNvPr id="4" name="下矢印 3"/>
        <xdr:cNvSpPr/>
      </xdr:nvSpPr>
      <xdr:spPr>
        <a:xfrm>
          <a:off x="5715000" y="1645920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266700</xdr:colOff>
      <xdr:row>5</xdr:row>
      <xdr:rowOff>91440</xdr:rowOff>
    </xdr:from>
    <xdr:to>
      <xdr:col>12</xdr:col>
      <xdr:colOff>358140</xdr:colOff>
      <xdr:row>25</xdr:row>
      <xdr:rowOff>68580</xdr:rowOff>
    </xdr:to>
    <xdr:graphicFrame macro="">
      <xdr:nvGraphicFramePr>
        <xdr:cNvPr id="5" name="図表 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216218</xdr:colOff>
      <xdr:row>88</xdr:row>
      <xdr:rowOff>57149</xdr:rowOff>
    </xdr:from>
    <xdr:to>
      <xdr:col>9</xdr:col>
      <xdr:colOff>130493</xdr:colOff>
      <xdr:row>91</xdr:row>
      <xdr:rowOff>85724</xdr:rowOff>
    </xdr:to>
    <xdr:sp macro="" textlink="">
      <xdr:nvSpPr>
        <xdr:cNvPr id="88" name="円/楕円 87"/>
        <xdr:cNvSpPr/>
      </xdr:nvSpPr>
      <xdr:spPr>
        <a:xfrm>
          <a:off x="5093018" y="14809469"/>
          <a:ext cx="523875" cy="531495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26618</xdr:colOff>
      <xdr:row>73</xdr:row>
      <xdr:rowOff>86788</xdr:rowOff>
    </xdr:from>
    <xdr:to>
      <xdr:col>10</xdr:col>
      <xdr:colOff>323901</xdr:colOff>
      <xdr:row>83</xdr:row>
      <xdr:rowOff>134192</xdr:rowOff>
    </xdr:to>
    <xdr:sp macro="" textlink="">
      <xdr:nvSpPr>
        <xdr:cNvPr id="65" name="月 64"/>
        <xdr:cNvSpPr/>
      </xdr:nvSpPr>
      <xdr:spPr>
        <a:xfrm rot="7654449">
          <a:off x="3885358" y="11513768"/>
          <a:ext cx="1723804" cy="3345283"/>
        </a:xfrm>
        <a:prstGeom prst="moon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457200</xdr:colOff>
      <xdr:row>94</xdr:row>
      <xdr:rowOff>0</xdr:rowOff>
    </xdr:from>
    <xdr:to>
      <xdr:col>17</xdr:col>
      <xdr:colOff>373380</xdr:colOff>
      <xdr:row>129</xdr:row>
      <xdr:rowOff>91440</xdr:rowOff>
    </xdr:to>
    <xdr:sp macro="" textlink="">
      <xdr:nvSpPr>
        <xdr:cNvPr id="104" name="正方形/長方形 103"/>
        <xdr:cNvSpPr/>
      </xdr:nvSpPr>
      <xdr:spPr>
        <a:xfrm>
          <a:off x="2286000" y="15758160"/>
          <a:ext cx="8450580" cy="595884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66800</xdr:colOff>
      <xdr:row>126</xdr:row>
      <xdr:rowOff>126926</xdr:rowOff>
    </xdr:from>
    <xdr:to>
      <xdr:col>11</xdr:col>
      <xdr:colOff>237945</xdr:colOff>
      <xdr:row>129</xdr:row>
      <xdr:rowOff>110556</xdr:rowOff>
    </xdr:to>
    <xdr:sp macro="" textlink="">
      <xdr:nvSpPr>
        <xdr:cNvPr id="151" name="斜め縞 150"/>
        <xdr:cNvSpPr/>
      </xdr:nvSpPr>
      <xdr:spPr>
        <a:xfrm rot="21368931">
          <a:off x="6762766" y="21095064"/>
          <a:ext cx="171145" cy="482871"/>
        </a:xfrm>
        <a:prstGeom prst="diagStripe">
          <a:avLst>
            <a:gd name="adj" fmla="val 60309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370732</xdr:colOff>
      <xdr:row>127</xdr:row>
      <xdr:rowOff>51155</xdr:rowOff>
    </xdr:from>
    <xdr:to>
      <xdr:col>10</xdr:col>
      <xdr:colOff>554445</xdr:colOff>
      <xdr:row>129</xdr:row>
      <xdr:rowOff>22666</xdr:rowOff>
    </xdr:to>
    <xdr:sp macro="" textlink="">
      <xdr:nvSpPr>
        <xdr:cNvPr id="150" name="斜め縞 149"/>
        <xdr:cNvSpPr/>
      </xdr:nvSpPr>
      <xdr:spPr>
        <a:xfrm rot="1043481">
          <a:off x="6457973" y="21185707"/>
          <a:ext cx="183713" cy="304338"/>
        </a:xfrm>
        <a:prstGeom prst="diagStripe">
          <a:avLst>
            <a:gd name="adj" fmla="val 36510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526775</xdr:colOff>
      <xdr:row>127</xdr:row>
      <xdr:rowOff>24232</xdr:rowOff>
    </xdr:from>
    <xdr:to>
      <xdr:col>11</xdr:col>
      <xdr:colOff>50852</xdr:colOff>
      <xdr:row>129</xdr:row>
      <xdr:rowOff>85758</xdr:rowOff>
    </xdr:to>
    <xdr:sp macro="" textlink="">
      <xdr:nvSpPr>
        <xdr:cNvPr id="149" name="斜め縞 148"/>
        <xdr:cNvSpPr/>
      </xdr:nvSpPr>
      <xdr:spPr>
        <a:xfrm rot="1043481">
          <a:off x="6614016" y="21158784"/>
          <a:ext cx="132802" cy="394353"/>
        </a:xfrm>
        <a:prstGeom prst="diagStripe">
          <a:avLst>
            <a:gd name="adj" fmla="val 33340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403860</xdr:colOff>
      <xdr:row>118</xdr:row>
      <xdr:rowOff>45720</xdr:rowOff>
    </xdr:from>
    <xdr:to>
      <xdr:col>12</xdr:col>
      <xdr:colOff>472440</xdr:colOff>
      <xdr:row>123</xdr:row>
      <xdr:rowOff>30480</xdr:rowOff>
    </xdr:to>
    <xdr:sp macro="" textlink="">
      <xdr:nvSpPr>
        <xdr:cNvPr id="137" name="円/楕円 136"/>
        <xdr:cNvSpPr/>
      </xdr:nvSpPr>
      <xdr:spPr>
        <a:xfrm>
          <a:off x="7109460" y="19827240"/>
          <a:ext cx="678180" cy="82296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335280</xdr:colOff>
      <xdr:row>114</xdr:row>
      <xdr:rowOff>114300</xdr:rowOff>
    </xdr:from>
    <xdr:to>
      <xdr:col>12</xdr:col>
      <xdr:colOff>236220</xdr:colOff>
      <xdr:row>123</xdr:row>
      <xdr:rowOff>137160</xdr:rowOff>
    </xdr:to>
    <xdr:sp macro="" textlink="">
      <xdr:nvSpPr>
        <xdr:cNvPr id="121" name="円/楕円 120"/>
        <xdr:cNvSpPr/>
      </xdr:nvSpPr>
      <xdr:spPr>
        <a:xfrm rot="881958">
          <a:off x="5212080" y="19225260"/>
          <a:ext cx="2339340" cy="1531620"/>
        </a:xfrm>
        <a:prstGeom prst="ellipse">
          <a:avLst/>
        </a:prstGeom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188136</xdr:colOff>
      <xdr:row>125</xdr:row>
      <xdr:rowOff>127000</xdr:rowOff>
    </xdr:from>
    <xdr:to>
      <xdr:col>8</xdr:col>
      <xdr:colOff>488946</xdr:colOff>
      <xdr:row>128</xdr:row>
      <xdr:rowOff>23336</xdr:rowOff>
    </xdr:to>
    <xdr:sp macro="" textlink="">
      <xdr:nvSpPr>
        <xdr:cNvPr id="142" name="斜め縞 141"/>
        <xdr:cNvSpPr/>
      </xdr:nvSpPr>
      <xdr:spPr>
        <a:xfrm rot="1518229">
          <a:off x="5057929" y="20928724"/>
          <a:ext cx="300810" cy="395578"/>
        </a:xfrm>
        <a:prstGeom prst="diagStrip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257586</xdr:colOff>
      <xdr:row>126</xdr:row>
      <xdr:rowOff>39416</xdr:rowOff>
    </xdr:from>
    <xdr:to>
      <xdr:col>8</xdr:col>
      <xdr:colOff>557520</xdr:colOff>
      <xdr:row>128</xdr:row>
      <xdr:rowOff>102166</xdr:rowOff>
    </xdr:to>
    <xdr:sp macro="" textlink="">
      <xdr:nvSpPr>
        <xdr:cNvPr id="144" name="斜め縞 143"/>
        <xdr:cNvSpPr/>
      </xdr:nvSpPr>
      <xdr:spPr>
        <a:xfrm rot="1406826">
          <a:off x="5127379" y="21007554"/>
          <a:ext cx="299934" cy="395578"/>
        </a:xfrm>
        <a:prstGeom prst="diagStrip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162479</xdr:colOff>
      <xdr:row>116</xdr:row>
      <xdr:rowOff>92007</xdr:rowOff>
    </xdr:from>
    <xdr:to>
      <xdr:col>7</xdr:col>
      <xdr:colOff>463289</xdr:colOff>
      <xdr:row>118</xdr:row>
      <xdr:rowOff>154758</xdr:rowOff>
    </xdr:to>
    <xdr:sp macro="" textlink="">
      <xdr:nvSpPr>
        <xdr:cNvPr id="126" name="斜め縞 125"/>
        <xdr:cNvSpPr/>
      </xdr:nvSpPr>
      <xdr:spPr>
        <a:xfrm rot="471356">
          <a:off x="4429679" y="19538247"/>
          <a:ext cx="300810" cy="398031"/>
        </a:xfrm>
        <a:prstGeom prst="diagStrip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101515</xdr:colOff>
      <xdr:row>115</xdr:row>
      <xdr:rowOff>137727</xdr:rowOff>
    </xdr:from>
    <xdr:to>
      <xdr:col>7</xdr:col>
      <xdr:colOff>402325</xdr:colOff>
      <xdr:row>118</xdr:row>
      <xdr:rowOff>32838</xdr:rowOff>
    </xdr:to>
    <xdr:sp macro="" textlink="">
      <xdr:nvSpPr>
        <xdr:cNvPr id="128" name="斜め縞 127"/>
        <xdr:cNvSpPr/>
      </xdr:nvSpPr>
      <xdr:spPr>
        <a:xfrm rot="960085">
          <a:off x="4368715" y="19416327"/>
          <a:ext cx="300810" cy="398031"/>
        </a:xfrm>
        <a:prstGeom prst="diagStrip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94055</xdr:colOff>
      <xdr:row>114</xdr:row>
      <xdr:rowOff>102367</xdr:rowOff>
    </xdr:from>
    <xdr:to>
      <xdr:col>7</xdr:col>
      <xdr:colOff>394865</xdr:colOff>
      <xdr:row>117</xdr:row>
      <xdr:rowOff>85092</xdr:rowOff>
    </xdr:to>
    <xdr:sp macro="" textlink="">
      <xdr:nvSpPr>
        <xdr:cNvPr id="127" name="斜め縞 126"/>
        <xdr:cNvSpPr/>
      </xdr:nvSpPr>
      <xdr:spPr>
        <a:xfrm rot="1901659">
          <a:off x="4361255" y="19213327"/>
          <a:ext cx="300810" cy="485645"/>
        </a:xfrm>
        <a:prstGeom prst="diagStrip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91440</xdr:colOff>
      <xdr:row>111</xdr:row>
      <xdr:rowOff>83820</xdr:rowOff>
    </xdr:from>
    <xdr:to>
      <xdr:col>10</xdr:col>
      <xdr:colOff>83820</xdr:colOff>
      <xdr:row>117</xdr:row>
      <xdr:rowOff>106680</xdr:rowOff>
    </xdr:to>
    <xdr:sp macro="" textlink="">
      <xdr:nvSpPr>
        <xdr:cNvPr id="122" name="円/楕円 121"/>
        <xdr:cNvSpPr/>
      </xdr:nvSpPr>
      <xdr:spPr>
        <a:xfrm rot="19593487">
          <a:off x="4358640" y="18691860"/>
          <a:ext cx="1821180" cy="10287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41476</xdr:colOff>
      <xdr:row>117</xdr:row>
      <xdr:rowOff>110141</xdr:rowOff>
    </xdr:from>
    <xdr:to>
      <xdr:col>10</xdr:col>
      <xdr:colOff>484340</xdr:colOff>
      <xdr:row>123</xdr:row>
      <xdr:rowOff>140621</xdr:rowOff>
    </xdr:to>
    <xdr:sp macro="" textlink="">
      <xdr:nvSpPr>
        <xdr:cNvPr id="136" name="月 135"/>
        <xdr:cNvSpPr/>
      </xdr:nvSpPr>
      <xdr:spPr>
        <a:xfrm rot="17781973">
          <a:off x="5231148" y="19411149"/>
          <a:ext cx="1036320" cy="1662064"/>
        </a:xfrm>
        <a:prstGeom prst="moon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601980</xdr:colOff>
      <xdr:row>2</xdr:row>
      <xdr:rowOff>91440</xdr:rowOff>
    </xdr:from>
    <xdr:to>
      <xdr:col>9</xdr:col>
      <xdr:colOff>281940</xdr:colOff>
      <xdr:row>18</xdr:row>
      <xdr:rowOff>99060</xdr:rowOff>
    </xdr:to>
    <xdr:sp macro="" textlink="">
      <xdr:nvSpPr>
        <xdr:cNvPr id="2" name="円/楕円 1"/>
        <xdr:cNvSpPr/>
      </xdr:nvSpPr>
      <xdr:spPr>
        <a:xfrm>
          <a:off x="3040380" y="426720"/>
          <a:ext cx="2727960" cy="268986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144780</xdr:colOff>
      <xdr:row>5</xdr:row>
      <xdr:rowOff>68580</xdr:rowOff>
    </xdr:from>
    <xdr:to>
      <xdr:col>9</xdr:col>
      <xdr:colOff>99060</xdr:colOff>
      <xdr:row>18</xdr:row>
      <xdr:rowOff>121920</xdr:rowOff>
    </xdr:to>
    <xdr:sp macro="" textlink="">
      <xdr:nvSpPr>
        <xdr:cNvPr id="5" name="円/楕円 4"/>
        <xdr:cNvSpPr/>
      </xdr:nvSpPr>
      <xdr:spPr>
        <a:xfrm>
          <a:off x="3192780" y="906780"/>
          <a:ext cx="2392680" cy="2232660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	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/>
            <a:t>ω</a:t>
          </a:r>
          <a:endParaRPr kumimoji="1" lang="ja-JP" altLang="en-US" sz="1100"/>
        </a:p>
      </xdr:txBody>
    </xdr:sp>
    <xdr:clientData/>
  </xdr:twoCellAnchor>
  <xdr:twoCellAnchor>
    <xdr:from>
      <xdr:col>8</xdr:col>
      <xdr:colOff>320040</xdr:colOff>
      <xdr:row>108</xdr:row>
      <xdr:rowOff>15240</xdr:rowOff>
    </xdr:from>
    <xdr:to>
      <xdr:col>11</xdr:col>
      <xdr:colOff>518160</xdr:colOff>
      <xdr:row>124</xdr:row>
      <xdr:rowOff>121920</xdr:rowOff>
    </xdr:to>
    <xdr:sp macro="" textlink="">
      <xdr:nvSpPr>
        <xdr:cNvPr id="120" name="円/楕円 119"/>
        <xdr:cNvSpPr/>
      </xdr:nvSpPr>
      <xdr:spPr>
        <a:xfrm>
          <a:off x="5189833" y="17987930"/>
          <a:ext cx="2024293" cy="27693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345816</xdr:colOff>
      <xdr:row>31</xdr:row>
      <xdr:rowOff>112454</xdr:rowOff>
    </xdr:from>
    <xdr:to>
      <xdr:col>9</xdr:col>
      <xdr:colOff>214909</xdr:colOff>
      <xdr:row>35</xdr:row>
      <xdr:rowOff>154257</xdr:rowOff>
    </xdr:to>
    <xdr:sp macro="" textlink="">
      <xdr:nvSpPr>
        <xdr:cNvPr id="38" name="円/楕円 37"/>
        <xdr:cNvSpPr/>
      </xdr:nvSpPr>
      <xdr:spPr>
        <a:xfrm rot="995520">
          <a:off x="4613016" y="5279767"/>
          <a:ext cx="1088293" cy="708553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249667</xdr:colOff>
      <xdr:row>1</xdr:row>
      <xdr:rowOff>92391</xdr:rowOff>
    </xdr:from>
    <xdr:to>
      <xdr:col>6</xdr:col>
      <xdr:colOff>212343</xdr:colOff>
      <xdr:row>4</xdr:row>
      <xdr:rowOff>44794</xdr:rowOff>
    </xdr:to>
    <xdr:sp macro="" textlink="">
      <xdr:nvSpPr>
        <xdr:cNvPr id="6" name="二等辺三角形 5"/>
        <xdr:cNvSpPr/>
      </xdr:nvSpPr>
      <xdr:spPr>
        <a:xfrm rot="19961205">
          <a:off x="3297667" y="259079"/>
          <a:ext cx="572276" cy="452465"/>
        </a:xfrm>
        <a:prstGeom prst="triangle">
          <a:avLst>
            <a:gd name="adj" fmla="val 58489"/>
          </a:avLst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518161</xdr:colOff>
      <xdr:row>107</xdr:row>
      <xdr:rowOff>15240</xdr:rowOff>
    </xdr:from>
    <xdr:to>
      <xdr:col>13</xdr:col>
      <xdr:colOff>510541</xdr:colOff>
      <xdr:row>113</xdr:row>
      <xdr:rowOff>38100</xdr:rowOff>
    </xdr:to>
    <xdr:sp macro="" textlink="">
      <xdr:nvSpPr>
        <xdr:cNvPr id="123" name="円/楕円 122"/>
        <xdr:cNvSpPr/>
      </xdr:nvSpPr>
      <xdr:spPr>
        <a:xfrm rot="19106417">
          <a:off x="6614161" y="17952720"/>
          <a:ext cx="1821180" cy="10287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80962</xdr:colOff>
      <xdr:row>8</xdr:row>
      <xdr:rowOff>14288</xdr:rowOff>
    </xdr:from>
    <xdr:to>
      <xdr:col>8</xdr:col>
      <xdr:colOff>128588</xdr:colOff>
      <xdr:row>17</xdr:row>
      <xdr:rowOff>61913</xdr:rowOff>
    </xdr:to>
    <xdr:sp macro="" textlink="">
      <xdr:nvSpPr>
        <xdr:cNvPr id="20" name="テキスト ボックス 19"/>
        <xdr:cNvSpPr txBox="1"/>
      </xdr:nvSpPr>
      <xdr:spPr>
        <a:xfrm>
          <a:off x="3738562" y="1347788"/>
          <a:ext cx="1266826" cy="154781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kumimoji="1" lang="en-US" altLang="ja-JP" sz="9600" b="0">
              <a:latin typeface="Microsoft Yi Baiti" panose="03000500000000000000" pitchFamily="66" charset="0"/>
              <a:ea typeface="Microsoft Yi Baiti" panose="03000500000000000000" pitchFamily="66" charset="0"/>
            </a:rPr>
            <a:t>ω</a:t>
          </a:r>
          <a:endParaRPr kumimoji="1" lang="ja-JP" altLang="en-US" sz="9600" b="0">
            <a:latin typeface="Microsoft Yi Baiti" panose="03000500000000000000" pitchFamily="66" charset="0"/>
          </a:endParaRPr>
        </a:p>
      </xdr:txBody>
    </xdr:sp>
    <xdr:clientData/>
  </xdr:twoCellAnchor>
  <xdr:twoCellAnchor>
    <xdr:from>
      <xdr:col>7</xdr:col>
      <xdr:colOff>521304</xdr:colOff>
      <xdr:row>1</xdr:row>
      <xdr:rowOff>28781</xdr:rowOff>
    </xdr:from>
    <xdr:to>
      <xdr:col>8</xdr:col>
      <xdr:colOff>507947</xdr:colOff>
      <xdr:row>4</xdr:row>
      <xdr:rowOff>90047</xdr:rowOff>
    </xdr:to>
    <xdr:sp macro="" textlink="">
      <xdr:nvSpPr>
        <xdr:cNvPr id="7" name="二等辺三角形 6"/>
        <xdr:cNvSpPr/>
      </xdr:nvSpPr>
      <xdr:spPr>
        <a:xfrm rot="1532712">
          <a:off x="4788504" y="195469"/>
          <a:ext cx="596243" cy="561328"/>
        </a:xfrm>
        <a:prstGeom prst="triangle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381000</xdr:colOff>
      <xdr:row>7</xdr:row>
      <xdr:rowOff>147637</xdr:rowOff>
    </xdr:from>
    <xdr:to>
      <xdr:col>8</xdr:col>
      <xdr:colOff>30480</xdr:colOff>
      <xdr:row>11</xdr:row>
      <xdr:rowOff>137160</xdr:rowOff>
    </xdr:to>
    <xdr:sp macro="" textlink="">
      <xdr:nvSpPr>
        <xdr:cNvPr id="8" name="円/楕円 7"/>
        <xdr:cNvSpPr/>
      </xdr:nvSpPr>
      <xdr:spPr>
        <a:xfrm>
          <a:off x="4648200" y="1314450"/>
          <a:ext cx="259080" cy="656273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144780</xdr:colOff>
      <xdr:row>8</xdr:row>
      <xdr:rowOff>0</xdr:rowOff>
    </xdr:from>
    <xdr:to>
      <xdr:col>6</xdr:col>
      <xdr:colOff>403860</xdr:colOff>
      <xdr:row>11</xdr:row>
      <xdr:rowOff>137160</xdr:rowOff>
    </xdr:to>
    <xdr:sp macro="" textlink="">
      <xdr:nvSpPr>
        <xdr:cNvPr id="10" name="円/楕円 9"/>
        <xdr:cNvSpPr/>
      </xdr:nvSpPr>
      <xdr:spPr>
        <a:xfrm>
          <a:off x="3802380" y="1333500"/>
          <a:ext cx="259080" cy="637223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251989</xdr:colOff>
      <xdr:row>8</xdr:row>
      <xdr:rowOff>102023</xdr:rowOff>
    </xdr:from>
    <xdr:to>
      <xdr:col>6</xdr:col>
      <xdr:colOff>389149</xdr:colOff>
      <xdr:row>9</xdr:row>
      <xdr:rowOff>119801</xdr:rowOff>
    </xdr:to>
    <xdr:sp macro="" textlink="">
      <xdr:nvSpPr>
        <xdr:cNvPr id="11" name="円/楕円 10"/>
        <xdr:cNvSpPr/>
      </xdr:nvSpPr>
      <xdr:spPr>
        <a:xfrm>
          <a:off x="3909589" y="1435523"/>
          <a:ext cx="137160" cy="184466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479213</xdr:colOff>
      <xdr:row>8</xdr:row>
      <xdr:rowOff>75989</xdr:rowOff>
    </xdr:from>
    <xdr:to>
      <xdr:col>8</xdr:col>
      <xdr:colOff>6773</xdr:colOff>
      <xdr:row>9</xdr:row>
      <xdr:rowOff>93767</xdr:rowOff>
    </xdr:to>
    <xdr:sp macro="" textlink="">
      <xdr:nvSpPr>
        <xdr:cNvPr id="12" name="円/楕円 11"/>
        <xdr:cNvSpPr/>
      </xdr:nvSpPr>
      <xdr:spPr>
        <a:xfrm>
          <a:off x="4746413" y="1409489"/>
          <a:ext cx="137160" cy="184466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180976</xdr:colOff>
      <xdr:row>10</xdr:row>
      <xdr:rowOff>71437</xdr:rowOff>
    </xdr:from>
    <xdr:to>
      <xdr:col>6</xdr:col>
      <xdr:colOff>376238</xdr:colOff>
      <xdr:row>11</xdr:row>
      <xdr:rowOff>85724</xdr:rowOff>
    </xdr:to>
    <xdr:sp macro="" textlink="">
      <xdr:nvSpPr>
        <xdr:cNvPr id="13" name="円/楕円 12"/>
        <xdr:cNvSpPr/>
      </xdr:nvSpPr>
      <xdr:spPr>
        <a:xfrm>
          <a:off x="3838576" y="1738312"/>
          <a:ext cx="195262" cy="180975"/>
        </a:xfrm>
        <a:prstGeom prst="ellipse">
          <a:avLst/>
        </a:prstGeom>
        <a:solidFill>
          <a:schemeClr val="bg2">
            <a:lumMod val="25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190501</xdr:colOff>
      <xdr:row>10</xdr:row>
      <xdr:rowOff>23813</xdr:rowOff>
    </xdr:from>
    <xdr:to>
      <xdr:col>6</xdr:col>
      <xdr:colOff>371475</xdr:colOff>
      <xdr:row>10</xdr:row>
      <xdr:rowOff>161926</xdr:rowOff>
    </xdr:to>
    <xdr:sp macro="" textlink="">
      <xdr:nvSpPr>
        <xdr:cNvPr id="14" name="円/楕円 13"/>
        <xdr:cNvSpPr/>
      </xdr:nvSpPr>
      <xdr:spPr>
        <a:xfrm>
          <a:off x="3848101" y="1690688"/>
          <a:ext cx="180974" cy="138113"/>
        </a:xfrm>
        <a:prstGeom prst="ellips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409575</xdr:colOff>
      <xdr:row>10</xdr:row>
      <xdr:rowOff>71437</xdr:rowOff>
    </xdr:from>
    <xdr:to>
      <xdr:col>7</xdr:col>
      <xdr:colOff>604837</xdr:colOff>
      <xdr:row>11</xdr:row>
      <xdr:rowOff>85724</xdr:rowOff>
    </xdr:to>
    <xdr:sp macro="" textlink="">
      <xdr:nvSpPr>
        <xdr:cNvPr id="15" name="円/楕円 14"/>
        <xdr:cNvSpPr/>
      </xdr:nvSpPr>
      <xdr:spPr>
        <a:xfrm>
          <a:off x="4676775" y="1738312"/>
          <a:ext cx="195262" cy="180975"/>
        </a:xfrm>
        <a:prstGeom prst="ellipse">
          <a:avLst/>
        </a:prstGeom>
        <a:solidFill>
          <a:schemeClr val="bg2">
            <a:lumMod val="25000"/>
          </a:schemeClr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423863</xdr:colOff>
      <xdr:row>10</xdr:row>
      <xdr:rowOff>42863</xdr:rowOff>
    </xdr:from>
    <xdr:to>
      <xdr:col>7</xdr:col>
      <xdr:colOff>604837</xdr:colOff>
      <xdr:row>11</xdr:row>
      <xdr:rowOff>14288</xdr:rowOff>
    </xdr:to>
    <xdr:sp macro="" textlink="">
      <xdr:nvSpPr>
        <xdr:cNvPr id="16" name="円/楕円 15"/>
        <xdr:cNvSpPr/>
      </xdr:nvSpPr>
      <xdr:spPr>
        <a:xfrm>
          <a:off x="4691063" y="1709738"/>
          <a:ext cx="180974" cy="138113"/>
        </a:xfrm>
        <a:prstGeom prst="ellips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355097</xdr:colOff>
      <xdr:row>38</xdr:row>
      <xdr:rowOff>80451</xdr:rowOff>
    </xdr:from>
    <xdr:to>
      <xdr:col>5</xdr:col>
      <xdr:colOff>105112</xdr:colOff>
      <xdr:row>45</xdr:row>
      <xdr:rowOff>107164</xdr:rowOff>
    </xdr:to>
    <xdr:sp macro="" textlink="">
      <xdr:nvSpPr>
        <xdr:cNvPr id="40" name="円/楕円 39"/>
        <xdr:cNvSpPr/>
      </xdr:nvSpPr>
      <xdr:spPr>
        <a:xfrm rot="483507">
          <a:off x="2183897" y="6414576"/>
          <a:ext cx="969215" cy="1193526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452438</xdr:colOff>
      <xdr:row>2</xdr:row>
      <xdr:rowOff>71439</xdr:rowOff>
    </xdr:from>
    <xdr:to>
      <xdr:col>6</xdr:col>
      <xdr:colOff>95251</xdr:colOff>
      <xdr:row>4</xdr:row>
      <xdr:rowOff>23814</xdr:rowOff>
    </xdr:to>
    <xdr:sp macro="" textlink="">
      <xdr:nvSpPr>
        <xdr:cNvPr id="18" name="円/楕円 17"/>
        <xdr:cNvSpPr/>
      </xdr:nvSpPr>
      <xdr:spPr>
        <a:xfrm>
          <a:off x="3500438" y="404814"/>
          <a:ext cx="252413" cy="28575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4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78392</xdr:colOff>
      <xdr:row>2</xdr:row>
      <xdr:rowOff>33544</xdr:rowOff>
    </xdr:from>
    <xdr:to>
      <xdr:col>8</xdr:col>
      <xdr:colOff>330805</xdr:colOff>
      <xdr:row>3</xdr:row>
      <xdr:rowOff>152606</xdr:rowOff>
    </xdr:to>
    <xdr:sp macro="" textlink="">
      <xdr:nvSpPr>
        <xdr:cNvPr id="19" name="円/楕円 18"/>
        <xdr:cNvSpPr/>
      </xdr:nvSpPr>
      <xdr:spPr>
        <a:xfrm>
          <a:off x="4955192" y="366919"/>
          <a:ext cx="252413" cy="28575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4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557213</xdr:colOff>
      <xdr:row>11</xdr:row>
      <xdr:rowOff>19050</xdr:rowOff>
    </xdr:from>
    <xdr:to>
      <xdr:col>7</xdr:col>
      <xdr:colOff>247650</xdr:colOff>
      <xdr:row>12</xdr:row>
      <xdr:rowOff>128588</xdr:rowOff>
    </xdr:to>
    <xdr:sp macro="" textlink="">
      <xdr:nvSpPr>
        <xdr:cNvPr id="21" name="円/楕円 20"/>
        <xdr:cNvSpPr/>
      </xdr:nvSpPr>
      <xdr:spPr>
        <a:xfrm>
          <a:off x="4214813" y="1852613"/>
          <a:ext cx="300037" cy="276225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323850</xdr:colOff>
      <xdr:row>24</xdr:row>
      <xdr:rowOff>57150</xdr:rowOff>
    </xdr:from>
    <xdr:to>
      <xdr:col>8</xdr:col>
      <xdr:colOff>204787</xdr:colOff>
      <xdr:row>42</xdr:row>
      <xdr:rowOff>19050</xdr:rowOff>
    </xdr:to>
    <xdr:sp macro="" textlink="">
      <xdr:nvSpPr>
        <xdr:cNvPr id="22" name="円/楕円 21"/>
        <xdr:cNvSpPr/>
      </xdr:nvSpPr>
      <xdr:spPr>
        <a:xfrm>
          <a:off x="2152650" y="4057650"/>
          <a:ext cx="2928937" cy="2962275"/>
        </a:xfrm>
        <a:prstGeom prst="ellipse">
          <a:avLst/>
        </a:prstGeom>
        <a:ln>
          <a:solidFill>
            <a:schemeClr val="accent2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85726</xdr:colOff>
      <xdr:row>30</xdr:row>
      <xdr:rowOff>119063</xdr:rowOff>
    </xdr:from>
    <xdr:to>
      <xdr:col>8</xdr:col>
      <xdr:colOff>338138</xdr:colOff>
      <xdr:row>43</xdr:row>
      <xdr:rowOff>14287</xdr:rowOff>
    </xdr:to>
    <xdr:sp macro="" textlink="">
      <xdr:nvSpPr>
        <xdr:cNvPr id="37" name="円/楕円 36"/>
        <xdr:cNvSpPr/>
      </xdr:nvSpPr>
      <xdr:spPr>
        <a:xfrm>
          <a:off x="1914526" y="5119688"/>
          <a:ext cx="3300412" cy="2062162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261937</xdr:colOff>
      <xdr:row>32</xdr:row>
      <xdr:rowOff>85727</xdr:rowOff>
    </xdr:from>
    <xdr:to>
      <xdr:col>8</xdr:col>
      <xdr:colOff>114300</xdr:colOff>
      <xdr:row>42</xdr:row>
      <xdr:rowOff>133352</xdr:rowOff>
    </xdr:to>
    <xdr:sp macro="" textlink="">
      <xdr:nvSpPr>
        <xdr:cNvPr id="36" name="円/楕円 35"/>
        <xdr:cNvSpPr/>
      </xdr:nvSpPr>
      <xdr:spPr>
        <a:xfrm>
          <a:off x="2090737" y="5419727"/>
          <a:ext cx="2900363" cy="1714500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528638</xdr:colOff>
      <xdr:row>26</xdr:row>
      <xdr:rowOff>152401</xdr:rowOff>
    </xdr:from>
    <xdr:to>
      <xdr:col>7</xdr:col>
      <xdr:colOff>514351</xdr:colOff>
      <xdr:row>41</xdr:row>
      <xdr:rowOff>85726</xdr:rowOff>
    </xdr:to>
    <xdr:sp macro="" textlink="">
      <xdr:nvSpPr>
        <xdr:cNvPr id="24" name="円/楕円 23"/>
        <xdr:cNvSpPr/>
      </xdr:nvSpPr>
      <xdr:spPr>
        <a:xfrm>
          <a:off x="2357438" y="4486276"/>
          <a:ext cx="2424113" cy="2433638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142887</xdr:colOff>
      <xdr:row>74</xdr:row>
      <xdr:rowOff>150463</xdr:rowOff>
    </xdr:from>
    <xdr:to>
      <xdr:col>9</xdr:col>
      <xdr:colOff>400992</xdr:colOff>
      <xdr:row>93</xdr:row>
      <xdr:rowOff>57022</xdr:rowOff>
    </xdr:to>
    <xdr:sp macro="" textlink="">
      <xdr:nvSpPr>
        <xdr:cNvPr id="64" name="月 63"/>
        <xdr:cNvSpPr/>
      </xdr:nvSpPr>
      <xdr:spPr>
        <a:xfrm rot="12381249">
          <a:off x="3800487" y="12555823"/>
          <a:ext cx="2086905" cy="3091719"/>
        </a:xfrm>
        <a:prstGeom prst="moon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14289</xdr:colOff>
      <xdr:row>32</xdr:row>
      <xdr:rowOff>57149</xdr:rowOff>
    </xdr:from>
    <xdr:to>
      <xdr:col>4</xdr:col>
      <xdr:colOff>342901</xdr:colOff>
      <xdr:row>35</xdr:row>
      <xdr:rowOff>161925</xdr:rowOff>
    </xdr:to>
    <xdr:sp macro="" textlink="">
      <xdr:nvSpPr>
        <xdr:cNvPr id="39" name="円/楕円 38"/>
        <xdr:cNvSpPr/>
      </xdr:nvSpPr>
      <xdr:spPr>
        <a:xfrm>
          <a:off x="1843089" y="5391149"/>
          <a:ext cx="938212" cy="604839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185738</xdr:colOff>
      <xdr:row>29</xdr:row>
      <xdr:rowOff>147637</xdr:rowOff>
    </xdr:from>
    <xdr:to>
      <xdr:col>6</xdr:col>
      <xdr:colOff>457201</xdr:colOff>
      <xdr:row>34</xdr:row>
      <xdr:rowOff>80962</xdr:rowOff>
    </xdr:to>
    <xdr:sp macro="" textlink="">
      <xdr:nvSpPr>
        <xdr:cNvPr id="25" name="円/楕円 24"/>
        <xdr:cNvSpPr/>
      </xdr:nvSpPr>
      <xdr:spPr>
        <a:xfrm>
          <a:off x="3843338" y="4981575"/>
          <a:ext cx="271463" cy="766762"/>
        </a:xfrm>
        <a:prstGeom prst="ellipse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581024</xdr:colOff>
      <xdr:row>29</xdr:row>
      <xdr:rowOff>133349</xdr:rowOff>
    </xdr:from>
    <xdr:to>
      <xdr:col>5</xdr:col>
      <xdr:colOff>271461</xdr:colOff>
      <xdr:row>34</xdr:row>
      <xdr:rowOff>90487</xdr:rowOff>
    </xdr:to>
    <xdr:sp macro="" textlink="">
      <xdr:nvSpPr>
        <xdr:cNvPr id="26" name="円/楕円 25"/>
        <xdr:cNvSpPr/>
      </xdr:nvSpPr>
      <xdr:spPr>
        <a:xfrm>
          <a:off x="3019424" y="4967287"/>
          <a:ext cx="300037" cy="790575"/>
        </a:xfrm>
        <a:prstGeom prst="ellipse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33337</xdr:colOff>
      <xdr:row>33</xdr:row>
      <xdr:rowOff>9524</xdr:rowOff>
    </xdr:from>
    <xdr:to>
      <xdr:col>5</xdr:col>
      <xdr:colOff>238125</xdr:colOff>
      <xdr:row>34</xdr:row>
      <xdr:rowOff>61912</xdr:rowOff>
    </xdr:to>
    <xdr:sp macro="" textlink="">
      <xdr:nvSpPr>
        <xdr:cNvPr id="27" name="月 26"/>
        <xdr:cNvSpPr/>
      </xdr:nvSpPr>
      <xdr:spPr>
        <a:xfrm rot="5400000" flipH="1">
          <a:off x="3074193" y="5517356"/>
          <a:ext cx="219075" cy="204788"/>
        </a:xfrm>
        <a:prstGeom prst="moon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109538</xdr:colOff>
      <xdr:row>30</xdr:row>
      <xdr:rowOff>71438</xdr:rowOff>
    </xdr:from>
    <xdr:to>
      <xdr:col>5</xdr:col>
      <xdr:colOff>219075</xdr:colOff>
      <xdr:row>31</xdr:row>
      <xdr:rowOff>119062</xdr:rowOff>
    </xdr:to>
    <xdr:sp macro="" textlink="">
      <xdr:nvSpPr>
        <xdr:cNvPr id="28" name="円/楕円 27"/>
        <xdr:cNvSpPr/>
      </xdr:nvSpPr>
      <xdr:spPr>
        <a:xfrm>
          <a:off x="3157538" y="5072063"/>
          <a:ext cx="109537" cy="214312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314326</xdr:colOff>
      <xdr:row>30</xdr:row>
      <xdr:rowOff>104776</xdr:rowOff>
    </xdr:from>
    <xdr:to>
      <xdr:col>6</xdr:col>
      <xdr:colOff>419101</xdr:colOff>
      <xdr:row>31</xdr:row>
      <xdr:rowOff>85726</xdr:rowOff>
    </xdr:to>
    <xdr:sp macro="" textlink="">
      <xdr:nvSpPr>
        <xdr:cNvPr id="29" name="円/楕円 28"/>
        <xdr:cNvSpPr/>
      </xdr:nvSpPr>
      <xdr:spPr>
        <a:xfrm>
          <a:off x="3971926" y="5105401"/>
          <a:ext cx="104775" cy="147638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242888</xdr:colOff>
      <xdr:row>32</xdr:row>
      <xdr:rowOff>133349</xdr:rowOff>
    </xdr:from>
    <xdr:to>
      <xdr:col>6</xdr:col>
      <xdr:colOff>414338</xdr:colOff>
      <xdr:row>34</xdr:row>
      <xdr:rowOff>57151</xdr:rowOff>
    </xdr:to>
    <xdr:sp macro="" textlink="">
      <xdr:nvSpPr>
        <xdr:cNvPr id="31" name="月 30"/>
        <xdr:cNvSpPr/>
      </xdr:nvSpPr>
      <xdr:spPr>
        <a:xfrm rot="5400000" flipH="1">
          <a:off x="3857624" y="5510213"/>
          <a:ext cx="257177" cy="171450"/>
        </a:xfrm>
        <a:prstGeom prst="moon">
          <a:avLst>
            <a:gd name="adj" fmla="val 50494"/>
          </a:avLst>
        </a:prstGeom>
        <a:solidFill>
          <a:schemeClr val="accent4">
            <a:lumMod val="60000"/>
            <a:lumOff val="4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419101</xdr:colOff>
      <xdr:row>35</xdr:row>
      <xdr:rowOff>109537</xdr:rowOff>
    </xdr:from>
    <xdr:to>
      <xdr:col>7</xdr:col>
      <xdr:colOff>504825</xdr:colOff>
      <xdr:row>37</xdr:row>
      <xdr:rowOff>123824</xdr:rowOff>
    </xdr:to>
    <xdr:sp macro="" textlink="">
      <xdr:nvSpPr>
        <xdr:cNvPr id="32" name="円/楕円 31"/>
        <xdr:cNvSpPr/>
      </xdr:nvSpPr>
      <xdr:spPr>
        <a:xfrm>
          <a:off x="4076701" y="5943600"/>
          <a:ext cx="695324" cy="347662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595313</xdr:colOff>
      <xdr:row>35</xdr:row>
      <xdr:rowOff>123825</xdr:rowOff>
    </xdr:from>
    <xdr:to>
      <xdr:col>5</xdr:col>
      <xdr:colOff>19050</xdr:colOff>
      <xdr:row>37</xdr:row>
      <xdr:rowOff>128588</xdr:rowOff>
    </xdr:to>
    <xdr:sp macro="" textlink="">
      <xdr:nvSpPr>
        <xdr:cNvPr id="34" name="円/楕円 33"/>
        <xdr:cNvSpPr/>
      </xdr:nvSpPr>
      <xdr:spPr>
        <a:xfrm>
          <a:off x="2424113" y="5957888"/>
          <a:ext cx="642937" cy="338138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178858</xdr:colOff>
      <xdr:row>45</xdr:row>
      <xdr:rowOff>148166</xdr:rowOff>
    </xdr:from>
    <xdr:to>
      <xdr:col>8</xdr:col>
      <xdr:colOff>325968</xdr:colOff>
      <xdr:row>57</xdr:row>
      <xdr:rowOff>56623</xdr:rowOff>
    </xdr:to>
    <xdr:sp macro="" textlink="">
      <xdr:nvSpPr>
        <xdr:cNvPr id="48" name="円/楕円 47"/>
        <xdr:cNvSpPr/>
      </xdr:nvSpPr>
      <xdr:spPr>
        <a:xfrm rot="271386">
          <a:off x="4446058" y="7649104"/>
          <a:ext cx="756710" cy="1908707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291899</xdr:colOff>
      <xdr:row>61</xdr:row>
      <xdr:rowOff>11558</xdr:rowOff>
    </xdr:from>
    <xdr:to>
      <xdr:col>6</xdr:col>
      <xdr:colOff>458174</xdr:colOff>
      <xdr:row>69</xdr:row>
      <xdr:rowOff>127340</xdr:rowOff>
    </xdr:to>
    <xdr:sp macro="" textlink="">
      <xdr:nvSpPr>
        <xdr:cNvPr id="60" name="円/楕円 59"/>
        <xdr:cNvSpPr/>
      </xdr:nvSpPr>
      <xdr:spPr>
        <a:xfrm rot="190237">
          <a:off x="3339899" y="10179496"/>
          <a:ext cx="775875" cy="1449282"/>
        </a:xfrm>
        <a:prstGeom prst="ellipse">
          <a:avLst/>
        </a:prstGeom>
        <a:solidFill>
          <a:srgbClr val="FF1919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228287</xdr:colOff>
      <xdr:row>60</xdr:row>
      <xdr:rowOff>155011</xdr:rowOff>
    </xdr:from>
    <xdr:to>
      <xdr:col>8</xdr:col>
      <xdr:colOff>382978</xdr:colOff>
      <xdr:row>69</xdr:row>
      <xdr:rowOff>148205</xdr:rowOff>
    </xdr:to>
    <xdr:sp macro="" textlink="">
      <xdr:nvSpPr>
        <xdr:cNvPr id="61" name="円/楕円 60"/>
        <xdr:cNvSpPr/>
      </xdr:nvSpPr>
      <xdr:spPr>
        <a:xfrm rot="21431515">
          <a:off x="4495487" y="10156261"/>
          <a:ext cx="764291" cy="1493382"/>
        </a:xfrm>
        <a:prstGeom prst="ellipse">
          <a:avLst/>
        </a:prstGeom>
        <a:solidFill>
          <a:srgbClr val="FF1919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107891</xdr:colOff>
      <xdr:row>40</xdr:row>
      <xdr:rowOff>96898</xdr:rowOff>
    </xdr:from>
    <xdr:to>
      <xdr:col>7</xdr:col>
      <xdr:colOff>604356</xdr:colOff>
      <xdr:row>45</xdr:row>
      <xdr:rowOff>135012</xdr:rowOff>
    </xdr:to>
    <xdr:sp macro="" textlink="">
      <xdr:nvSpPr>
        <xdr:cNvPr id="41" name="円/楕円 40"/>
        <xdr:cNvSpPr/>
      </xdr:nvSpPr>
      <xdr:spPr>
        <a:xfrm rot="21294857">
          <a:off x="3765491" y="6764398"/>
          <a:ext cx="1106065" cy="871552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90070</xdr:colOff>
      <xdr:row>40</xdr:row>
      <xdr:rowOff>160186</xdr:rowOff>
    </xdr:from>
    <xdr:to>
      <xdr:col>7</xdr:col>
      <xdr:colOff>357363</xdr:colOff>
      <xdr:row>41</xdr:row>
      <xdr:rowOff>109741</xdr:rowOff>
    </xdr:to>
    <xdr:sp macro="" textlink="">
      <xdr:nvSpPr>
        <xdr:cNvPr id="42" name="円/楕円 41"/>
        <xdr:cNvSpPr/>
      </xdr:nvSpPr>
      <xdr:spPr>
        <a:xfrm rot="713323">
          <a:off x="4357270" y="6827686"/>
          <a:ext cx="267293" cy="116243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330222</xdr:colOff>
      <xdr:row>45</xdr:row>
      <xdr:rowOff>151921</xdr:rowOff>
    </xdr:from>
    <xdr:to>
      <xdr:col>6</xdr:col>
      <xdr:colOff>438848</xdr:colOff>
      <xdr:row>57</xdr:row>
      <xdr:rowOff>95463</xdr:rowOff>
    </xdr:to>
    <xdr:sp macro="" textlink="">
      <xdr:nvSpPr>
        <xdr:cNvPr id="47" name="円/楕円 46"/>
        <xdr:cNvSpPr/>
      </xdr:nvSpPr>
      <xdr:spPr>
        <a:xfrm rot="21290355">
          <a:off x="3378222" y="7652859"/>
          <a:ext cx="718226" cy="1943792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33</xdr:row>
      <xdr:rowOff>14287</xdr:rowOff>
    </xdr:from>
    <xdr:to>
      <xdr:col>3</xdr:col>
      <xdr:colOff>157163</xdr:colOff>
      <xdr:row>35</xdr:row>
      <xdr:rowOff>57150</xdr:rowOff>
    </xdr:to>
    <xdr:sp macro="" textlink="">
      <xdr:nvSpPr>
        <xdr:cNvPr id="44" name="月 43"/>
        <xdr:cNvSpPr/>
      </xdr:nvSpPr>
      <xdr:spPr>
        <a:xfrm>
          <a:off x="1857375" y="5514975"/>
          <a:ext cx="128588" cy="376238"/>
        </a:xfrm>
        <a:prstGeom prst="moon">
          <a:avLst/>
        </a:prstGeom>
        <a:solidFill>
          <a:schemeClr val="accent2">
            <a:lumMod val="75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367793</xdr:colOff>
      <xdr:row>88</xdr:row>
      <xdr:rowOff>11034</xdr:rowOff>
    </xdr:from>
    <xdr:to>
      <xdr:col>8</xdr:col>
      <xdr:colOff>358268</xdr:colOff>
      <xdr:row>91</xdr:row>
      <xdr:rowOff>95095</xdr:rowOff>
    </xdr:to>
    <xdr:sp macro="" textlink="">
      <xdr:nvSpPr>
        <xdr:cNvPr id="87" name="円/楕円 86"/>
        <xdr:cNvSpPr/>
      </xdr:nvSpPr>
      <xdr:spPr>
        <a:xfrm rot="16767912">
          <a:off x="4641540" y="14756807"/>
          <a:ext cx="586981" cy="600075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452438</xdr:colOff>
      <xdr:row>48</xdr:row>
      <xdr:rowOff>142875</xdr:rowOff>
    </xdr:from>
    <xdr:to>
      <xdr:col>9</xdr:col>
      <xdr:colOff>314326</xdr:colOff>
      <xdr:row>66</xdr:row>
      <xdr:rowOff>9524</xdr:rowOff>
    </xdr:to>
    <xdr:sp macro="" textlink="">
      <xdr:nvSpPr>
        <xdr:cNvPr id="46" name="円/楕円 45"/>
        <xdr:cNvSpPr/>
      </xdr:nvSpPr>
      <xdr:spPr>
        <a:xfrm>
          <a:off x="2890838" y="8143875"/>
          <a:ext cx="2909888" cy="2867024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209550</xdr:colOff>
      <xdr:row>52</xdr:row>
      <xdr:rowOff>52388</xdr:rowOff>
    </xdr:from>
    <xdr:to>
      <xdr:col>6</xdr:col>
      <xdr:colOff>428625</xdr:colOff>
      <xdr:row>57</xdr:row>
      <xdr:rowOff>85725</xdr:rowOff>
    </xdr:to>
    <xdr:sp macro="" textlink="">
      <xdr:nvSpPr>
        <xdr:cNvPr id="50" name="円/楕円 49"/>
        <xdr:cNvSpPr/>
      </xdr:nvSpPr>
      <xdr:spPr>
        <a:xfrm>
          <a:off x="3867150" y="8720138"/>
          <a:ext cx="219075" cy="866775"/>
        </a:xfrm>
        <a:prstGeom prst="ellipse">
          <a:avLst/>
        </a:prstGeom>
        <a:solidFill>
          <a:srgbClr val="00206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333375</xdr:colOff>
      <xdr:row>52</xdr:row>
      <xdr:rowOff>66676</xdr:rowOff>
    </xdr:from>
    <xdr:to>
      <xdr:col>7</xdr:col>
      <xdr:colOff>552450</xdr:colOff>
      <xdr:row>57</xdr:row>
      <xdr:rowOff>100013</xdr:rowOff>
    </xdr:to>
    <xdr:sp macro="" textlink="">
      <xdr:nvSpPr>
        <xdr:cNvPr id="51" name="円/楕円 50"/>
        <xdr:cNvSpPr/>
      </xdr:nvSpPr>
      <xdr:spPr>
        <a:xfrm>
          <a:off x="4600575" y="8734426"/>
          <a:ext cx="219075" cy="866775"/>
        </a:xfrm>
        <a:prstGeom prst="ellipse">
          <a:avLst/>
        </a:prstGeom>
        <a:solidFill>
          <a:srgbClr val="00206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276225</xdr:colOff>
      <xdr:row>52</xdr:row>
      <xdr:rowOff>142875</xdr:rowOff>
    </xdr:from>
    <xdr:to>
      <xdr:col>6</xdr:col>
      <xdr:colOff>414338</xdr:colOff>
      <xdr:row>54</xdr:row>
      <xdr:rowOff>52388</xdr:rowOff>
    </xdr:to>
    <xdr:sp macro="" textlink="">
      <xdr:nvSpPr>
        <xdr:cNvPr id="52" name="円/楕円 51"/>
        <xdr:cNvSpPr/>
      </xdr:nvSpPr>
      <xdr:spPr>
        <a:xfrm>
          <a:off x="3933825" y="8810625"/>
          <a:ext cx="138113" cy="242888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381000</xdr:colOff>
      <xdr:row>52</xdr:row>
      <xdr:rowOff>138112</xdr:rowOff>
    </xdr:from>
    <xdr:to>
      <xdr:col>7</xdr:col>
      <xdr:colOff>547688</xdr:colOff>
      <xdr:row>54</xdr:row>
      <xdr:rowOff>66675</xdr:rowOff>
    </xdr:to>
    <xdr:sp macro="" textlink="">
      <xdr:nvSpPr>
        <xdr:cNvPr id="53" name="円/楕円 52"/>
        <xdr:cNvSpPr/>
      </xdr:nvSpPr>
      <xdr:spPr>
        <a:xfrm>
          <a:off x="4648200" y="8805862"/>
          <a:ext cx="166688" cy="261938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228603</xdr:colOff>
      <xdr:row>56</xdr:row>
      <xdr:rowOff>4763</xdr:rowOff>
    </xdr:from>
    <xdr:to>
      <xdr:col>6</xdr:col>
      <xdr:colOff>404815</xdr:colOff>
      <xdr:row>57</xdr:row>
      <xdr:rowOff>52387</xdr:rowOff>
    </xdr:to>
    <xdr:sp macro="" textlink="">
      <xdr:nvSpPr>
        <xdr:cNvPr id="54" name="月 53"/>
        <xdr:cNvSpPr/>
      </xdr:nvSpPr>
      <xdr:spPr>
        <a:xfrm rot="16200000">
          <a:off x="3867153" y="9358313"/>
          <a:ext cx="214312" cy="176212"/>
        </a:xfrm>
        <a:prstGeom prst="moon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357191</xdr:colOff>
      <xdr:row>56</xdr:row>
      <xdr:rowOff>14288</xdr:rowOff>
    </xdr:from>
    <xdr:to>
      <xdr:col>7</xdr:col>
      <xdr:colOff>533403</xdr:colOff>
      <xdr:row>57</xdr:row>
      <xdr:rowOff>61912</xdr:rowOff>
    </xdr:to>
    <xdr:sp macro="" textlink="">
      <xdr:nvSpPr>
        <xdr:cNvPr id="55" name="月 54"/>
        <xdr:cNvSpPr/>
      </xdr:nvSpPr>
      <xdr:spPr>
        <a:xfrm rot="16200000">
          <a:off x="4605341" y="9367838"/>
          <a:ext cx="214312" cy="176212"/>
        </a:xfrm>
        <a:prstGeom prst="moon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394301</xdr:colOff>
      <xdr:row>57</xdr:row>
      <xdr:rowOff>101677</xdr:rowOff>
    </xdr:from>
    <xdr:to>
      <xdr:col>7</xdr:col>
      <xdr:colOff>417680</xdr:colOff>
      <xdr:row>61</xdr:row>
      <xdr:rowOff>67165</xdr:rowOff>
    </xdr:to>
    <xdr:sp macro="" textlink="">
      <xdr:nvSpPr>
        <xdr:cNvPr id="57" name="弦 56"/>
        <xdr:cNvSpPr/>
      </xdr:nvSpPr>
      <xdr:spPr>
        <a:xfrm rot="17648736">
          <a:off x="4052272" y="9602494"/>
          <a:ext cx="632238" cy="632979"/>
        </a:xfrm>
        <a:prstGeom prst="chord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414339</xdr:colOff>
      <xdr:row>58</xdr:row>
      <xdr:rowOff>142874</xdr:rowOff>
    </xdr:from>
    <xdr:to>
      <xdr:col>7</xdr:col>
      <xdr:colOff>409575</xdr:colOff>
      <xdr:row>59</xdr:row>
      <xdr:rowOff>114299</xdr:rowOff>
    </xdr:to>
    <xdr:sp macro="" textlink="">
      <xdr:nvSpPr>
        <xdr:cNvPr id="76" name="フリーフォーム 75"/>
        <xdr:cNvSpPr/>
      </xdr:nvSpPr>
      <xdr:spPr>
        <a:xfrm>
          <a:off x="4071939" y="9810749"/>
          <a:ext cx="604836" cy="138113"/>
        </a:xfrm>
        <a:custGeom>
          <a:avLst/>
          <a:gdLst>
            <a:gd name="connsiteX0" fmla="*/ 24516 w 629353"/>
            <a:gd name="connsiteY0" fmla="*/ 8869 h 180319"/>
            <a:gd name="connsiteX1" fmla="*/ 67378 w 629353"/>
            <a:gd name="connsiteY1" fmla="*/ 18394 h 180319"/>
            <a:gd name="connsiteX2" fmla="*/ 95953 w 629353"/>
            <a:gd name="connsiteY2" fmla="*/ 32682 h 180319"/>
            <a:gd name="connsiteX3" fmla="*/ 143578 w 629353"/>
            <a:gd name="connsiteY3" fmla="*/ 37444 h 180319"/>
            <a:gd name="connsiteX4" fmla="*/ 295978 w 629353"/>
            <a:gd name="connsiteY4" fmla="*/ 27919 h 180319"/>
            <a:gd name="connsiteX5" fmla="*/ 362653 w 629353"/>
            <a:gd name="connsiteY5" fmla="*/ 18394 h 180319"/>
            <a:gd name="connsiteX6" fmla="*/ 395991 w 629353"/>
            <a:gd name="connsiteY6" fmla="*/ 13632 h 180319"/>
            <a:gd name="connsiteX7" fmla="*/ 619828 w 629353"/>
            <a:gd name="connsiteY7" fmla="*/ 37444 h 180319"/>
            <a:gd name="connsiteX8" fmla="*/ 629353 w 629353"/>
            <a:gd name="connsiteY8" fmla="*/ 127932 h 180319"/>
            <a:gd name="connsiteX9" fmla="*/ 619828 w 629353"/>
            <a:gd name="connsiteY9" fmla="*/ 166032 h 180319"/>
            <a:gd name="connsiteX10" fmla="*/ 591253 w 629353"/>
            <a:gd name="connsiteY10" fmla="*/ 180319 h 180319"/>
            <a:gd name="connsiteX11" fmla="*/ 538866 w 629353"/>
            <a:gd name="connsiteY11" fmla="*/ 170794 h 180319"/>
            <a:gd name="connsiteX12" fmla="*/ 510291 w 629353"/>
            <a:gd name="connsiteY12" fmla="*/ 161269 h 180319"/>
            <a:gd name="connsiteX13" fmla="*/ 476953 w 629353"/>
            <a:gd name="connsiteY13" fmla="*/ 142219 h 180319"/>
            <a:gd name="connsiteX14" fmla="*/ 457903 w 629353"/>
            <a:gd name="connsiteY14" fmla="*/ 123169 h 180319"/>
            <a:gd name="connsiteX15" fmla="*/ 415041 w 629353"/>
            <a:gd name="connsiteY15" fmla="*/ 99357 h 180319"/>
            <a:gd name="connsiteX16" fmla="*/ 400753 w 629353"/>
            <a:gd name="connsiteY16" fmla="*/ 89832 h 180319"/>
            <a:gd name="connsiteX17" fmla="*/ 367416 w 629353"/>
            <a:gd name="connsiteY17" fmla="*/ 85069 h 180319"/>
            <a:gd name="connsiteX18" fmla="*/ 224541 w 629353"/>
            <a:gd name="connsiteY18" fmla="*/ 89832 h 180319"/>
            <a:gd name="connsiteX19" fmla="*/ 195966 w 629353"/>
            <a:gd name="connsiteY19" fmla="*/ 99357 h 180319"/>
            <a:gd name="connsiteX20" fmla="*/ 181678 w 629353"/>
            <a:gd name="connsiteY20" fmla="*/ 108882 h 180319"/>
            <a:gd name="connsiteX21" fmla="*/ 148341 w 629353"/>
            <a:gd name="connsiteY21" fmla="*/ 118407 h 180319"/>
            <a:gd name="connsiteX22" fmla="*/ 119766 w 629353"/>
            <a:gd name="connsiteY22" fmla="*/ 132694 h 180319"/>
            <a:gd name="connsiteX23" fmla="*/ 105478 w 629353"/>
            <a:gd name="connsiteY23" fmla="*/ 142219 h 180319"/>
            <a:gd name="connsiteX24" fmla="*/ 76903 w 629353"/>
            <a:gd name="connsiteY24" fmla="*/ 151744 h 180319"/>
            <a:gd name="connsiteX25" fmla="*/ 62616 w 629353"/>
            <a:gd name="connsiteY25" fmla="*/ 156507 h 180319"/>
            <a:gd name="connsiteX26" fmla="*/ 48328 w 629353"/>
            <a:gd name="connsiteY26" fmla="*/ 161269 h 180319"/>
            <a:gd name="connsiteX27" fmla="*/ 29278 w 629353"/>
            <a:gd name="connsiteY27" fmla="*/ 170794 h 180319"/>
            <a:gd name="connsiteX28" fmla="*/ 10228 w 629353"/>
            <a:gd name="connsiteY28" fmla="*/ 166032 h 180319"/>
            <a:gd name="connsiteX29" fmla="*/ 703 w 629353"/>
            <a:gd name="connsiteY29" fmla="*/ 151744 h 180319"/>
            <a:gd name="connsiteX30" fmla="*/ 10228 w 629353"/>
            <a:gd name="connsiteY30" fmla="*/ 85069 h 180319"/>
            <a:gd name="connsiteX31" fmla="*/ 24516 w 629353"/>
            <a:gd name="connsiteY31" fmla="*/ 8869 h 18031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</a:cxnLst>
          <a:rect l="l" t="t" r="r" b="b"/>
          <a:pathLst>
            <a:path w="629353" h="180319">
              <a:moveTo>
                <a:pt x="24516" y="8869"/>
              </a:moveTo>
              <a:cubicBezTo>
                <a:pt x="34041" y="-2244"/>
                <a:pt x="55656" y="12533"/>
                <a:pt x="67378" y="18394"/>
              </a:cubicBezTo>
              <a:cubicBezTo>
                <a:pt x="83073" y="26241"/>
                <a:pt x="78665" y="30022"/>
                <a:pt x="95953" y="32682"/>
              </a:cubicBezTo>
              <a:cubicBezTo>
                <a:pt x="111722" y="35108"/>
                <a:pt x="127703" y="35857"/>
                <a:pt x="143578" y="37444"/>
              </a:cubicBezTo>
              <a:cubicBezTo>
                <a:pt x="176250" y="35725"/>
                <a:pt x="257735" y="32168"/>
                <a:pt x="295978" y="27919"/>
              </a:cubicBezTo>
              <a:cubicBezTo>
                <a:pt x="318291" y="25440"/>
                <a:pt x="340428" y="21569"/>
                <a:pt x="362653" y="18394"/>
              </a:cubicBezTo>
              <a:lnTo>
                <a:pt x="395991" y="13632"/>
              </a:lnTo>
              <a:cubicBezTo>
                <a:pt x="616021" y="23411"/>
                <a:pt x="570637" y="-36340"/>
                <a:pt x="619828" y="37444"/>
              </a:cubicBezTo>
              <a:cubicBezTo>
                <a:pt x="628954" y="73946"/>
                <a:pt x="629353" y="70750"/>
                <a:pt x="629353" y="127932"/>
              </a:cubicBezTo>
              <a:cubicBezTo>
                <a:pt x="629353" y="128824"/>
                <a:pt x="623587" y="161333"/>
                <a:pt x="619828" y="166032"/>
              </a:cubicBezTo>
              <a:cubicBezTo>
                <a:pt x="613113" y="174426"/>
                <a:pt x="600666" y="177182"/>
                <a:pt x="591253" y="180319"/>
              </a:cubicBezTo>
              <a:cubicBezTo>
                <a:pt x="581905" y="178761"/>
                <a:pt x="549336" y="173650"/>
                <a:pt x="538866" y="170794"/>
              </a:cubicBezTo>
              <a:cubicBezTo>
                <a:pt x="529180" y="168152"/>
                <a:pt x="518645" y="166838"/>
                <a:pt x="510291" y="161269"/>
              </a:cubicBezTo>
              <a:cubicBezTo>
                <a:pt x="490096" y="147806"/>
                <a:pt x="501123" y="154304"/>
                <a:pt x="476953" y="142219"/>
              </a:cubicBezTo>
              <a:cubicBezTo>
                <a:pt x="468872" y="117975"/>
                <a:pt x="478685" y="134715"/>
                <a:pt x="457903" y="123169"/>
              </a:cubicBezTo>
              <a:cubicBezTo>
                <a:pt x="408778" y="95877"/>
                <a:pt x="447368" y="110132"/>
                <a:pt x="415041" y="99357"/>
              </a:cubicBezTo>
              <a:cubicBezTo>
                <a:pt x="410278" y="96182"/>
                <a:pt x="406236" y="91477"/>
                <a:pt x="400753" y="89832"/>
              </a:cubicBezTo>
              <a:cubicBezTo>
                <a:pt x="390001" y="86606"/>
                <a:pt x="378641" y="85069"/>
                <a:pt x="367416" y="85069"/>
              </a:cubicBezTo>
              <a:cubicBezTo>
                <a:pt x="319765" y="85069"/>
                <a:pt x="272166" y="88244"/>
                <a:pt x="224541" y="89832"/>
              </a:cubicBezTo>
              <a:cubicBezTo>
                <a:pt x="215016" y="93007"/>
                <a:pt x="204320" y="93788"/>
                <a:pt x="195966" y="99357"/>
              </a:cubicBezTo>
              <a:cubicBezTo>
                <a:pt x="191203" y="102532"/>
                <a:pt x="186939" y="106627"/>
                <a:pt x="181678" y="108882"/>
              </a:cubicBezTo>
              <a:cubicBezTo>
                <a:pt x="160301" y="118043"/>
                <a:pt x="166887" y="109134"/>
                <a:pt x="148341" y="118407"/>
              </a:cubicBezTo>
              <a:cubicBezTo>
                <a:pt x="111420" y="136868"/>
                <a:pt x="155669" y="120727"/>
                <a:pt x="119766" y="132694"/>
              </a:cubicBezTo>
              <a:cubicBezTo>
                <a:pt x="115003" y="135869"/>
                <a:pt x="110709" y="139894"/>
                <a:pt x="105478" y="142219"/>
              </a:cubicBezTo>
              <a:cubicBezTo>
                <a:pt x="96303" y="146297"/>
                <a:pt x="86428" y="148569"/>
                <a:pt x="76903" y="151744"/>
              </a:cubicBezTo>
              <a:lnTo>
                <a:pt x="62616" y="156507"/>
              </a:lnTo>
              <a:cubicBezTo>
                <a:pt x="57853" y="158095"/>
                <a:pt x="52818" y="159024"/>
                <a:pt x="48328" y="161269"/>
              </a:cubicBezTo>
              <a:lnTo>
                <a:pt x="29278" y="170794"/>
              </a:lnTo>
              <a:cubicBezTo>
                <a:pt x="22928" y="169207"/>
                <a:pt x="15674" y="169663"/>
                <a:pt x="10228" y="166032"/>
              </a:cubicBezTo>
              <a:cubicBezTo>
                <a:pt x="5465" y="162857"/>
                <a:pt x="1142" y="157451"/>
                <a:pt x="703" y="151744"/>
              </a:cubicBezTo>
              <a:cubicBezTo>
                <a:pt x="-2319" y="112457"/>
                <a:pt x="5058" y="113504"/>
                <a:pt x="10228" y="85069"/>
              </a:cubicBezTo>
              <a:cubicBezTo>
                <a:pt x="17425" y="45489"/>
                <a:pt x="14991" y="19982"/>
                <a:pt x="24516" y="8869"/>
              </a:cubicBezTo>
              <a:close/>
            </a:path>
          </a:pathLst>
        </a:custGeom>
        <a:solidFill>
          <a:srgbClr val="C8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119063</xdr:colOff>
      <xdr:row>72</xdr:row>
      <xdr:rowOff>111443</xdr:rowOff>
    </xdr:from>
    <xdr:to>
      <xdr:col>9</xdr:col>
      <xdr:colOff>309563</xdr:colOff>
      <xdr:row>91</xdr:row>
      <xdr:rowOff>1905</xdr:rowOff>
    </xdr:to>
    <xdr:sp macro="" textlink="">
      <xdr:nvSpPr>
        <xdr:cNvPr id="77" name="円/楕円 76"/>
        <xdr:cNvSpPr/>
      </xdr:nvSpPr>
      <xdr:spPr>
        <a:xfrm>
          <a:off x="2557463" y="12181523"/>
          <a:ext cx="3238500" cy="3075622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95186</xdr:colOff>
      <xdr:row>74</xdr:row>
      <xdr:rowOff>122002</xdr:rowOff>
    </xdr:from>
    <xdr:to>
      <xdr:col>9</xdr:col>
      <xdr:colOff>65078</xdr:colOff>
      <xdr:row>90</xdr:row>
      <xdr:rowOff>141051</xdr:rowOff>
    </xdr:to>
    <xdr:sp macro="" textlink="">
      <xdr:nvSpPr>
        <xdr:cNvPr id="78" name="円/楕円 77"/>
        <xdr:cNvSpPr/>
      </xdr:nvSpPr>
      <xdr:spPr>
        <a:xfrm rot="21353182">
          <a:off x="2533586" y="12456877"/>
          <a:ext cx="3017892" cy="268604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567617</xdr:colOff>
      <xdr:row>71</xdr:row>
      <xdr:rowOff>32018</xdr:rowOff>
    </xdr:from>
    <xdr:to>
      <xdr:col>7</xdr:col>
      <xdr:colOff>473671</xdr:colOff>
      <xdr:row>73</xdr:row>
      <xdr:rowOff>76809</xdr:rowOff>
    </xdr:to>
    <xdr:sp macro="" textlink="">
      <xdr:nvSpPr>
        <xdr:cNvPr id="80" name="二等辺三角形 79"/>
        <xdr:cNvSpPr/>
      </xdr:nvSpPr>
      <xdr:spPr>
        <a:xfrm rot="745840">
          <a:off x="4225217" y="11866831"/>
          <a:ext cx="515654" cy="378166"/>
        </a:xfrm>
        <a:prstGeom prst="triangle">
          <a:avLst>
            <a:gd name="adj" fmla="val 445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267379</xdr:colOff>
      <xdr:row>71</xdr:row>
      <xdr:rowOff>36667</xdr:rowOff>
    </xdr:from>
    <xdr:to>
      <xdr:col>6</xdr:col>
      <xdr:colOff>162932</xdr:colOff>
      <xdr:row>73</xdr:row>
      <xdr:rowOff>121942</xdr:rowOff>
    </xdr:to>
    <xdr:sp macro="" textlink="">
      <xdr:nvSpPr>
        <xdr:cNvPr id="79" name="二等辺三角形 78"/>
        <xdr:cNvSpPr/>
      </xdr:nvSpPr>
      <xdr:spPr>
        <a:xfrm rot="20862342">
          <a:off x="3315379" y="11871480"/>
          <a:ext cx="505153" cy="418650"/>
        </a:xfrm>
        <a:prstGeom prst="triangle">
          <a:avLst>
            <a:gd name="adj" fmla="val 445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227930</xdr:colOff>
      <xdr:row>72</xdr:row>
      <xdr:rowOff>154002</xdr:rowOff>
    </xdr:from>
    <xdr:to>
      <xdr:col>9</xdr:col>
      <xdr:colOff>226051</xdr:colOff>
      <xdr:row>82</xdr:row>
      <xdr:rowOff>46167</xdr:rowOff>
    </xdr:to>
    <xdr:sp macro="" textlink="">
      <xdr:nvSpPr>
        <xdr:cNvPr id="82" name="月 81"/>
        <xdr:cNvSpPr/>
      </xdr:nvSpPr>
      <xdr:spPr>
        <a:xfrm rot="5872884">
          <a:off x="3413082" y="11535454"/>
          <a:ext cx="1575654" cy="3054982"/>
        </a:xfrm>
        <a:prstGeom prst="moon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206759</xdr:colOff>
      <xdr:row>76</xdr:row>
      <xdr:rowOff>60877</xdr:rowOff>
    </xdr:from>
    <xdr:to>
      <xdr:col>6</xdr:col>
      <xdr:colOff>528858</xdr:colOff>
      <xdr:row>79</xdr:row>
      <xdr:rowOff>41562</xdr:rowOff>
    </xdr:to>
    <xdr:sp macro="" textlink="">
      <xdr:nvSpPr>
        <xdr:cNvPr id="81" name="フリーフォーム 80"/>
        <xdr:cNvSpPr/>
      </xdr:nvSpPr>
      <xdr:spPr>
        <a:xfrm rot="20772315">
          <a:off x="3254759" y="12729127"/>
          <a:ext cx="931699" cy="480748"/>
        </a:xfrm>
        <a:custGeom>
          <a:avLst/>
          <a:gdLst>
            <a:gd name="connsiteX0" fmla="*/ 145249 w 959763"/>
            <a:gd name="connsiteY0" fmla="*/ 0 h 551361"/>
            <a:gd name="connsiteX1" fmla="*/ 121437 w 959763"/>
            <a:gd name="connsiteY1" fmla="*/ 9525 h 551361"/>
            <a:gd name="connsiteX2" fmla="*/ 78574 w 959763"/>
            <a:gd name="connsiteY2" fmla="*/ 33337 h 551361"/>
            <a:gd name="connsiteX3" fmla="*/ 45237 w 959763"/>
            <a:gd name="connsiteY3" fmla="*/ 76200 h 551361"/>
            <a:gd name="connsiteX4" fmla="*/ 26187 w 959763"/>
            <a:gd name="connsiteY4" fmla="*/ 104775 h 551361"/>
            <a:gd name="connsiteX5" fmla="*/ 11899 w 959763"/>
            <a:gd name="connsiteY5" fmla="*/ 133350 h 551361"/>
            <a:gd name="connsiteX6" fmla="*/ 11899 w 959763"/>
            <a:gd name="connsiteY6" fmla="*/ 342900 h 551361"/>
            <a:gd name="connsiteX7" fmla="*/ 21424 w 959763"/>
            <a:gd name="connsiteY7" fmla="*/ 357187 h 551361"/>
            <a:gd name="connsiteX8" fmla="*/ 35712 w 959763"/>
            <a:gd name="connsiteY8" fmla="*/ 366712 h 551361"/>
            <a:gd name="connsiteX9" fmla="*/ 64287 w 959763"/>
            <a:gd name="connsiteY9" fmla="*/ 385762 h 551361"/>
            <a:gd name="connsiteX10" fmla="*/ 92862 w 959763"/>
            <a:gd name="connsiteY10" fmla="*/ 414337 h 551361"/>
            <a:gd name="connsiteX11" fmla="*/ 121437 w 959763"/>
            <a:gd name="connsiteY11" fmla="*/ 423862 h 551361"/>
            <a:gd name="connsiteX12" fmla="*/ 164299 w 959763"/>
            <a:gd name="connsiteY12" fmla="*/ 433387 h 551361"/>
            <a:gd name="connsiteX13" fmla="*/ 273837 w 959763"/>
            <a:gd name="connsiteY13" fmla="*/ 428625 h 551361"/>
            <a:gd name="connsiteX14" fmla="*/ 302412 w 959763"/>
            <a:gd name="connsiteY14" fmla="*/ 409575 h 551361"/>
            <a:gd name="connsiteX15" fmla="*/ 321462 w 959763"/>
            <a:gd name="connsiteY15" fmla="*/ 404812 h 551361"/>
            <a:gd name="connsiteX16" fmla="*/ 354799 w 959763"/>
            <a:gd name="connsiteY16" fmla="*/ 390525 h 551361"/>
            <a:gd name="connsiteX17" fmla="*/ 383374 w 959763"/>
            <a:gd name="connsiteY17" fmla="*/ 366712 h 551361"/>
            <a:gd name="connsiteX18" fmla="*/ 388137 w 959763"/>
            <a:gd name="connsiteY18" fmla="*/ 352425 h 551361"/>
            <a:gd name="connsiteX19" fmla="*/ 411949 w 959763"/>
            <a:gd name="connsiteY19" fmla="*/ 328612 h 551361"/>
            <a:gd name="connsiteX20" fmla="*/ 426237 w 959763"/>
            <a:gd name="connsiteY20" fmla="*/ 295275 h 551361"/>
            <a:gd name="connsiteX21" fmla="*/ 435762 w 959763"/>
            <a:gd name="connsiteY21" fmla="*/ 266700 h 551361"/>
            <a:gd name="connsiteX22" fmla="*/ 445287 w 959763"/>
            <a:gd name="connsiteY22" fmla="*/ 247650 h 551361"/>
            <a:gd name="connsiteX23" fmla="*/ 459574 w 959763"/>
            <a:gd name="connsiteY23" fmla="*/ 195262 h 551361"/>
            <a:gd name="connsiteX24" fmla="*/ 469099 w 959763"/>
            <a:gd name="connsiteY24" fmla="*/ 180975 h 551361"/>
            <a:gd name="connsiteX25" fmla="*/ 483387 w 959763"/>
            <a:gd name="connsiteY25" fmla="*/ 133350 h 551361"/>
            <a:gd name="connsiteX26" fmla="*/ 488149 w 959763"/>
            <a:gd name="connsiteY26" fmla="*/ 119062 h 551361"/>
            <a:gd name="connsiteX27" fmla="*/ 497674 w 959763"/>
            <a:gd name="connsiteY27" fmla="*/ 100012 h 551361"/>
            <a:gd name="connsiteX28" fmla="*/ 492912 w 959763"/>
            <a:gd name="connsiteY28" fmla="*/ 76200 h 551361"/>
            <a:gd name="connsiteX29" fmla="*/ 483387 w 959763"/>
            <a:gd name="connsiteY29" fmla="*/ 104775 h 551361"/>
            <a:gd name="connsiteX30" fmla="*/ 478624 w 959763"/>
            <a:gd name="connsiteY30" fmla="*/ 138112 h 551361"/>
            <a:gd name="connsiteX31" fmla="*/ 469099 w 959763"/>
            <a:gd name="connsiteY31" fmla="*/ 152400 h 551361"/>
            <a:gd name="connsiteX32" fmla="*/ 464337 w 959763"/>
            <a:gd name="connsiteY32" fmla="*/ 166687 h 551361"/>
            <a:gd name="connsiteX33" fmla="*/ 459574 w 959763"/>
            <a:gd name="connsiteY33" fmla="*/ 185737 h 551361"/>
            <a:gd name="connsiteX34" fmla="*/ 454812 w 959763"/>
            <a:gd name="connsiteY34" fmla="*/ 200025 h 551361"/>
            <a:gd name="connsiteX35" fmla="*/ 450049 w 959763"/>
            <a:gd name="connsiteY35" fmla="*/ 223837 h 551361"/>
            <a:gd name="connsiteX36" fmla="*/ 440524 w 959763"/>
            <a:gd name="connsiteY36" fmla="*/ 271462 h 551361"/>
            <a:gd name="connsiteX37" fmla="*/ 445287 w 959763"/>
            <a:gd name="connsiteY37" fmla="*/ 395287 h 551361"/>
            <a:gd name="connsiteX38" fmla="*/ 454812 w 959763"/>
            <a:gd name="connsiteY38" fmla="*/ 423862 h 551361"/>
            <a:gd name="connsiteX39" fmla="*/ 459574 w 959763"/>
            <a:gd name="connsiteY39" fmla="*/ 438150 h 551361"/>
            <a:gd name="connsiteX40" fmla="*/ 483387 w 959763"/>
            <a:gd name="connsiteY40" fmla="*/ 481012 h 551361"/>
            <a:gd name="connsiteX41" fmla="*/ 502437 w 959763"/>
            <a:gd name="connsiteY41" fmla="*/ 495300 h 551361"/>
            <a:gd name="connsiteX42" fmla="*/ 516724 w 959763"/>
            <a:gd name="connsiteY42" fmla="*/ 500062 h 551361"/>
            <a:gd name="connsiteX43" fmla="*/ 554824 w 959763"/>
            <a:gd name="connsiteY43" fmla="*/ 519112 h 551361"/>
            <a:gd name="connsiteX44" fmla="*/ 569112 w 959763"/>
            <a:gd name="connsiteY44" fmla="*/ 528637 h 551361"/>
            <a:gd name="connsiteX45" fmla="*/ 616737 w 959763"/>
            <a:gd name="connsiteY45" fmla="*/ 538162 h 551361"/>
            <a:gd name="connsiteX46" fmla="*/ 631024 w 959763"/>
            <a:gd name="connsiteY46" fmla="*/ 542925 h 551361"/>
            <a:gd name="connsiteX47" fmla="*/ 802474 w 959763"/>
            <a:gd name="connsiteY47" fmla="*/ 542925 h 551361"/>
            <a:gd name="connsiteX48" fmla="*/ 816762 w 959763"/>
            <a:gd name="connsiteY48" fmla="*/ 533400 h 551361"/>
            <a:gd name="connsiteX49" fmla="*/ 835812 w 959763"/>
            <a:gd name="connsiteY49" fmla="*/ 523875 h 551361"/>
            <a:gd name="connsiteX50" fmla="*/ 878674 w 959763"/>
            <a:gd name="connsiteY50" fmla="*/ 476250 h 551361"/>
            <a:gd name="connsiteX51" fmla="*/ 888199 w 959763"/>
            <a:gd name="connsiteY51" fmla="*/ 461962 h 551361"/>
            <a:gd name="connsiteX52" fmla="*/ 907249 w 959763"/>
            <a:gd name="connsiteY52" fmla="*/ 442912 h 551361"/>
            <a:gd name="connsiteX53" fmla="*/ 912012 w 959763"/>
            <a:gd name="connsiteY53" fmla="*/ 414337 h 551361"/>
            <a:gd name="connsiteX54" fmla="*/ 921537 w 959763"/>
            <a:gd name="connsiteY54" fmla="*/ 400050 h 551361"/>
            <a:gd name="connsiteX55" fmla="*/ 931062 w 959763"/>
            <a:gd name="connsiteY55" fmla="*/ 371475 h 551361"/>
            <a:gd name="connsiteX56" fmla="*/ 931062 w 959763"/>
            <a:gd name="connsiteY56" fmla="*/ 371475 h 551361"/>
            <a:gd name="connsiteX57" fmla="*/ 935824 w 959763"/>
            <a:gd name="connsiteY57" fmla="*/ 347662 h 551361"/>
            <a:gd name="connsiteX58" fmla="*/ 940587 w 959763"/>
            <a:gd name="connsiteY58" fmla="*/ 319087 h 551361"/>
            <a:gd name="connsiteX59" fmla="*/ 950112 w 959763"/>
            <a:gd name="connsiteY59" fmla="*/ 290512 h 551361"/>
            <a:gd name="connsiteX60" fmla="*/ 954874 w 959763"/>
            <a:gd name="connsiteY60" fmla="*/ 276225 h 551361"/>
            <a:gd name="connsiteX61" fmla="*/ 959637 w 959763"/>
            <a:gd name="connsiteY61" fmla="*/ 214312 h 5513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</a:cxnLst>
          <a:rect l="l" t="t" r="r" b="b"/>
          <a:pathLst>
            <a:path w="959763" h="551361">
              <a:moveTo>
                <a:pt x="145249" y="0"/>
              </a:moveTo>
              <a:cubicBezTo>
                <a:pt x="137312" y="3175"/>
                <a:pt x="129442" y="6523"/>
                <a:pt x="121437" y="9525"/>
              </a:cubicBezTo>
              <a:cubicBezTo>
                <a:pt x="102272" y="16712"/>
                <a:pt x="97683" y="14227"/>
                <a:pt x="78574" y="33337"/>
              </a:cubicBezTo>
              <a:cubicBezTo>
                <a:pt x="56192" y="55720"/>
                <a:pt x="68024" y="42020"/>
                <a:pt x="45237" y="76200"/>
              </a:cubicBezTo>
              <a:lnTo>
                <a:pt x="26187" y="104775"/>
              </a:lnTo>
              <a:cubicBezTo>
                <a:pt x="19614" y="124492"/>
                <a:pt x="24209" y="114885"/>
                <a:pt x="11899" y="133350"/>
              </a:cubicBezTo>
              <a:cubicBezTo>
                <a:pt x="-7557" y="211181"/>
                <a:pt x="77" y="173445"/>
                <a:pt x="11899" y="342900"/>
              </a:cubicBezTo>
              <a:cubicBezTo>
                <a:pt x="12297" y="348610"/>
                <a:pt x="17377" y="353140"/>
                <a:pt x="21424" y="357187"/>
              </a:cubicBezTo>
              <a:cubicBezTo>
                <a:pt x="25472" y="361234"/>
                <a:pt x="31315" y="363048"/>
                <a:pt x="35712" y="366712"/>
              </a:cubicBezTo>
              <a:cubicBezTo>
                <a:pt x="59495" y="386532"/>
                <a:pt x="39177" y="377393"/>
                <a:pt x="64287" y="385762"/>
              </a:cubicBezTo>
              <a:cubicBezTo>
                <a:pt x="73812" y="395287"/>
                <a:pt x="80083" y="410077"/>
                <a:pt x="92862" y="414337"/>
              </a:cubicBezTo>
              <a:cubicBezTo>
                <a:pt x="102387" y="417512"/>
                <a:pt x="111592" y="421893"/>
                <a:pt x="121437" y="423862"/>
              </a:cubicBezTo>
              <a:cubicBezTo>
                <a:pt x="151667" y="429909"/>
                <a:pt x="137396" y="426662"/>
                <a:pt x="164299" y="433387"/>
              </a:cubicBezTo>
              <a:cubicBezTo>
                <a:pt x="200812" y="431800"/>
                <a:pt x="237390" y="431325"/>
                <a:pt x="273837" y="428625"/>
              </a:cubicBezTo>
              <a:cubicBezTo>
                <a:pt x="312290" y="425777"/>
                <a:pt x="277145" y="426420"/>
                <a:pt x="302412" y="409575"/>
              </a:cubicBezTo>
              <a:cubicBezTo>
                <a:pt x="307858" y="405944"/>
                <a:pt x="315168" y="406610"/>
                <a:pt x="321462" y="404812"/>
              </a:cubicBezTo>
              <a:cubicBezTo>
                <a:pt x="337815" y="400140"/>
                <a:pt x="337862" y="398993"/>
                <a:pt x="354799" y="390525"/>
              </a:cubicBezTo>
              <a:cubicBezTo>
                <a:pt x="387743" y="341107"/>
                <a:pt x="335041" y="415043"/>
                <a:pt x="383374" y="366712"/>
              </a:cubicBezTo>
              <a:cubicBezTo>
                <a:pt x="386924" y="363162"/>
                <a:pt x="385892" y="356915"/>
                <a:pt x="388137" y="352425"/>
              </a:cubicBezTo>
              <a:cubicBezTo>
                <a:pt x="396075" y="336549"/>
                <a:pt x="397661" y="338138"/>
                <a:pt x="411949" y="328612"/>
              </a:cubicBezTo>
              <a:cubicBezTo>
                <a:pt x="424550" y="278214"/>
                <a:pt x="407441" y="337565"/>
                <a:pt x="426237" y="295275"/>
              </a:cubicBezTo>
              <a:cubicBezTo>
                <a:pt x="430315" y="286100"/>
                <a:pt x="431272" y="275680"/>
                <a:pt x="435762" y="266700"/>
              </a:cubicBezTo>
              <a:lnTo>
                <a:pt x="445287" y="247650"/>
              </a:lnTo>
              <a:cubicBezTo>
                <a:pt x="447843" y="234869"/>
                <a:pt x="452668" y="205621"/>
                <a:pt x="459574" y="195262"/>
              </a:cubicBezTo>
              <a:lnTo>
                <a:pt x="469099" y="180975"/>
              </a:lnTo>
              <a:cubicBezTo>
                <a:pt x="476298" y="152180"/>
                <a:pt x="471791" y="168141"/>
                <a:pt x="483387" y="133350"/>
              </a:cubicBezTo>
              <a:cubicBezTo>
                <a:pt x="484974" y="128587"/>
                <a:pt x="485904" y="123552"/>
                <a:pt x="488149" y="119062"/>
              </a:cubicBezTo>
              <a:lnTo>
                <a:pt x="497674" y="100012"/>
              </a:lnTo>
              <a:cubicBezTo>
                <a:pt x="496087" y="92075"/>
                <a:pt x="500591" y="73640"/>
                <a:pt x="492912" y="76200"/>
              </a:cubicBezTo>
              <a:cubicBezTo>
                <a:pt x="483387" y="79375"/>
                <a:pt x="483387" y="104775"/>
                <a:pt x="483387" y="104775"/>
              </a:cubicBezTo>
              <a:cubicBezTo>
                <a:pt x="481799" y="115887"/>
                <a:pt x="481850" y="127360"/>
                <a:pt x="478624" y="138112"/>
              </a:cubicBezTo>
              <a:cubicBezTo>
                <a:pt x="476979" y="143595"/>
                <a:pt x="471659" y="147280"/>
                <a:pt x="469099" y="152400"/>
              </a:cubicBezTo>
              <a:cubicBezTo>
                <a:pt x="466854" y="156890"/>
                <a:pt x="465716" y="161860"/>
                <a:pt x="464337" y="166687"/>
              </a:cubicBezTo>
              <a:cubicBezTo>
                <a:pt x="462539" y="172981"/>
                <a:pt x="461372" y="179443"/>
                <a:pt x="459574" y="185737"/>
              </a:cubicBezTo>
              <a:cubicBezTo>
                <a:pt x="458195" y="190564"/>
                <a:pt x="456030" y="195155"/>
                <a:pt x="454812" y="200025"/>
              </a:cubicBezTo>
              <a:cubicBezTo>
                <a:pt x="452849" y="207878"/>
                <a:pt x="451805" y="215935"/>
                <a:pt x="450049" y="223837"/>
              </a:cubicBezTo>
              <a:cubicBezTo>
                <a:pt x="440579" y="266453"/>
                <a:pt x="449855" y="215484"/>
                <a:pt x="440524" y="271462"/>
              </a:cubicBezTo>
              <a:cubicBezTo>
                <a:pt x="442112" y="312737"/>
                <a:pt x="441431" y="354162"/>
                <a:pt x="445287" y="395287"/>
              </a:cubicBezTo>
              <a:cubicBezTo>
                <a:pt x="446224" y="405283"/>
                <a:pt x="451637" y="414337"/>
                <a:pt x="454812" y="423862"/>
              </a:cubicBezTo>
              <a:lnTo>
                <a:pt x="459574" y="438150"/>
              </a:lnTo>
              <a:cubicBezTo>
                <a:pt x="464764" y="453721"/>
                <a:pt x="468834" y="470097"/>
                <a:pt x="483387" y="481012"/>
              </a:cubicBezTo>
              <a:cubicBezTo>
                <a:pt x="489737" y="485775"/>
                <a:pt x="495545" y="491362"/>
                <a:pt x="502437" y="495300"/>
              </a:cubicBezTo>
              <a:cubicBezTo>
                <a:pt x="506795" y="497791"/>
                <a:pt x="512154" y="497985"/>
                <a:pt x="516724" y="500062"/>
              </a:cubicBezTo>
              <a:cubicBezTo>
                <a:pt x="529650" y="505938"/>
                <a:pt x="543010" y="511236"/>
                <a:pt x="554824" y="519112"/>
              </a:cubicBezTo>
              <a:cubicBezTo>
                <a:pt x="559587" y="522287"/>
                <a:pt x="563851" y="526382"/>
                <a:pt x="569112" y="528637"/>
              </a:cubicBezTo>
              <a:cubicBezTo>
                <a:pt x="578158" y="532514"/>
                <a:pt x="610285" y="537087"/>
                <a:pt x="616737" y="538162"/>
              </a:cubicBezTo>
              <a:cubicBezTo>
                <a:pt x="621499" y="539750"/>
                <a:pt x="626197" y="541546"/>
                <a:pt x="631024" y="542925"/>
              </a:cubicBezTo>
              <a:cubicBezTo>
                <a:pt x="691673" y="560253"/>
                <a:pt x="703391" y="546021"/>
                <a:pt x="802474" y="542925"/>
              </a:cubicBezTo>
              <a:cubicBezTo>
                <a:pt x="807237" y="539750"/>
                <a:pt x="811792" y="536240"/>
                <a:pt x="816762" y="533400"/>
              </a:cubicBezTo>
              <a:cubicBezTo>
                <a:pt x="822926" y="529878"/>
                <a:pt x="830268" y="528310"/>
                <a:pt x="835812" y="523875"/>
              </a:cubicBezTo>
              <a:cubicBezTo>
                <a:pt x="854387" y="509015"/>
                <a:pt x="865505" y="494688"/>
                <a:pt x="878674" y="476250"/>
              </a:cubicBezTo>
              <a:cubicBezTo>
                <a:pt x="882001" y="471592"/>
                <a:pt x="884474" y="466308"/>
                <a:pt x="888199" y="461962"/>
              </a:cubicBezTo>
              <a:cubicBezTo>
                <a:pt x="894043" y="455144"/>
                <a:pt x="900899" y="449262"/>
                <a:pt x="907249" y="442912"/>
              </a:cubicBezTo>
              <a:cubicBezTo>
                <a:pt x="908837" y="433387"/>
                <a:pt x="908958" y="423498"/>
                <a:pt x="912012" y="414337"/>
              </a:cubicBezTo>
              <a:cubicBezTo>
                <a:pt x="913822" y="408907"/>
                <a:pt x="919212" y="405280"/>
                <a:pt x="921537" y="400050"/>
              </a:cubicBezTo>
              <a:cubicBezTo>
                <a:pt x="925615" y="390875"/>
                <a:pt x="927887" y="381000"/>
                <a:pt x="931062" y="371475"/>
              </a:cubicBezTo>
              <a:lnTo>
                <a:pt x="931062" y="371475"/>
              </a:lnTo>
              <a:cubicBezTo>
                <a:pt x="932649" y="363537"/>
                <a:pt x="934376" y="355626"/>
                <a:pt x="935824" y="347662"/>
              </a:cubicBezTo>
              <a:cubicBezTo>
                <a:pt x="937551" y="338161"/>
                <a:pt x="938245" y="328455"/>
                <a:pt x="940587" y="319087"/>
              </a:cubicBezTo>
              <a:cubicBezTo>
                <a:pt x="943022" y="309347"/>
                <a:pt x="946937" y="300037"/>
                <a:pt x="950112" y="290512"/>
              </a:cubicBezTo>
              <a:lnTo>
                <a:pt x="954874" y="276225"/>
              </a:lnTo>
              <a:cubicBezTo>
                <a:pt x="960984" y="233458"/>
                <a:pt x="959637" y="254113"/>
                <a:pt x="959637" y="214312"/>
              </a:cubicBezTo>
            </a:path>
          </a:pathLst>
        </a:custGeom>
        <a:solidFill>
          <a:schemeClr val="accent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392238</xdr:colOff>
      <xdr:row>74</xdr:row>
      <xdr:rowOff>54337</xdr:rowOff>
    </xdr:from>
    <xdr:to>
      <xdr:col>7</xdr:col>
      <xdr:colOff>84286</xdr:colOff>
      <xdr:row>75</xdr:row>
      <xdr:rowOff>162291</xdr:rowOff>
    </xdr:to>
    <xdr:sp macro="" textlink="">
      <xdr:nvSpPr>
        <xdr:cNvPr id="83" name="円/楕円 82"/>
        <xdr:cNvSpPr/>
      </xdr:nvSpPr>
      <xdr:spPr>
        <a:xfrm rot="623913">
          <a:off x="4049838" y="12459697"/>
          <a:ext cx="301648" cy="275594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250406</xdr:colOff>
      <xdr:row>74</xdr:row>
      <xdr:rowOff>91101</xdr:rowOff>
    </xdr:from>
    <xdr:to>
      <xdr:col>5</xdr:col>
      <xdr:colOff>505112</xdr:colOff>
      <xdr:row>76</xdr:row>
      <xdr:rowOff>16226</xdr:rowOff>
    </xdr:to>
    <xdr:sp macro="" textlink="">
      <xdr:nvSpPr>
        <xdr:cNvPr id="84" name="円/楕円 83"/>
        <xdr:cNvSpPr/>
      </xdr:nvSpPr>
      <xdr:spPr>
        <a:xfrm rot="21202058">
          <a:off x="3298406" y="12496461"/>
          <a:ext cx="254706" cy="260405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530543</xdr:colOff>
      <xdr:row>74</xdr:row>
      <xdr:rowOff>78104</xdr:rowOff>
    </xdr:from>
    <xdr:to>
      <xdr:col>7</xdr:col>
      <xdr:colOff>11430</xdr:colOff>
      <xdr:row>75</xdr:row>
      <xdr:rowOff>16191</xdr:rowOff>
    </xdr:to>
    <xdr:sp macro="" textlink="">
      <xdr:nvSpPr>
        <xdr:cNvPr id="85" name="円/楕円 84"/>
        <xdr:cNvSpPr/>
      </xdr:nvSpPr>
      <xdr:spPr>
        <a:xfrm>
          <a:off x="4188143" y="12483464"/>
          <a:ext cx="90487" cy="105727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398145</xdr:colOff>
      <xdr:row>74</xdr:row>
      <xdr:rowOff>126682</xdr:rowOff>
    </xdr:from>
    <xdr:to>
      <xdr:col>5</xdr:col>
      <xdr:colOff>474345</xdr:colOff>
      <xdr:row>75</xdr:row>
      <xdr:rowOff>50481</xdr:rowOff>
    </xdr:to>
    <xdr:sp macro="" textlink="">
      <xdr:nvSpPr>
        <xdr:cNvPr id="86" name="円/楕円 85"/>
        <xdr:cNvSpPr/>
      </xdr:nvSpPr>
      <xdr:spPr>
        <a:xfrm>
          <a:off x="3446145" y="12532042"/>
          <a:ext cx="76200" cy="91439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404813</xdr:colOff>
      <xdr:row>72</xdr:row>
      <xdr:rowOff>52389</xdr:rowOff>
    </xdr:from>
    <xdr:to>
      <xdr:col>5</xdr:col>
      <xdr:colOff>605655</xdr:colOff>
      <xdr:row>73</xdr:row>
      <xdr:rowOff>89055</xdr:rowOff>
    </xdr:to>
    <xdr:sp macro="" textlink="">
      <xdr:nvSpPr>
        <xdr:cNvPr id="89" name="弦 88"/>
        <xdr:cNvSpPr/>
      </xdr:nvSpPr>
      <xdr:spPr>
        <a:xfrm rot="5400000">
          <a:off x="3451557" y="12055145"/>
          <a:ext cx="203354" cy="200842"/>
        </a:xfrm>
        <a:prstGeom prst="chord">
          <a:avLst>
            <a:gd name="adj1" fmla="val 2700000"/>
            <a:gd name="adj2" fmla="val 18047083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61587</xdr:colOff>
      <xdr:row>72</xdr:row>
      <xdr:rowOff>6071</xdr:rowOff>
    </xdr:from>
    <xdr:to>
      <xdr:col>7</xdr:col>
      <xdr:colOff>271932</xdr:colOff>
      <xdr:row>73</xdr:row>
      <xdr:rowOff>58323</xdr:rowOff>
    </xdr:to>
    <xdr:sp macro="" textlink="">
      <xdr:nvSpPr>
        <xdr:cNvPr id="92" name="弦 91"/>
        <xdr:cNvSpPr/>
      </xdr:nvSpPr>
      <xdr:spPr>
        <a:xfrm rot="6452571">
          <a:off x="4329738" y="12020457"/>
          <a:ext cx="219058" cy="210345"/>
        </a:xfrm>
        <a:prstGeom prst="chord">
          <a:avLst>
            <a:gd name="adj1" fmla="val 2700000"/>
            <a:gd name="adj2" fmla="val 18731985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441135</xdr:colOff>
      <xdr:row>85</xdr:row>
      <xdr:rowOff>31979</xdr:rowOff>
    </xdr:from>
    <xdr:to>
      <xdr:col>9</xdr:col>
      <xdr:colOff>269353</xdr:colOff>
      <xdr:row>90</xdr:row>
      <xdr:rowOff>2154</xdr:rowOff>
    </xdr:to>
    <xdr:sp macro="" textlink="">
      <xdr:nvSpPr>
        <xdr:cNvPr id="71" name="月 70"/>
        <xdr:cNvSpPr/>
      </xdr:nvSpPr>
      <xdr:spPr>
        <a:xfrm rot="14265348">
          <a:off x="4218256" y="13552258"/>
          <a:ext cx="808375" cy="2266618"/>
        </a:xfrm>
        <a:prstGeom prst="moon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337847</xdr:colOff>
      <xdr:row>71</xdr:row>
      <xdr:rowOff>103197</xdr:rowOff>
    </xdr:from>
    <xdr:to>
      <xdr:col>6</xdr:col>
      <xdr:colOff>163446</xdr:colOff>
      <xdr:row>73</xdr:row>
      <xdr:rowOff>113266</xdr:rowOff>
    </xdr:to>
    <xdr:sp macro="" textlink="">
      <xdr:nvSpPr>
        <xdr:cNvPr id="93" name="減算記号 92"/>
        <xdr:cNvSpPr/>
      </xdr:nvSpPr>
      <xdr:spPr>
        <a:xfrm rot="2591868">
          <a:off x="3389638" y="11946421"/>
          <a:ext cx="435957" cy="343681"/>
        </a:xfrm>
        <a:prstGeom prst="mathMinus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157043</xdr:colOff>
      <xdr:row>71</xdr:row>
      <xdr:rowOff>20196</xdr:rowOff>
    </xdr:from>
    <xdr:to>
      <xdr:col>7</xdr:col>
      <xdr:colOff>346741</xdr:colOff>
      <xdr:row>73</xdr:row>
      <xdr:rowOff>122020</xdr:rowOff>
    </xdr:to>
    <xdr:sp macro="" textlink="">
      <xdr:nvSpPr>
        <xdr:cNvPr id="94" name="減算記号 93"/>
        <xdr:cNvSpPr/>
      </xdr:nvSpPr>
      <xdr:spPr>
        <a:xfrm rot="4034092">
          <a:off x="4301492" y="11977760"/>
          <a:ext cx="435199" cy="189698"/>
        </a:xfrm>
        <a:prstGeom prst="mathMinus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366482</xdr:colOff>
      <xdr:row>71</xdr:row>
      <xdr:rowOff>74436</xdr:rowOff>
    </xdr:from>
    <xdr:to>
      <xdr:col>5</xdr:col>
      <xdr:colOff>436548</xdr:colOff>
      <xdr:row>74</xdr:row>
      <xdr:rowOff>9573</xdr:rowOff>
    </xdr:to>
    <xdr:sp macro="" textlink="">
      <xdr:nvSpPr>
        <xdr:cNvPr id="95" name="減算記号 94"/>
        <xdr:cNvSpPr/>
      </xdr:nvSpPr>
      <xdr:spPr>
        <a:xfrm rot="6192356">
          <a:off x="3231915" y="12091816"/>
          <a:ext cx="435199" cy="70066"/>
        </a:xfrm>
        <a:prstGeom prst="mathMinus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42017</xdr:colOff>
      <xdr:row>70</xdr:row>
      <xdr:rowOff>154225</xdr:rowOff>
    </xdr:from>
    <xdr:to>
      <xdr:col>7</xdr:col>
      <xdr:colOff>164372</xdr:colOff>
      <xdr:row>73</xdr:row>
      <xdr:rowOff>90661</xdr:rowOff>
    </xdr:to>
    <xdr:sp macro="" textlink="">
      <xdr:nvSpPr>
        <xdr:cNvPr id="96" name="減算記号 95"/>
        <xdr:cNvSpPr/>
      </xdr:nvSpPr>
      <xdr:spPr>
        <a:xfrm rot="7679395">
          <a:off x="4157275" y="11987892"/>
          <a:ext cx="436854" cy="122355"/>
        </a:xfrm>
        <a:prstGeom prst="mathMinus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320040</xdr:colOff>
      <xdr:row>83</xdr:row>
      <xdr:rowOff>36194</xdr:rowOff>
    </xdr:from>
    <xdr:to>
      <xdr:col>4</xdr:col>
      <xdr:colOff>426725</xdr:colOff>
      <xdr:row>86</xdr:row>
      <xdr:rowOff>7619</xdr:rowOff>
    </xdr:to>
    <xdr:sp macro="" textlink="">
      <xdr:nvSpPr>
        <xdr:cNvPr id="97" name="フリーフォーム 96"/>
        <xdr:cNvSpPr/>
      </xdr:nvSpPr>
      <xdr:spPr>
        <a:xfrm>
          <a:off x="2148840" y="13950314"/>
          <a:ext cx="716285" cy="474345"/>
        </a:xfrm>
        <a:custGeom>
          <a:avLst/>
          <a:gdLst>
            <a:gd name="connsiteX0" fmla="*/ 186110 w 367090"/>
            <a:gd name="connsiteY0" fmla="*/ 0 h 382937"/>
            <a:gd name="connsiteX1" fmla="*/ 138485 w 367090"/>
            <a:gd name="connsiteY1" fmla="*/ 9525 h 382937"/>
            <a:gd name="connsiteX2" fmla="*/ 124197 w 367090"/>
            <a:gd name="connsiteY2" fmla="*/ 19050 h 382937"/>
            <a:gd name="connsiteX3" fmla="*/ 109910 w 367090"/>
            <a:gd name="connsiteY3" fmla="*/ 23812 h 382937"/>
            <a:gd name="connsiteX4" fmla="*/ 62285 w 367090"/>
            <a:gd name="connsiteY4" fmla="*/ 57150 h 382937"/>
            <a:gd name="connsiteX5" fmla="*/ 38472 w 367090"/>
            <a:gd name="connsiteY5" fmla="*/ 100012 h 382937"/>
            <a:gd name="connsiteX6" fmla="*/ 28947 w 367090"/>
            <a:gd name="connsiteY6" fmla="*/ 114300 h 382937"/>
            <a:gd name="connsiteX7" fmla="*/ 372 w 367090"/>
            <a:gd name="connsiteY7" fmla="*/ 147637 h 382937"/>
            <a:gd name="connsiteX8" fmla="*/ 14660 w 367090"/>
            <a:gd name="connsiteY8" fmla="*/ 276225 h 382937"/>
            <a:gd name="connsiteX9" fmla="*/ 24185 w 367090"/>
            <a:gd name="connsiteY9" fmla="*/ 290512 h 382937"/>
            <a:gd name="connsiteX10" fmla="*/ 47997 w 367090"/>
            <a:gd name="connsiteY10" fmla="*/ 314325 h 382937"/>
            <a:gd name="connsiteX11" fmla="*/ 52760 w 367090"/>
            <a:gd name="connsiteY11" fmla="*/ 328612 h 382937"/>
            <a:gd name="connsiteX12" fmla="*/ 67047 w 367090"/>
            <a:gd name="connsiteY12" fmla="*/ 333375 h 382937"/>
            <a:gd name="connsiteX13" fmla="*/ 81335 w 367090"/>
            <a:gd name="connsiteY13" fmla="*/ 342900 h 382937"/>
            <a:gd name="connsiteX14" fmla="*/ 95622 w 367090"/>
            <a:gd name="connsiteY14" fmla="*/ 347662 h 382937"/>
            <a:gd name="connsiteX15" fmla="*/ 114672 w 367090"/>
            <a:gd name="connsiteY15" fmla="*/ 357187 h 382937"/>
            <a:gd name="connsiteX16" fmla="*/ 143247 w 367090"/>
            <a:gd name="connsiteY16" fmla="*/ 371475 h 382937"/>
            <a:gd name="connsiteX17" fmla="*/ 186110 w 367090"/>
            <a:gd name="connsiteY17" fmla="*/ 376237 h 382937"/>
            <a:gd name="connsiteX18" fmla="*/ 248022 w 367090"/>
            <a:gd name="connsiteY18" fmla="*/ 376237 h 382937"/>
            <a:gd name="connsiteX19" fmla="*/ 262310 w 367090"/>
            <a:gd name="connsiteY19" fmla="*/ 366712 h 382937"/>
            <a:gd name="connsiteX20" fmla="*/ 276597 w 367090"/>
            <a:gd name="connsiteY20" fmla="*/ 361950 h 382937"/>
            <a:gd name="connsiteX21" fmla="*/ 290885 w 367090"/>
            <a:gd name="connsiteY21" fmla="*/ 352425 h 382937"/>
            <a:gd name="connsiteX22" fmla="*/ 314697 w 367090"/>
            <a:gd name="connsiteY22" fmla="*/ 328612 h 382937"/>
            <a:gd name="connsiteX23" fmla="*/ 324222 w 367090"/>
            <a:gd name="connsiteY23" fmla="*/ 314325 h 382937"/>
            <a:gd name="connsiteX24" fmla="*/ 338510 w 367090"/>
            <a:gd name="connsiteY24" fmla="*/ 304800 h 382937"/>
            <a:gd name="connsiteX25" fmla="*/ 348035 w 367090"/>
            <a:gd name="connsiteY25" fmla="*/ 276225 h 382937"/>
            <a:gd name="connsiteX26" fmla="*/ 367085 w 367090"/>
            <a:gd name="connsiteY26" fmla="*/ 242887 h 3829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</a:cxnLst>
          <a:rect l="l" t="t" r="r" b="b"/>
          <a:pathLst>
            <a:path w="367090" h="382937">
              <a:moveTo>
                <a:pt x="186110" y="0"/>
              </a:moveTo>
              <a:cubicBezTo>
                <a:pt x="179658" y="1075"/>
                <a:pt x="147531" y="5648"/>
                <a:pt x="138485" y="9525"/>
              </a:cubicBezTo>
              <a:cubicBezTo>
                <a:pt x="133224" y="11780"/>
                <a:pt x="129317" y="16490"/>
                <a:pt x="124197" y="19050"/>
              </a:cubicBezTo>
              <a:cubicBezTo>
                <a:pt x="119707" y="21295"/>
                <a:pt x="114672" y="22225"/>
                <a:pt x="109910" y="23812"/>
              </a:cubicBezTo>
              <a:cubicBezTo>
                <a:pt x="74731" y="47265"/>
                <a:pt x="90493" y="35993"/>
                <a:pt x="62285" y="57150"/>
              </a:cubicBezTo>
              <a:cubicBezTo>
                <a:pt x="53901" y="82297"/>
                <a:pt x="60307" y="67259"/>
                <a:pt x="38472" y="100012"/>
              </a:cubicBezTo>
              <a:cubicBezTo>
                <a:pt x="35297" y="104775"/>
                <a:pt x="32994" y="110253"/>
                <a:pt x="28947" y="114300"/>
              </a:cubicBezTo>
              <a:cubicBezTo>
                <a:pt x="9047" y="134200"/>
                <a:pt x="18701" y="123199"/>
                <a:pt x="372" y="147637"/>
              </a:cubicBezTo>
              <a:cubicBezTo>
                <a:pt x="478" y="149853"/>
                <a:pt x="-3874" y="248424"/>
                <a:pt x="14660" y="276225"/>
              </a:cubicBezTo>
              <a:lnTo>
                <a:pt x="24185" y="290512"/>
              </a:lnTo>
              <a:cubicBezTo>
                <a:pt x="35352" y="324017"/>
                <a:pt x="18574" y="284903"/>
                <a:pt x="47997" y="314325"/>
              </a:cubicBezTo>
              <a:cubicBezTo>
                <a:pt x="51547" y="317875"/>
                <a:pt x="49210" y="325062"/>
                <a:pt x="52760" y="328612"/>
              </a:cubicBezTo>
              <a:cubicBezTo>
                <a:pt x="56310" y="332162"/>
                <a:pt x="62557" y="331130"/>
                <a:pt x="67047" y="333375"/>
              </a:cubicBezTo>
              <a:cubicBezTo>
                <a:pt x="72167" y="335935"/>
                <a:pt x="76215" y="340340"/>
                <a:pt x="81335" y="342900"/>
              </a:cubicBezTo>
              <a:cubicBezTo>
                <a:pt x="85825" y="345145"/>
                <a:pt x="91008" y="345685"/>
                <a:pt x="95622" y="347662"/>
              </a:cubicBezTo>
              <a:cubicBezTo>
                <a:pt x="102148" y="350459"/>
                <a:pt x="108508" y="353665"/>
                <a:pt x="114672" y="357187"/>
              </a:cubicBezTo>
              <a:cubicBezTo>
                <a:pt x="128221" y="364929"/>
                <a:pt x="127841" y="368907"/>
                <a:pt x="143247" y="371475"/>
              </a:cubicBezTo>
              <a:cubicBezTo>
                <a:pt x="157427" y="373838"/>
                <a:pt x="171822" y="374650"/>
                <a:pt x="186110" y="376237"/>
              </a:cubicBezTo>
              <a:cubicBezTo>
                <a:pt x="211695" y="384766"/>
                <a:pt x="207599" y="385566"/>
                <a:pt x="248022" y="376237"/>
              </a:cubicBezTo>
              <a:cubicBezTo>
                <a:pt x="253599" y="374950"/>
                <a:pt x="257190" y="369272"/>
                <a:pt x="262310" y="366712"/>
              </a:cubicBezTo>
              <a:cubicBezTo>
                <a:pt x="266800" y="364467"/>
                <a:pt x="271835" y="363537"/>
                <a:pt x="276597" y="361950"/>
              </a:cubicBezTo>
              <a:cubicBezTo>
                <a:pt x="281360" y="358775"/>
                <a:pt x="286838" y="356472"/>
                <a:pt x="290885" y="352425"/>
              </a:cubicBezTo>
              <a:cubicBezTo>
                <a:pt x="322638" y="320672"/>
                <a:pt x="276595" y="354014"/>
                <a:pt x="314697" y="328612"/>
              </a:cubicBezTo>
              <a:cubicBezTo>
                <a:pt x="317872" y="323850"/>
                <a:pt x="320175" y="318372"/>
                <a:pt x="324222" y="314325"/>
              </a:cubicBezTo>
              <a:cubicBezTo>
                <a:pt x="328270" y="310278"/>
                <a:pt x="335476" y="309654"/>
                <a:pt x="338510" y="304800"/>
              </a:cubicBezTo>
              <a:cubicBezTo>
                <a:pt x="343831" y="296286"/>
                <a:pt x="342466" y="284579"/>
                <a:pt x="348035" y="276225"/>
              </a:cubicBezTo>
              <a:cubicBezTo>
                <a:pt x="367966" y="246329"/>
                <a:pt x="367085" y="259098"/>
                <a:pt x="367085" y="242887"/>
              </a:cubicBezTo>
            </a:path>
          </a:pathLst>
        </a:custGeom>
        <a:solidFill>
          <a:schemeClr val="accent4">
            <a:lumMod val="20000"/>
            <a:lumOff val="8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401783</xdr:colOff>
      <xdr:row>79</xdr:row>
      <xdr:rowOff>118534</xdr:rowOff>
    </xdr:from>
    <xdr:to>
      <xdr:col>9</xdr:col>
      <xdr:colOff>81127</xdr:colOff>
      <xdr:row>85</xdr:row>
      <xdr:rowOff>97811</xdr:rowOff>
    </xdr:to>
    <xdr:sp macro="" textlink="">
      <xdr:nvSpPr>
        <xdr:cNvPr id="99" name="月 98"/>
        <xdr:cNvSpPr/>
      </xdr:nvSpPr>
      <xdr:spPr>
        <a:xfrm rot="9694136">
          <a:off x="5278583" y="13286847"/>
          <a:ext cx="288944" cy="979402"/>
        </a:xfrm>
        <a:prstGeom prst="moon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271415</xdr:colOff>
      <xdr:row>80</xdr:row>
      <xdr:rowOff>70036</xdr:rowOff>
    </xdr:from>
    <xdr:to>
      <xdr:col>9</xdr:col>
      <xdr:colOff>254471</xdr:colOff>
      <xdr:row>92</xdr:row>
      <xdr:rowOff>112033</xdr:rowOff>
    </xdr:to>
    <xdr:sp macro="" textlink="">
      <xdr:nvSpPr>
        <xdr:cNvPr id="68" name="月 67"/>
        <xdr:cNvSpPr/>
      </xdr:nvSpPr>
      <xdr:spPr>
        <a:xfrm rot="12620043">
          <a:off x="5148215" y="13481236"/>
          <a:ext cx="592656" cy="2053677"/>
        </a:xfrm>
        <a:prstGeom prst="moon">
          <a:avLst/>
        </a:prstGeom>
        <a:solidFill>
          <a:schemeClr val="accent1">
            <a:lumMod val="75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563881</xdr:colOff>
      <xdr:row>83</xdr:row>
      <xdr:rowOff>160020</xdr:rowOff>
    </xdr:from>
    <xdr:to>
      <xdr:col>9</xdr:col>
      <xdr:colOff>106681</xdr:colOff>
      <xdr:row>87</xdr:row>
      <xdr:rowOff>114300</xdr:rowOff>
    </xdr:to>
    <xdr:sp macro="" textlink="">
      <xdr:nvSpPr>
        <xdr:cNvPr id="98" name="フリーフォーム 97"/>
        <xdr:cNvSpPr/>
      </xdr:nvSpPr>
      <xdr:spPr>
        <a:xfrm rot="20431895">
          <a:off x="4836388" y="14004916"/>
          <a:ext cx="763517" cy="621503"/>
        </a:xfrm>
        <a:custGeom>
          <a:avLst/>
          <a:gdLst>
            <a:gd name="connsiteX0" fmla="*/ 0 w 495300"/>
            <a:gd name="connsiteY0" fmla="*/ 123825 h 485775"/>
            <a:gd name="connsiteX1" fmla="*/ 4762 w 495300"/>
            <a:gd name="connsiteY1" fmla="*/ 147637 h 485775"/>
            <a:gd name="connsiteX2" fmla="*/ 9525 w 495300"/>
            <a:gd name="connsiteY2" fmla="*/ 161925 h 485775"/>
            <a:gd name="connsiteX3" fmla="*/ 14287 w 495300"/>
            <a:gd name="connsiteY3" fmla="*/ 204787 h 485775"/>
            <a:gd name="connsiteX4" fmla="*/ 19050 w 495300"/>
            <a:gd name="connsiteY4" fmla="*/ 233362 h 485775"/>
            <a:gd name="connsiteX5" fmla="*/ 28575 w 495300"/>
            <a:gd name="connsiteY5" fmla="*/ 276225 h 485775"/>
            <a:gd name="connsiteX6" fmla="*/ 38100 w 495300"/>
            <a:gd name="connsiteY6" fmla="*/ 304800 h 485775"/>
            <a:gd name="connsiteX7" fmla="*/ 47625 w 495300"/>
            <a:gd name="connsiteY7" fmla="*/ 319087 h 485775"/>
            <a:gd name="connsiteX8" fmla="*/ 52387 w 495300"/>
            <a:gd name="connsiteY8" fmla="*/ 342900 h 485775"/>
            <a:gd name="connsiteX9" fmla="*/ 71437 w 495300"/>
            <a:gd name="connsiteY9" fmla="*/ 381000 h 485775"/>
            <a:gd name="connsiteX10" fmla="*/ 90487 w 495300"/>
            <a:gd name="connsiteY10" fmla="*/ 414337 h 485775"/>
            <a:gd name="connsiteX11" fmla="*/ 95250 w 495300"/>
            <a:gd name="connsiteY11" fmla="*/ 428625 h 485775"/>
            <a:gd name="connsiteX12" fmla="*/ 128587 w 495300"/>
            <a:gd name="connsiteY12" fmla="*/ 452437 h 485775"/>
            <a:gd name="connsiteX13" fmla="*/ 142875 w 495300"/>
            <a:gd name="connsiteY13" fmla="*/ 457200 h 485775"/>
            <a:gd name="connsiteX14" fmla="*/ 157162 w 495300"/>
            <a:gd name="connsiteY14" fmla="*/ 466725 h 485775"/>
            <a:gd name="connsiteX15" fmla="*/ 200025 w 495300"/>
            <a:gd name="connsiteY15" fmla="*/ 476250 h 485775"/>
            <a:gd name="connsiteX16" fmla="*/ 214312 w 495300"/>
            <a:gd name="connsiteY16" fmla="*/ 481012 h 485775"/>
            <a:gd name="connsiteX17" fmla="*/ 257175 w 495300"/>
            <a:gd name="connsiteY17" fmla="*/ 485775 h 485775"/>
            <a:gd name="connsiteX18" fmla="*/ 371475 w 495300"/>
            <a:gd name="connsiteY18" fmla="*/ 476250 h 485775"/>
            <a:gd name="connsiteX19" fmla="*/ 390525 w 495300"/>
            <a:gd name="connsiteY19" fmla="*/ 466725 h 485775"/>
            <a:gd name="connsiteX20" fmla="*/ 419100 w 495300"/>
            <a:gd name="connsiteY20" fmla="*/ 447675 h 485775"/>
            <a:gd name="connsiteX21" fmla="*/ 438150 w 495300"/>
            <a:gd name="connsiteY21" fmla="*/ 419100 h 485775"/>
            <a:gd name="connsiteX22" fmla="*/ 447675 w 495300"/>
            <a:gd name="connsiteY22" fmla="*/ 404812 h 485775"/>
            <a:gd name="connsiteX23" fmla="*/ 452437 w 495300"/>
            <a:gd name="connsiteY23" fmla="*/ 390525 h 485775"/>
            <a:gd name="connsiteX24" fmla="*/ 466725 w 495300"/>
            <a:gd name="connsiteY24" fmla="*/ 385762 h 485775"/>
            <a:gd name="connsiteX25" fmla="*/ 476250 w 495300"/>
            <a:gd name="connsiteY25" fmla="*/ 357187 h 485775"/>
            <a:gd name="connsiteX26" fmla="*/ 485775 w 495300"/>
            <a:gd name="connsiteY26" fmla="*/ 328612 h 485775"/>
            <a:gd name="connsiteX27" fmla="*/ 490537 w 495300"/>
            <a:gd name="connsiteY27" fmla="*/ 314325 h 485775"/>
            <a:gd name="connsiteX28" fmla="*/ 495300 w 495300"/>
            <a:gd name="connsiteY28" fmla="*/ 295275 h 485775"/>
            <a:gd name="connsiteX29" fmla="*/ 490537 w 495300"/>
            <a:gd name="connsiteY29" fmla="*/ 200025 h 485775"/>
            <a:gd name="connsiteX30" fmla="*/ 481012 w 495300"/>
            <a:gd name="connsiteY30" fmla="*/ 171450 h 485775"/>
            <a:gd name="connsiteX31" fmla="*/ 466725 w 495300"/>
            <a:gd name="connsiteY31" fmla="*/ 138112 h 485775"/>
            <a:gd name="connsiteX32" fmla="*/ 452437 w 495300"/>
            <a:gd name="connsiteY32" fmla="*/ 109537 h 485775"/>
            <a:gd name="connsiteX33" fmla="*/ 428625 w 495300"/>
            <a:gd name="connsiteY33" fmla="*/ 66675 h 485775"/>
            <a:gd name="connsiteX34" fmla="*/ 400050 w 495300"/>
            <a:gd name="connsiteY34" fmla="*/ 57150 h 485775"/>
            <a:gd name="connsiteX35" fmla="*/ 381000 w 495300"/>
            <a:gd name="connsiteY35" fmla="*/ 38100 h 485775"/>
            <a:gd name="connsiteX36" fmla="*/ 347662 w 495300"/>
            <a:gd name="connsiteY36" fmla="*/ 9525 h 485775"/>
            <a:gd name="connsiteX37" fmla="*/ 319087 w 495300"/>
            <a:gd name="connsiteY37" fmla="*/ 0 h 485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</a:cxnLst>
          <a:rect l="l" t="t" r="r" b="b"/>
          <a:pathLst>
            <a:path w="495300" h="485775">
              <a:moveTo>
                <a:pt x="0" y="123825"/>
              </a:moveTo>
              <a:cubicBezTo>
                <a:pt x="1587" y="131762"/>
                <a:pt x="2799" y="139784"/>
                <a:pt x="4762" y="147637"/>
              </a:cubicBezTo>
              <a:cubicBezTo>
                <a:pt x="5980" y="152507"/>
                <a:pt x="8700" y="156973"/>
                <a:pt x="9525" y="161925"/>
              </a:cubicBezTo>
              <a:cubicBezTo>
                <a:pt x="11888" y="176105"/>
                <a:pt x="12387" y="190538"/>
                <a:pt x="14287" y="204787"/>
              </a:cubicBezTo>
              <a:cubicBezTo>
                <a:pt x="15563" y="214359"/>
                <a:pt x="17323" y="223861"/>
                <a:pt x="19050" y="233362"/>
              </a:cubicBezTo>
              <a:cubicBezTo>
                <a:pt x="21144" y="244878"/>
                <a:pt x="25044" y="264455"/>
                <a:pt x="28575" y="276225"/>
              </a:cubicBezTo>
              <a:cubicBezTo>
                <a:pt x="31460" y="285842"/>
                <a:pt x="32531" y="296446"/>
                <a:pt x="38100" y="304800"/>
              </a:cubicBezTo>
              <a:lnTo>
                <a:pt x="47625" y="319087"/>
              </a:lnTo>
              <a:cubicBezTo>
                <a:pt x="49212" y="327025"/>
                <a:pt x="49481" y="335345"/>
                <a:pt x="52387" y="342900"/>
              </a:cubicBezTo>
              <a:cubicBezTo>
                <a:pt x="57484" y="356153"/>
                <a:pt x="66946" y="367530"/>
                <a:pt x="71437" y="381000"/>
              </a:cubicBezTo>
              <a:cubicBezTo>
                <a:pt x="78710" y="402817"/>
                <a:pt x="73188" y="391271"/>
                <a:pt x="90487" y="414337"/>
              </a:cubicBezTo>
              <a:cubicBezTo>
                <a:pt x="92075" y="419100"/>
                <a:pt x="92036" y="424768"/>
                <a:pt x="95250" y="428625"/>
              </a:cubicBezTo>
              <a:cubicBezTo>
                <a:pt x="96789" y="430472"/>
                <a:pt x="123625" y="449956"/>
                <a:pt x="128587" y="452437"/>
              </a:cubicBezTo>
              <a:cubicBezTo>
                <a:pt x="133077" y="454682"/>
                <a:pt x="138385" y="454955"/>
                <a:pt x="142875" y="457200"/>
              </a:cubicBezTo>
              <a:cubicBezTo>
                <a:pt x="147994" y="459760"/>
                <a:pt x="152043" y="464165"/>
                <a:pt x="157162" y="466725"/>
              </a:cubicBezTo>
              <a:cubicBezTo>
                <a:pt x="170023" y="473156"/>
                <a:pt x="186863" y="473325"/>
                <a:pt x="200025" y="476250"/>
              </a:cubicBezTo>
              <a:cubicBezTo>
                <a:pt x="204925" y="477339"/>
                <a:pt x="209360" y="480187"/>
                <a:pt x="214312" y="481012"/>
              </a:cubicBezTo>
              <a:cubicBezTo>
                <a:pt x="228492" y="483375"/>
                <a:pt x="242887" y="484187"/>
                <a:pt x="257175" y="485775"/>
              </a:cubicBezTo>
              <a:cubicBezTo>
                <a:pt x="260700" y="485579"/>
                <a:pt x="345658" y="483995"/>
                <a:pt x="371475" y="476250"/>
              </a:cubicBezTo>
              <a:cubicBezTo>
                <a:pt x="378275" y="474210"/>
                <a:pt x="384437" y="470378"/>
                <a:pt x="390525" y="466725"/>
              </a:cubicBezTo>
              <a:cubicBezTo>
                <a:pt x="400341" y="460835"/>
                <a:pt x="419100" y="447675"/>
                <a:pt x="419100" y="447675"/>
              </a:cubicBezTo>
              <a:lnTo>
                <a:pt x="438150" y="419100"/>
              </a:lnTo>
              <a:lnTo>
                <a:pt x="447675" y="404812"/>
              </a:lnTo>
              <a:cubicBezTo>
                <a:pt x="449262" y="400050"/>
                <a:pt x="448887" y="394075"/>
                <a:pt x="452437" y="390525"/>
              </a:cubicBezTo>
              <a:cubicBezTo>
                <a:pt x="455987" y="386975"/>
                <a:pt x="463807" y="389847"/>
                <a:pt x="466725" y="385762"/>
              </a:cubicBezTo>
              <a:cubicBezTo>
                <a:pt x="472561" y="377592"/>
                <a:pt x="473075" y="366712"/>
                <a:pt x="476250" y="357187"/>
              </a:cubicBezTo>
              <a:lnTo>
                <a:pt x="485775" y="328612"/>
              </a:lnTo>
              <a:cubicBezTo>
                <a:pt x="487362" y="323850"/>
                <a:pt x="489319" y="319195"/>
                <a:pt x="490537" y="314325"/>
              </a:cubicBezTo>
              <a:lnTo>
                <a:pt x="495300" y="295275"/>
              </a:lnTo>
              <a:cubicBezTo>
                <a:pt x="493712" y="263525"/>
                <a:pt x="494181" y="231605"/>
                <a:pt x="490537" y="200025"/>
              </a:cubicBezTo>
              <a:cubicBezTo>
                <a:pt x="489386" y="190051"/>
                <a:pt x="484187" y="180975"/>
                <a:pt x="481012" y="171450"/>
              </a:cubicBezTo>
              <a:cubicBezTo>
                <a:pt x="469844" y="137944"/>
                <a:pt x="484380" y="179305"/>
                <a:pt x="466725" y="138112"/>
              </a:cubicBezTo>
              <a:cubicBezTo>
                <a:pt x="454894" y="110509"/>
                <a:pt x="470741" y="136994"/>
                <a:pt x="452437" y="109537"/>
              </a:cubicBezTo>
              <a:cubicBezTo>
                <a:pt x="448244" y="96956"/>
                <a:pt x="440908" y="70769"/>
                <a:pt x="428625" y="66675"/>
              </a:cubicBezTo>
              <a:lnTo>
                <a:pt x="400050" y="57150"/>
              </a:lnTo>
              <a:cubicBezTo>
                <a:pt x="390524" y="28573"/>
                <a:pt x="403225" y="53975"/>
                <a:pt x="381000" y="38100"/>
              </a:cubicBezTo>
              <a:cubicBezTo>
                <a:pt x="361558" y="24213"/>
                <a:pt x="367092" y="18160"/>
                <a:pt x="347662" y="9525"/>
              </a:cubicBezTo>
              <a:cubicBezTo>
                <a:pt x="338487" y="5447"/>
                <a:pt x="319087" y="0"/>
                <a:pt x="319087" y="0"/>
              </a:cubicBezTo>
            </a:path>
          </a:pathLst>
        </a:custGeom>
        <a:solidFill>
          <a:schemeClr val="accent4">
            <a:lumMod val="20000"/>
            <a:lumOff val="8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422692</xdr:colOff>
      <xdr:row>97</xdr:row>
      <xdr:rowOff>139961</xdr:rowOff>
    </xdr:from>
    <xdr:to>
      <xdr:col>12</xdr:col>
      <xdr:colOff>358140</xdr:colOff>
      <xdr:row>112</xdr:row>
      <xdr:rowOff>99061</xdr:rowOff>
    </xdr:to>
    <xdr:sp macro="" textlink="">
      <xdr:nvSpPr>
        <xdr:cNvPr id="100" name="円/楕円 99"/>
        <xdr:cNvSpPr/>
      </xdr:nvSpPr>
      <xdr:spPr>
        <a:xfrm>
          <a:off x="4689892" y="16401041"/>
          <a:ext cx="2983448" cy="24737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94</xdr:row>
      <xdr:rowOff>68580</xdr:rowOff>
    </xdr:from>
    <xdr:to>
      <xdr:col>9</xdr:col>
      <xdr:colOff>152400</xdr:colOff>
      <xdr:row>102</xdr:row>
      <xdr:rowOff>30480</xdr:rowOff>
    </xdr:to>
    <xdr:sp macro="" textlink="">
      <xdr:nvSpPr>
        <xdr:cNvPr id="101" name="円/楕円 100"/>
        <xdr:cNvSpPr/>
      </xdr:nvSpPr>
      <xdr:spPr>
        <a:xfrm>
          <a:off x="4457700" y="15826740"/>
          <a:ext cx="1181100" cy="1303020"/>
        </a:xfrm>
        <a:prstGeom prst="ellipse">
          <a:avLst/>
        </a:prstGeom>
        <a:ln>
          <a:solidFill>
            <a:schemeClr val="accent2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342900</xdr:colOff>
      <xdr:row>93</xdr:row>
      <xdr:rowOff>144780</xdr:rowOff>
    </xdr:from>
    <xdr:to>
      <xdr:col>12</xdr:col>
      <xdr:colOff>586740</xdr:colOff>
      <xdr:row>102</xdr:row>
      <xdr:rowOff>15240</xdr:rowOff>
    </xdr:to>
    <xdr:sp macro="" textlink="">
      <xdr:nvSpPr>
        <xdr:cNvPr id="102" name="円/楕円 101"/>
        <xdr:cNvSpPr/>
      </xdr:nvSpPr>
      <xdr:spPr>
        <a:xfrm>
          <a:off x="6438900" y="15735300"/>
          <a:ext cx="1463040" cy="1379220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251460</xdr:colOff>
      <xdr:row>104</xdr:row>
      <xdr:rowOff>68580</xdr:rowOff>
    </xdr:from>
    <xdr:to>
      <xdr:col>11</xdr:col>
      <xdr:colOff>167640</xdr:colOff>
      <xdr:row>110</xdr:row>
      <xdr:rowOff>160020</xdr:rowOff>
    </xdr:to>
    <xdr:sp macro="" textlink="">
      <xdr:nvSpPr>
        <xdr:cNvPr id="105" name="円/楕円 104"/>
        <xdr:cNvSpPr/>
      </xdr:nvSpPr>
      <xdr:spPr>
        <a:xfrm>
          <a:off x="5128260" y="17503140"/>
          <a:ext cx="1744980" cy="1097280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358140</xdr:colOff>
      <xdr:row>102</xdr:row>
      <xdr:rowOff>129540</xdr:rowOff>
    </xdr:from>
    <xdr:to>
      <xdr:col>9</xdr:col>
      <xdr:colOff>152400</xdr:colOff>
      <xdr:row>105</xdr:row>
      <xdr:rowOff>53340</xdr:rowOff>
    </xdr:to>
    <xdr:sp macro="" textlink="">
      <xdr:nvSpPr>
        <xdr:cNvPr id="107" name="円/楕円 106"/>
        <xdr:cNvSpPr/>
      </xdr:nvSpPr>
      <xdr:spPr>
        <a:xfrm>
          <a:off x="5234940" y="17228820"/>
          <a:ext cx="403860" cy="426720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38100</xdr:colOff>
      <xdr:row>102</xdr:row>
      <xdr:rowOff>60960</xdr:rowOff>
    </xdr:from>
    <xdr:to>
      <xdr:col>10</xdr:col>
      <xdr:colOff>518160</xdr:colOff>
      <xdr:row>105</xdr:row>
      <xdr:rowOff>60960</xdr:rowOff>
    </xdr:to>
    <xdr:sp macro="" textlink="">
      <xdr:nvSpPr>
        <xdr:cNvPr id="108" name="円/楕円 107"/>
        <xdr:cNvSpPr/>
      </xdr:nvSpPr>
      <xdr:spPr>
        <a:xfrm>
          <a:off x="6134100" y="17160240"/>
          <a:ext cx="480060" cy="502920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563880</xdr:colOff>
      <xdr:row>102</xdr:row>
      <xdr:rowOff>160020</xdr:rowOff>
    </xdr:from>
    <xdr:to>
      <xdr:col>9</xdr:col>
      <xdr:colOff>129540</xdr:colOff>
      <xdr:row>104</xdr:row>
      <xdr:rowOff>30480</xdr:rowOff>
    </xdr:to>
    <xdr:sp macro="" textlink="">
      <xdr:nvSpPr>
        <xdr:cNvPr id="109" name="円/楕円 108"/>
        <xdr:cNvSpPr/>
      </xdr:nvSpPr>
      <xdr:spPr>
        <a:xfrm>
          <a:off x="5440680" y="17259300"/>
          <a:ext cx="175260" cy="205740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220980</xdr:colOff>
      <xdr:row>102</xdr:row>
      <xdr:rowOff>129540</xdr:rowOff>
    </xdr:from>
    <xdr:to>
      <xdr:col>10</xdr:col>
      <xdr:colOff>449580</xdr:colOff>
      <xdr:row>104</xdr:row>
      <xdr:rowOff>15240</xdr:rowOff>
    </xdr:to>
    <xdr:sp macro="" textlink="">
      <xdr:nvSpPr>
        <xdr:cNvPr id="110" name="円/楕円 109"/>
        <xdr:cNvSpPr/>
      </xdr:nvSpPr>
      <xdr:spPr>
        <a:xfrm>
          <a:off x="6316980" y="17228820"/>
          <a:ext cx="228600" cy="220980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388620</xdr:colOff>
      <xdr:row>96</xdr:row>
      <xdr:rowOff>68580</xdr:rowOff>
    </xdr:from>
    <xdr:to>
      <xdr:col>8</xdr:col>
      <xdr:colOff>426720</xdr:colOff>
      <xdr:row>100</xdr:row>
      <xdr:rowOff>91440</xdr:rowOff>
    </xdr:to>
    <xdr:sp macro="" textlink="">
      <xdr:nvSpPr>
        <xdr:cNvPr id="113" name="円/楕円 112"/>
        <xdr:cNvSpPr/>
      </xdr:nvSpPr>
      <xdr:spPr>
        <a:xfrm>
          <a:off x="4655820" y="16162020"/>
          <a:ext cx="647700" cy="69342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4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464820</xdr:colOff>
      <xdr:row>96</xdr:row>
      <xdr:rowOff>15240</xdr:rowOff>
    </xdr:from>
    <xdr:to>
      <xdr:col>12</xdr:col>
      <xdr:colOff>137160</xdr:colOff>
      <xdr:row>100</xdr:row>
      <xdr:rowOff>99060</xdr:rowOff>
    </xdr:to>
    <xdr:sp macro="" textlink="">
      <xdr:nvSpPr>
        <xdr:cNvPr id="114" name="円/楕円 113"/>
        <xdr:cNvSpPr/>
      </xdr:nvSpPr>
      <xdr:spPr>
        <a:xfrm>
          <a:off x="6560820" y="16108680"/>
          <a:ext cx="89154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4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189246</xdr:colOff>
      <xdr:row>96</xdr:row>
      <xdr:rowOff>111328</xdr:rowOff>
    </xdr:from>
    <xdr:to>
      <xdr:col>8</xdr:col>
      <xdr:colOff>595616</xdr:colOff>
      <xdr:row>104</xdr:row>
      <xdr:rowOff>124895</xdr:rowOff>
    </xdr:to>
    <xdr:sp macro="" textlink="">
      <xdr:nvSpPr>
        <xdr:cNvPr id="115" name="月 114"/>
        <xdr:cNvSpPr/>
      </xdr:nvSpPr>
      <xdr:spPr>
        <a:xfrm rot="2637192">
          <a:off x="5066046" y="16204768"/>
          <a:ext cx="406370" cy="1354687"/>
        </a:xfrm>
        <a:prstGeom prst="moon">
          <a:avLst>
            <a:gd name="adj" fmla="val 54098"/>
          </a:avLst>
        </a:prstGeom>
        <a:ln>
          <a:solidFill>
            <a:schemeClr val="accent2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179033</xdr:colOff>
      <xdr:row>96</xdr:row>
      <xdr:rowOff>45647</xdr:rowOff>
    </xdr:from>
    <xdr:to>
      <xdr:col>11</xdr:col>
      <xdr:colOff>425210</xdr:colOff>
      <xdr:row>105</xdr:row>
      <xdr:rowOff>150813</xdr:rowOff>
    </xdr:to>
    <xdr:sp macro="" textlink="">
      <xdr:nvSpPr>
        <xdr:cNvPr id="116" name="月 115"/>
        <xdr:cNvSpPr/>
      </xdr:nvSpPr>
      <xdr:spPr>
        <a:xfrm rot="8299371">
          <a:off x="6266274" y="16021371"/>
          <a:ext cx="854902" cy="1602890"/>
        </a:xfrm>
        <a:prstGeom prst="moon">
          <a:avLst/>
        </a:prstGeom>
        <a:ln>
          <a:solidFill>
            <a:schemeClr val="accent2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580999</xdr:colOff>
      <xdr:row>97</xdr:row>
      <xdr:rowOff>167562</xdr:rowOff>
    </xdr:from>
    <xdr:to>
      <xdr:col>10</xdr:col>
      <xdr:colOff>249091</xdr:colOff>
      <xdr:row>101</xdr:row>
      <xdr:rowOff>108765</xdr:rowOff>
    </xdr:to>
    <xdr:sp macro="" textlink="">
      <xdr:nvSpPr>
        <xdr:cNvPr id="117" name="月 116"/>
        <xdr:cNvSpPr/>
      </xdr:nvSpPr>
      <xdr:spPr>
        <a:xfrm rot="21374748">
          <a:off x="5457799" y="16428642"/>
          <a:ext cx="887292" cy="611763"/>
        </a:xfrm>
        <a:prstGeom prst="moon">
          <a:avLst>
            <a:gd name="adj" fmla="val 43074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212949</xdr:colOff>
      <xdr:row>107</xdr:row>
      <xdr:rowOff>166146</xdr:rowOff>
    </xdr:from>
    <xdr:to>
      <xdr:col>14</xdr:col>
      <xdr:colOff>29368</xdr:colOff>
      <xdr:row>109</xdr:row>
      <xdr:rowOff>105326</xdr:rowOff>
    </xdr:to>
    <xdr:sp macro="" textlink="">
      <xdr:nvSpPr>
        <xdr:cNvPr id="129" name="斜め縞 128"/>
        <xdr:cNvSpPr/>
      </xdr:nvSpPr>
      <xdr:spPr>
        <a:xfrm rot="3762496">
          <a:off x="8213529" y="18027846"/>
          <a:ext cx="274460" cy="426019"/>
        </a:xfrm>
        <a:prstGeom prst="diagStrip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121762</xdr:colOff>
      <xdr:row>106</xdr:row>
      <xdr:rowOff>145257</xdr:rowOff>
    </xdr:from>
    <xdr:to>
      <xdr:col>13</xdr:col>
      <xdr:colOff>558885</xdr:colOff>
      <xdr:row>108</xdr:row>
      <xdr:rowOff>99386</xdr:rowOff>
    </xdr:to>
    <xdr:sp macro="" textlink="">
      <xdr:nvSpPr>
        <xdr:cNvPr id="130" name="斜め縞 129"/>
        <xdr:cNvSpPr/>
      </xdr:nvSpPr>
      <xdr:spPr>
        <a:xfrm rot="3184287">
          <a:off x="8120419" y="17841240"/>
          <a:ext cx="289409" cy="437123"/>
        </a:xfrm>
        <a:prstGeom prst="diagStrip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78659</xdr:colOff>
      <xdr:row>105</xdr:row>
      <xdr:rowOff>53907</xdr:rowOff>
    </xdr:from>
    <xdr:to>
      <xdr:col>13</xdr:col>
      <xdr:colOff>379469</xdr:colOff>
      <xdr:row>107</xdr:row>
      <xdr:rowOff>116658</xdr:rowOff>
    </xdr:to>
    <xdr:sp macro="" textlink="">
      <xdr:nvSpPr>
        <xdr:cNvPr id="131" name="斜め縞 130"/>
        <xdr:cNvSpPr/>
      </xdr:nvSpPr>
      <xdr:spPr>
        <a:xfrm rot="1870646">
          <a:off x="8003459" y="17656107"/>
          <a:ext cx="300810" cy="398031"/>
        </a:xfrm>
        <a:prstGeom prst="diagStrip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326669</xdr:colOff>
      <xdr:row>107</xdr:row>
      <xdr:rowOff>140961</xdr:rowOff>
    </xdr:from>
    <xdr:to>
      <xdr:col>11</xdr:col>
      <xdr:colOff>127896</xdr:colOff>
      <xdr:row>111</xdr:row>
      <xdr:rowOff>41570</xdr:rowOff>
    </xdr:to>
    <xdr:sp macro="" textlink="">
      <xdr:nvSpPr>
        <xdr:cNvPr id="132" name="月 131"/>
        <xdr:cNvSpPr/>
      </xdr:nvSpPr>
      <xdr:spPr>
        <a:xfrm rot="15818881">
          <a:off x="5732898" y="17549012"/>
          <a:ext cx="571169" cy="1630027"/>
        </a:xfrm>
        <a:prstGeom prst="moon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552345</xdr:colOff>
      <xdr:row>106</xdr:row>
      <xdr:rowOff>68580</xdr:rowOff>
    </xdr:from>
    <xdr:to>
      <xdr:col>10</xdr:col>
      <xdr:colOff>297183</xdr:colOff>
      <xdr:row>108</xdr:row>
      <xdr:rowOff>118754</xdr:rowOff>
    </xdr:to>
    <xdr:sp macro="" textlink="">
      <xdr:nvSpPr>
        <xdr:cNvPr id="133" name="月 132"/>
        <xdr:cNvSpPr/>
      </xdr:nvSpPr>
      <xdr:spPr>
        <a:xfrm rot="16200000">
          <a:off x="5718437" y="17549128"/>
          <a:ext cx="385454" cy="964038"/>
        </a:xfrm>
        <a:prstGeom prst="moon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266700</xdr:colOff>
      <xdr:row>119</xdr:row>
      <xdr:rowOff>114300</xdr:rowOff>
    </xdr:from>
    <xdr:to>
      <xdr:col>9</xdr:col>
      <xdr:colOff>608724</xdr:colOff>
      <xdr:row>127</xdr:row>
      <xdr:rowOff>137160</xdr:rowOff>
    </xdr:to>
    <xdr:sp macro="" textlink="">
      <xdr:nvSpPr>
        <xdr:cNvPr id="134" name="円/楕円 133"/>
        <xdr:cNvSpPr/>
      </xdr:nvSpPr>
      <xdr:spPr>
        <a:xfrm>
          <a:off x="5136493" y="19917541"/>
          <a:ext cx="950748" cy="1354171"/>
        </a:xfrm>
        <a:prstGeom prst="ellipse">
          <a:avLst/>
        </a:prstGeom>
        <a:ln>
          <a:solidFill>
            <a:schemeClr val="accent2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493751</xdr:colOff>
      <xdr:row>101</xdr:row>
      <xdr:rowOff>100989</xdr:rowOff>
    </xdr:from>
    <xdr:to>
      <xdr:col>10</xdr:col>
      <xdr:colOff>261131</xdr:colOff>
      <xdr:row>109</xdr:row>
      <xdr:rowOff>79302</xdr:rowOff>
    </xdr:to>
    <xdr:sp macro="" textlink="">
      <xdr:nvSpPr>
        <xdr:cNvPr id="119" name="弦 118"/>
        <xdr:cNvSpPr/>
      </xdr:nvSpPr>
      <xdr:spPr>
        <a:xfrm rot="20741042">
          <a:off x="5370551" y="17032629"/>
          <a:ext cx="986580" cy="1319433"/>
        </a:xfrm>
        <a:prstGeom prst="chord">
          <a:avLst>
            <a:gd name="adj1" fmla="val 2700000"/>
            <a:gd name="adj2" fmla="val 9207490"/>
          </a:avLst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227028</xdr:colOff>
      <xdr:row>119</xdr:row>
      <xdr:rowOff>143166</xdr:rowOff>
    </xdr:from>
    <xdr:to>
      <xdr:col>11</xdr:col>
      <xdr:colOff>497234</xdr:colOff>
      <xdr:row>128</xdr:row>
      <xdr:rowOff>48262</xdr:rowOff>
    </xdr:to>
    <xdr:sp macro="" textlink="">
      <xdr:nvSpPr>
        <xdr:cNvPr id="135" name="円/楕円 134"/>
        <xdr:cNvSpPr/>
      </xdr:nvSpPr>
      <xdr:spPr>
        <a:xfrm rot="21175296">
          <a:off x="6323028" y="20092326"/>
          <a:ext cx="879806" cy="1413856"/>
        </a:xfrm>
        <a:prstGeom prst="ellipse">
          <a:avLst/>
        </a:prstGeom>
        <a:ln>
          <a:solidFill>
            <a:schemeClr val="accent2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257695</xdr:colOff>
      <xdr:row>125</xdr:row>
      <xdr:rowOff>35060</xdr:rowOff>
    </xdr:from>
    <xdr:to>
      <xdr:col>9</xdr:col>
      <xdr:colOff>459518</xdr:colOff>
      <xdr:row>128</xdr:row>
      <xdr:rowOff>458</xdr:rowOff>
    </xdr:to>
    <xdr:sp macro="" textlink="">
      <xdr:nvSpPr>
        <xdr:cNvPr id="138" name="月 137"/>
        <xdr:cNvSpPr/>
      </xdr:nvSpPr>
      <xdr:spPr>
        <a:xfrm rot="16714912">
          <a:off x="5300442" y="20663830"/>
          <a:ext cx="464640" cy="810547"/>
        </a:xfrm>
        <a:prstGeom prst="moon">
          <a:avLst/>
        </a:prstGeom>
        <a:ln>
          <a:solidFill>
            <a:schemeClr val="accent2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348209</xdr:colOff>
      <xdr:row>126</xdr:row>
      <xdr:rowOff>2360</xdr:rowOff>
    </xdr:from>
    <xdr:to>
      <xdr:col>11</xdr:col>
      <xdr:colOff>513783</xdr:colOff>
      <xdr:row>128</xdr:row>
      <xdr:rowOff>48394</xdr:rowOff>
    </xdr:to>
    <xdr:sp macro="" textlink="">
      <xdr:nvSpPr>
        <xdr:cNvPr id="139" name="月 138"/>
        <xdr:cNvSpPr/>
      </xdr:nvSpPr>
      <xdr:spPr>
        <a:xfrm rot="15734891">
          <a:off x="6633169" y="20772779"/>
          <a:ext cx="378862" cy="774299"/>
        </a:xfrm>
        <a:prstGeom prst="moon">
          <a:avLst/>
        </a:prstGeom>
        <a:ln>
          <a:solidFill>
            <a:schemeClr val="accent2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358403</xdr:colOff>
      <xdr:row>126</xdr:row>
      <xdr:rowOff>102126</xdr:rowOff>
    </xdr:from>
    <xdr:to>
      <xdr:col>9</xdr:col>
      <xdr:colOff>50489</xdr:colOff>
      <xdr:row>128</xdr:row>
      <xdr:rowOff>163651</xdr:rowOff>
    </xdr:to>
    <xdr:sp macro="" textlink="">
      <xdr:nvSpPr>
        <xdr:cNvPr id="143" name="斜め縞 142"/>
        <xdr:cNvSpPr/>
      </xdr:nvSpPr>
      <xdr:spPr>
        <a:xfrm rot="1043481">
          <a:off x="5228196" y="21070264"/>
          <a:ext cx="300810" cy="394353"/>
        </a:xfrm>
        <a:prstGeom prst="diagStrip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529298</xdr:colOff>
      <xdr:row>125</xdr:row>
      <xdr:rowOff>4800</xdr:rowOff>
    </xdr:from>
    <xdr:to>
      <xdr:col>9</xdr:col>
      <xdr:colOff>177442</xdr:colOff>
      <xdr:row>127</xdr:row>
      <xdr:rowOff>129172</xdr:rowOff>
    </xdr:to>
    <xdr:sp macro="" textlink="">
      <xdr:nvSpPr>
        <xdr:cNvPr id="145" name="月 144"/>
        <xdr:cNvSpPr/>
      </xdr:nvSpPr>
      <xdr:spPr>
        <a:xfrm rot="18306254">
          <a:off x="5298925" y="20906690"/>
          <a:ext cx="457200" cy="256868"/>
        </a:xfrm>
        <a:prstGeom prst="moon">
          <a:avLst/>
        </a:prstGeom>
        <a:ln>
          <a:solidFill>
            <a:schemeClr val="accent2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275670</xdr:colOff>
      <xdr:row>144</xdr:row>
      <xdr:rowOff>135782</xdr:rowOff>
    </xdr:from>
    <xdr:to>
      <xdr:col>7</xdr:col>
      <xdr:colOff>98307</xdr:colOff>
      <xdr:row>150</xdr:row>
      <xdr:rowOff>42616</xdr:rowOff>
    </xdr:to>
    <xdr:sp macro="" textlink="">
      <xdr:nvSpPr>
        <xdr:cNvPr id="157" name="円/楕円 156"/>
        <xdr:cNvSpPr/>
      </xdr:nvSpPr>
      <xdr:spPr>
        <a:xfrm rot="1818024">
          <a:off x="2714070" y="24275942"/>
          <a:ext cx="1651437" cy="912674"/>
        </a:xfrm>
        <a:prstGeom prst="ellipse">
          <a:avLst/>
        </a:prstGeom>
        <a:solidFill>
          <a:srgbClr val="FF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238882</xdr:colOff>
      <xdr:row>136</xdr:row>
      <xdr:rowOff>78237</xdr:rowOff>
    </xdr:from>
    <xdr:to>
      <xdr:col>10</xdr:col>
      <xdr:colOff>286849</xdr:colOff>
      <xdr:row>144</xdr:row>
      <xdr:rowOff>162483</xdr:rowOff>
    </xdr:to>
    <xdr:sp macro="" textlink="">
      <xdr:nvSpPr>
        <xdr:cNvPr id="159" name="円/楕円 158"/>
        <xdr:cNvSpPr/>
      </xdr:nvSpPr>
      <xdr:spPr>
        <a:xfrm rot="4701525">
          <a:off x="5341383" y="23261176"/>
          <a:ext cx="1425366" cy="657567"/>
        </a:xfrm>
        <a:prstGeom prst="ellipse">
          <a:avLst/>
        </a:prstGeom>
        <a:solidFill>
          <a:srgbClr val="FF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435619</xdr:colOff>
      <xdr:row>134</xdr:row>
      <xdr:rowOff>165781</xdr:rowOff>
    </xdr:from>
    <xdr:to>
      <xdr:col>8</xdr:col>
      <xdr:colOff>231179</xdr:colOff>
      <xdr:row>148</xdr:row>
      <xdr:rowOff>66949</xdr:rowOff>
    </xdr:to>
    <xdr:sp macro="" textlink="">
      <xdr:nvSpPr>
        <xdr:cNvPr id="158" name="円/楕円 157"/>
        <xdr:cNvSpPr/>
      </xdr:nvSpPr>
      <xdr:spPr>
        <a:xfrm rot="3314690">
          <a:off x="3476535" y="23246225"/>
          <a:ext cx="2248128" cy="1014760"/>
        </a:xfrm>
        <a:prstGeom prst="ellipse">
          <a:avLst/>
        </a:prstGeom>
        <a:solidFill>
          <a:srgbClr val="FF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265776</xdr:colOff>
      <xdr:row>114</xdr:row>
      <xdr:rowOff>101850</xdr:rowOff>
    </xdr:from>
    <xdr:to>
      <xdr:col>10</xdr:col>
      <xdr:colOff>107476</xdr:colOff>
      <xdr:row>121</xdr:row>
      <xdr:rowOff>33186</xdr:rowOff>
    </xdr:to>
    <xdr:sp macro="" textlink="">
      <xdr:nvSpPr>
        <xdr:cNvPr id="146" name="弦 145"/>
        <xdr:cNvSpPr/>
      </xdr:nvSpPr>
      <xdr:spPr>
        <a:xfrm rot="1631150">
          <a:off x="5135569" y="19073022"/>
          <a:ext cx="1059148" cy="1096233"/>
        </a:xfrm>
        <a:prstGeom prst="chord">
          <a:avLst>
            <a:gd name="adj1" fmla="val 2682133"/>
            <a:gd name="adj2" fmla="val 13791928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126461</xdr:colOff>
      <xdr:row>148</xdr:row>
      <xdr:rowOff>26172</xdr:rowOff>
    </xdr:from>
    <xdr:to>
      <xdr:col>7</xdr:col>
      <xdr:colOff>550402</xdr:colOff>
      <xdr:row>151</xdr:row>
      <xdr:rowOff>66990</xdr:rowOff>
    </xdr:to>
    <xdr:sp macro="" textlink="">
      <xdr:nvSpPr>
        <xdr:cNvPr id="164" name="月 163"/>
        <xdr:cNvSpPr/>
      </xdr:nvSpPr>
      <xdr:spPr>
        <a:xfrm rot="17804147">
          <a:off x="3419363" y="23982390"/>
          <a:ext cx="543738" cy="2252741"/>
        </a:xfrm>
        <a:prstGeom prst="moon">
          <a:avLst/>
        </a:prstGeom>
        <a:solidFill>
          <a:srgbClr val="CC99FF"/>
        </a:solidFill>
        <a:ln>
          <a:solidFill>
            <a:srgbClr val="CC99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538741</xdr:colOff>
      <xdr:row>116</xdr:row>
      <xdr:rowOff>94883</xdr:rowOff>
    </xdr:from>
    <xdr:to>
      <xdr:col>12</xdr:col>
      <xdr:colOff>47044</xdr:colOff>
      <xdr:row>121</xdr:row>
      <xdr:rowOff>144237</xdr:rowOff>
    </xdr:to>
    <xdr:sp macro="" textlink="">
      <xdr:nvSpPr>
        <xdr:cNvPr id="147" name="弦 146"/>
        <xdr:cNvSpPr/>
      </xdr:nvSpPr>
      <xdr:spPr>
        <a:xfrm rot="13065692">
          <a:off x="6625982" y="19398883"/>
          <a:ext cx="725752" cy="881423"/>
        </a:xfrm>
        <a:prstGeom prst="chord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233295</xdr:colOff>
      <xdr:row>136</xdr:row>
      <xdr:rowOff>105568</xdr:rowOff>
    </xdr:from>
    <xdr:to>
      <xdr:col>9</xdr:col>
      <xdr:colOff>478404</xdr:colOff>
      <xdr:row>149</xdr:row>
      <xdr:rowOff>162429</xdr:rowOff>
    </xdr:to>
    <xdr:sp macro="" textlink="">
      <xdr:nvSpPr>
        <xdr:cNvPr id="166" name="月 165"/>
        <xdr:cNvSpPr/>
      </xdr:nvSpPr>
      <xdr:spPr>
        <a:xfrm rot="21342468">
          <a:off x="5719695" y="22904608"/>
          <a:ext cx="245109" cy="2236181"/>
        </a:xfrm>
        <a:prstGeom prst="moon">
          <a:avLst/>
        </a:prstGeom>
        <a:solidFill>
          <a:srgbClr val="CC99FF"/>
        </a:solidFill>
        <a:ln>
          <a:solidFill>
            <a:srgbClr val="CC99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535460</xdr:colOff>
      <xdr:row>136</xdr:row>
      <xdr:rowOff>81916</xdr:rowOff>
    </xdr:from>
    <xdr:to>
      <xdr:col>7</xdr:col>
      <xdr:colOff>291451</xdr:colOff>
      <xdr:row>149</xdr:row>
      <xdr:rowOff>134591</xdr:rowOff>
    </xdr:to>
    <xdr:sp macro="" textlink="">
      <xdr:nvSpPr>
        <xdr:cNvPr id="165" name="月 164"/>
        <xdr:cNvSpPr/>
      </xdr:nvSpPr>
      <xdr:spPr>
        <a:xfrm rot="19580212">
          <a:off x="4193060" y="22880956"/>
          <a:ext cx="365591" cy="2231995"/>
        </a:xfrm>
        <a:prstGeom prst="moon">
          <a:avLst/>
        </a:prstGeom>
        <a:solidFill>
          <a:srgbClr val="CC99FF"/>
        </a:solidFill>
        <a:ln>
          <a:solidFill>
            <a:srgbClr val="CC99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502920</xdr:colOff>
      <xdr:row>70</xdr:row>
      <xdr:rowOff>160020</xdr:rowOff>
    </xdr:from>
    <xdr:to>
      <xdr:col>11</xdr:col>
      <xdr:colOff>365760</xdr:colOff>
      <xdr:row>72</xdr:row>
      <xdr:rowOff>148740</xdr:rowOff>
    </xdr:to>
    <xdr:sp macro="" textlink="">
      <xdr:nvSpPr>
        <xdr:cNvPr id="152" name="正方形/長方形 151"/>
        <xdr:cNvSpPr/>
      </xdr:nvSpPr>
      <xdr:spPr>
        <a:xfrm>
          <a:off x="5989320" y="11894820"/>
          <a:ext cx="1082040" cy="324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 cap="none" spc="0">
              <a:ln w="12700">
                <a:solidFill>
                  <a:schemeClr val="accent5"/>
                </a:solidFill>
                <a:prstDash val="solid"/>
              </a:ln>
              <a:pattFill prst="ltDnDiag">
                <a:fgClr>
                  <a:schemeClr val="accent5">
                    <a:lumMod val="60000"/>
                    <a:lumOff val="40000"/>
                  </a:schemeClr>
                </a:fgClr>
                <a:bgClr>
                  <a:schemeClr val="bg1"/>
                </a:bgClr>
              </a:pattFill>
              <a:effectLst/>
            </a:rPr>
            <a:t>こおり</a:t>
          </a:r>
        </a:p>
      </xdr:txBody>
    </xdr:sp>
    <xdr:clientData/>
  </xdr:twoCellAnchor>
  <xdr:twoCellAnchor>
    <xdr:from>
      <xdr:col>5</xdr:col>
      <xdr:colOff>373380</xdr:colOff>
      <xdr:row>139</xdr:row>
      <xdr:rowOff>144780</xdr:rowOff>
    </xdr:from>
    <xdr:to>
      <xdr:col>14</xdr:col>
      <xdr:colOff>563880</xdr:colOff>
      <xdr:row>163</xdr:row>
      <xdr:rowOff>152400</xdr:rowOff>
    </xdr:to>
    <xdr:sp macro="" textlink="">
      <xdr:nvSpPr>
        <xdr:cNvPr id="3" name="円/楕円 2"/>
        <xdr:cNvSpPr/>
      </xdr:nvSpPr>
      <xdr:spPr>
        <a:xfrm rot="20788651">
          <a:off x="3421380" y="23446740"/>
          <a:ext cx="5676900" cy="4030980"/>
        </a:xfrm>
        <a:prstGeom prst="ellipse">
          <a:avLst/>
        </a:prstGeom>
        <a:solidFill>
          <a:schemeClr val="bg2">
            <a:lumMod val="2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504202</xdr:colOff>
      <xdr:row>152</xdr:row>
      <xdr:rowOff>78719</xdr:rowOff>
    </xdr:from>
    <xdr:to>
      <xdr:col>8</xdr:col>
      <xdr:colOff>132879</xdr:colOff>
      <xdr:row>154</xdr:row>
      <xdr:rowOff>124439</xdr:rowOff>
    </xdr:to>
    <xdr:sp macro="" textlink="">
      <xdr:nvSpPr>
        <xdr:cNvPr id="4" name="減算記号 3"/>
        <xdr:cNvSpPr/>
      </xdr:nvSpPr>
      <xdr:spPr>
        <a:xfrm rot="1262209">
          <a:off x="4161802" y="25559999"/>
          <a:ext cx="847877" cy="381000"/>
        </a:xfrm>
        <a:prstGeom prst="mathMinus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481342</xdr:colOff>
      <xdr:row>154</xdr:row>
      <xdr:rowOff>10139</xdr:rowOff>
    </xdr:from>
    <xdr:to>
      <xdr:col>8</xdr:col>
      <xdr:colOff>110019</xdr:colOff>
      <xdr:row>156</xdr:row>
      <xdr:rowOff>55859</xdr:rowOff>
    </xdr:to>
    <xdr:sp macro="" textlink="">
      <xdr:nvSpPr>
        <xdr:cNvPr id="118" name="減算記号 117"/>
        <xdr:cNvSpPr/>
      </xdr:nvSpPr>
      <xdr:spPr>
        <a:xfrm rot="20173432">
          <a:off x="4138942" y="25826699"/>
          <a:ext cx="847877" cy="381000"/>
        </a:xfrm>
        <a:prstGeom prst="mathMinus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297446</xdr:colOff>
      <xdr:row>159</xdr:row>
      <xdr:rowOff>165313</xdr:rowOff>
    </xdr:from>
    <xdr:to>
      <xdr:col>11</xdr:col>
      <xdr:colOff>498551</xdr:colOff>
      <xdr:row>164</xdr:row>
      <xdr:rowOff>8638</xdr:rowOff>
    </xdr:to>
    <xdr:sp macro="" textlink="">
      <xdr:nvSpPr>
        <xdr:cNvPr id="35" name="パイ 34"/>
        <xdr:cNvSpPr/>
      </xdr:nvSpPr>
      <xdr:spPr>
        <a:xfrm rot="15858458">
          <a:off x="5848436" y="26145883"/>
          <a:ext cx="681525" cy="2029905"/>
        </a:xfrm>
        <a:prstGeom prst="pie">
          <a:avLst>
            <a:gd name="adj1" fmla="val 4702652"/>
            <a:gd name="adj2" fmla="val 15544240"/>
          </a:avLst>
        </a:prstGeom>
        <a:solidFill>
          <a:srgbClr val="000066"/>
        </a:solidFill>
        <a:ln>
          <a:solidFill>
            <a:srgbClr val="00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465611</xdr:colOff>
      <xdr:row>151</xdr:row>
      <xdr:rowOff>85795</xdr:rowOff>
    </xdr:from>
    <xdr:to>
      <xdr:col>8</xdr:col>
      <xdr:colOff>237011</xdr:colOff>
      <xdr:row>154</xdr:row>
      <xdr:rowOff>76052</xdr:rowOff>
    </xdr:to>
    <xdr:sp macro="" textlink="">
      <xdr:nvSpPr>
        <xdr:cNvPr id="124" name="減算記号 123"/>
        <xdr:cNvSpPr/>
      </xdr:nvSpPr>
      <xdr:spPr>
        <a:xfrm rot="17084877">
          <a:off x="4676722" y="25455524"/>
          <a:ext cx="493177" cy="381000"/>
        </a:xfrm>
        <a:prstGeom prst="mathMinus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62492</xdr:colOff>
      <xdr:row>153</xdr:row>
      <xdr:rowOff>38132</xdr:rowOff>
    </xdr:from>
    <xdr:to>
      <xdr:col>8</xdr:col>
      <xdr:colOff>447425</xdr:colOff>
      <xdr:row>158</xdr:row>
      <xdr:rowOff>157859</xdr:rowOff>
    </xdr:to>
    <xdr:sp macro="" textlink="">
      <xdr:nvSpPr>
        <xdr:cNvPr id="125" name="減算記号 124"/>
        <xdr:cNvSpPr/>
      </xdr:nvSpPr>
      <xdr:spPr>
        <a:xfrm rot="2812072">
          <a:off x="4652795" y="25973549"/>
          <a:ext cx="957927" cy="384933"/>
        </a:xfrm>
        <a:prstGeom prst="mathMinus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487980</xdr:colOff>
      <xdr:row>153</xdr:row>
      <xdr:rowOff>83840</xdr:rowOff>
    </xdr:from>
    <xdr:to>
      <xdr:col>9</xdr:col>
      <xdr:colOff>283505</xdr:colOff>
      <xdr:row>155</xdr:row>
      <xdr:rowOff>129560</xdr:rowOff>
    </xdr:to>
    <xdr:sp macro="" textlink="">
      <xdr:nvSpPr>
        <xdr:cNvPr id="140" name="減算記号 139"/>
        <xdr:cNvSpPr/>
      </xdr:nvSpPr>
      <xdr:spPr>
        <a:xfrm rot="512528">
          <a:off x="4755180" y="25732760"/>
          <a:ext cx="1014725" cy="381000"/>
        </a:xfrm>
        <a:prstGeom prst="mathMinus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99060</xdr:colOff>
      <xdr:row>150</xdr:row>
      <xdr:rowOff>15240</xdr:rowOff>
    </xdr:from>
    <xdr:to>
      <xdr:col>6</xdr:col>
      <xdr:colOff>525780</xdr:colOff>
      <xdr:row>152</xdr:row>
      <xdr:rowOff>152400</xdr:rowOff>
    </xdr:to>
    <xdr:sp macro="" textlink="">
      <xdr:nvSpPr>
        <xdr:cNvPr id="9" name="円/楕円 8"/>
        <xdr:cNvSpPr/>
      </xdr:nvSpPr>
      <xdr:spPr>
        <a:xfrm>
          <a:off x="3756660" y="25161240"/>
          <a:ext cx="426720" cy="472440"/>
        </a:xfrm>
        <a:prstGeom prst="ellipse">
          <a:avLst/>
        </a:prstGeom>
        <a:solidFill>
          <a:srgbClr val="FF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259080</xdr:colOff>
      <xdr:row>139</xdr:row>
      <xdr:rowOff>22860</xdr:rowOff>
    </xdr:from>
    <xdr:to>
      <xdr:col>16</xdr:col>
      <xdr:colOff>237183</xdr:colOff>
      <xdr:row>146</xdr:row>
      <xdr:rowOff>71892</xdr:rowOff>
    </xdr:to>
    <xdr:sp macro="" textlink="">
      <xdr:nvSpPr>
        <xdr:cNvPr id="162" name="円/楕円 161"/>
        <xdr:cNvSpPr/>
      </xdr:nvSpPr>
      <xdr:spPr>
        <a:xfrm rot="19233869">
          <a:off x="7574280" y="23324820"/>
          <a:ext cx="2416503" cy="1222512"/>
        </a:xfrm>
        <a:prstGeom prst="ellipse">
          <a:avLst/>
        </a:prstGeom>
        <a:solidFill>
          <a:srgbClr val="FF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577790</xdr:colOff>
      <xdr:row>141</xdr:row>
      <xdr:rowOff>92139</xdr:rowOff>
    </xdr:from>
    <xdr:to>
      <xdr:col>16</xdr:col>
      <xdr:colOff>375571</xdr:colOff>
      <xdr:row>146</xdr:row>
      <xdr:rowOff>4806</xdr:rowOff>
    </xdr:to>
    <xdr:sp macro="" textlink="">
      <xdr:nvSpPr>
        <xdr:cNvPr id="167" name="月 166"/>
        <xdr:cNvSpPr/>
      </xdr:nvSpPr>
      <xdr:spPr>
        <a:xfrm rot="13941718">
          <a:off x="8635647" y="22986722"/>
          <a:ext cx="750867" cy="2236181"/>
        </a:xfrm>
        <a:prstGeom prst="moon">
          <a:avLst/>
        </a:prstGeom>
        <a:solidFill>
          <a:srgbClr val="CC99FF"/>
        </a:solidFill>
        <a:ln>
          <a:solidFill>
            <a:srgbClr val="CC99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434340</xdr:colOff>
      <xdr:row>152</xdr:row>
      <xdr:rowOff>160020</xdr:rowOff>
    </xdr:from>
    <xdr:to>
      <xdr:col>10</xdr:col>
      <xdr:colOff>342900</xdr:colOff>
      <xdr:row>156</xdr:row>
      <xdr:rowOff>38100</xdr:rowOff>
    </xdr:to>
    <xdr:sp macro="" textlink="">
      <xdr:nvSpPr>
        <xdr:cNvPr id="156" name="円/楕円 155"/>
        <xdr:cNvSpPr/>
      </xdr:nvSpPr>
      <xdr:spPr>
        <a:xfrm>
          <a:off x="5920740" y="25641300"/>
          <a:ext cx="518160" cy="548640"/>
        </a:xfrm>
        <a:prstGeom prst="ellipse">
          <a:avLst/>
        </a:prstGeom>
        <a:solidFill>
          <a:srgbClr val="FF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510267</xdr:colOff>
      <xdr:row>153</xdr:row>
      <xdr:rowOff>153420</xdr:rowOff>
    </xdr:from>
    <xdr:to>
      <xdr:col>15</xdr:col>
      <xdr:colOff>559376</xdr:colOff>
      <xdr:row>160</xdr:row>
      <xdr:rowOff>2669</xdr:rowOff>
    </xdr:to>
    <xdr:sp macro="" textlink="">
      <xdr:nvSpPr>
        <xdr:cNvPr id="23" name="月 22"/>
        <xdr:cNvSpPr/>
      </xdr:nvSpPr>
      <xdr:spPr>
        <a:xfrm rot="13727347">
          <a:off x="7338657" y="24460350"/>
          <a:ext cx="1022729" cy="3706709"/>
        </a:xfrm>
        <a:prstGeom prst="moon">
          <a:avLst/>
        </a:prstGeom>
        <a:solidFill>
          <a:srgbClr val="000066"/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594482</xdr:colOff>
      <xdr:row>139</xdr:row>
      <xdr:rowOff>45067</xdr:rowOff>
    </xdr:from>
    <xdr:to>
      <xdr:col>16</xdr:col>
      <xdr:colOff>124988</xdr:colOff>
      <xdr:row>148</xdr:row>
      <xdr:rowOff>72445</xdr:rowOff>
    </xdr:to>
    <xdr:sp macro="" textlink="">
      <xdr:nvSpPr>
        <xdr:cNvPr id="161" name="円/楕円 160"/>
        <xdr:cNvSpPr/>
      </xdr:nvSpPr>
      <xdr:spPr>
        <a:xfrm rot="20172128">
          <a:off x="7300082" y="23347027"/>
          <a:ext cx="2578506" cy="1536138"/>
        </a:xfrm>
        <a:prstGeom prst="ellipse">
          <a:avLst/>
        </a:prstGeom>
        <a:solidFill>
          <a:srgbClr val="FF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525780</xdr:colOff>
      <xdr:row>143</xdr:row>
      <xdr:rowOff>137160</xdr:rowOff>
    </xdr:from>
    <xdr:to>
      <xdr:col>12</xdr:col>
      <xdr:colOff>358140</xdr:colOff>
      <xdr:row>151</xdr:row>
      <xdr:rowOff>38100</xdr:rowOff>
    </xdr:to>
    <xdr:sp macro="" textlink="">
      <xdr:nvSpPr>
        <xdr:cNvPr id="62" name="月 61"/>
        <xdr:cNvSpPr/>
      </xdr:nvSpPr>
      <xdr:spPr>
        <a:xfrm rot="20206487">
          <a:off x="7231380" y="24109680"/>
          <a:ext cx="441960" cy="1242060"/>
        </a:xfrm>
        <a:prstGeom prst="moon">
          <a:avLst/>
        </a:prstGeom>
        <a:solidFill>
          <a:schemeClr val="bg2">
            <a:lumMod val="25000"/>
          </a:schemeClr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458989</xdr:colOff>
      <xdr:row>144</xdr:row>
      <xdr:rowOff>446</xdr:rowOff>
    </xdr:from>
    <xdr:to>
      <xdr:col>16</xdr:col>
      <xdr:colOff>313094</xdr:colOff>
      <xdr:row>147</xdr:row>
      <xdr:rowOff>123967</xdr:rowOff>
    </xdr:to>
    <xdr:sp macro="" textlink="">
      <xdr:nvSpPr>
        <xdr:cNvPr id="163" name="月 162"/>
        <xdr:cNvSpPr/>
      </xdr:nvSpPr>
      <xdr:spPr>
        <a:xfrm rot="14357366">
          <a:off x="8607221" y="23307574"/>
          <a:ext cx="626441" cy="2292505"/>
        </a:xfrm>
        <a:prstGeom prst="moon">
          <a:avLst/>
        </a:prstGeom>
        <a:solidFill>
          <a:srgbClr val="CC99FF"/>
        </a:solidFill>
        <a:ln>
          <a:solidFill>
            <a:srgbClr val="CC99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34545</xdr:colOff>
      <xdr:row>158</xdr:row>
      <xdr:rowOff>16174</xdr:rowOff>
    </xdr:from>
    <xdr:to>
      <xdr:col>15</xdr:col>
      <xdr:colOff>66916</xdr:colOff>
      <xdr:row>159</xdr:row>
      <xdr:rowOff>129818</xdr:rowOff>
    </xdr:to>
    <xdr:sp macro="" textlink="">
      <xdr:nvSpPr>
        <xdr:cNvPr id="189" name="月 188"/>
        <xdr:cNvSpPr/>
      </xdr:nvSpPr>
      <xdr:spPr>
        <a:xfrm rot="14054267">
          <a:off x="7809558" y="24955675"/>
          <a:ext cx="278400" cy="2462533"/>
        </a:xfrm>
        <a:prstGeom prst="moon">
          <a:avLst>
            <a:gd name="adj" fmla="val 49378"/>
          </a:avLst>
        </a:prstGeom>
        <a:solidFill>
          <a:schemeClr val="accent5">
            <a:lumMod val="75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473554</xdr:colOff>
      <xdr:row>146</xdr:row>
      <xdr:rowOff>22811</xdr:rowOff>
    </xdr:from>
    <xdr:to>
      <xdr:col>14</xdr:col>
      <xdr:colOff>451657</xdr:colOff>
      <xdr:row>153</xdr:row>
      <xdr:rowOff>71843</xdr:rowOff>
    </xdr:to>
    <xdr:sp macro="" textlink="">
      <xdr:nvSpPr>
        <xdr:cNvPr id="160" name="円/楕円 159"/>
        <xdr:cNvSpPr/>
      </xdr:nvSpPr>
      <xdr:spPr>
        <a:xfrm rot="20785071">
          <a:off x="6569554" y="24498251"/>
          <a:ext cx="2416503" cy="1222512"/>
        </a:xfrm>
        <a:prstGeom prst="ellipse">
          <a:avLst/>
        </a:prstGeom>
        <a:solidFill>
          <a:srgbClr val="FF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190630</xdr:colOff>
      <xdr:row>150</xdr:row>
      <xdr:rowOff>139042</xdr:rowOff>
    </xdr:from>
    <xdr:to>
      <xdr:col>12</xdr:col>
      <xdr:colOff>262103</xdr:colOff>
      <xdr:row>155</xdr:row>
      <xdr:rowOff>76037</xdr:rowOff>
    </xdr:to>
    <xdr:sp macro="" textlink="">
      <xdr:nvSpPr>
        <xdr:cNvPr id="17" name="月 16"/>
        <xdr:cNvSpPr/>
      </xdr:nvSpPr>
      <xdr:spPr>
        <a:xfrm rot="18610433">
          <a:off x="6544369" y="25027303"/>
          <a:ext cx="775195" cy="1290673"/>
        </a:xfrm>
        <a:prstGeom prst="moon">
          <a:avLst/>
        </a:prstGeom>
        <a:solidFill>
          <a:schemeClr val="bg2">
            <a:lumMod val="25000"/>
          </a:schemeClr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131102</xdr:colOff>
      <xdr:row>150</xdr:row>
      <xdr:rowOff>62331</xdr:rowOff>
    </xdr:from>
    <xdr:to>
      <xdr:col>14</xdr:col>
      <xdr:colOff>501856</xdr:colOff>
      <xdr:row>153</xdr:row>
      <xdr:rowOff>52167</xdr:rowOff>
    </xdr:to>
    <xdr:sp macro="" textlink="">
      <xdr:nvSpPr>
        <xdr:cNvPr id="30" name="月 29"/>
        <xdr:cNvSpPr/>
      </xdr:nvSpPr>
      <xdr:spPr>
        <a:xfrm rot="15222753">
          <a:off x="7690101" y="24354932"/>
          <a:ext cx="492756" cy="2199554"/>
        </a:xfrm>
        <a:prstGeom prst="moon">
          <a:avLst/>
        </a:prstGeom>
        <a:solidFill>
          <a:srgbClr val="CC99FF"/>
        </a:solidFill>
        <a:ln>
          <a:solidFill>
            <a:srgbClr val="CC99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548640</xdr:colOff>
      <xdr:row>154</xdr:row>
      <xdr:rowOff>30480</xdr:rowOff>
    </xdr:from>
    <xdr:to>
      <xdr:col>8</xdr:col>
      <xdr:colOff>53340</xdr:colOff>
      <xdr:row>154</xdr:row>
      <xdr:rowOff>106680</xdr:rowOff>
    </xdr:to>
    <xdr:sp macro="" textlink="">
      <xdr:nvSpPr>
        <xdr:cNvPr id="45" name="円/楕円 44"/>
        <xdr:cNvSpPr/>
      </xdr:nvSpPr>
      <xdr:spPr>
        <a:xfrm>
          <a:off x="4815840" y="25847040"/>
          <a:ext cx="114300" cy="76200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90286</xdr:colOff>
      <xdr:row>142</xdr:row>
      <xdr:rowOff>102401</xdr:rowOff>
    </xdr:from>
    <xdr:to>
      <xdr:col>9</xdr:col>
      <xdr:colOff>237892</xdr:colOff>
      <xdr:row>144</xdr:row>
      <xdr:rowOff>118449</xdr:rowOff>
    </xdr:to>
    <xdr:sp macro="" textlink="">
      <xdr:nvSpPr>
        <xdr:cNvPr id="58" name="円/楕円 57"/>
        <xdr:cNvSpPr/>
      </xdr:nvSpPr>
      <xdr:spPr>
        <a:xfrm rot="3851918">
          <a:off x="4865225" y="23399542"/>
          <a:ext cx="351328" cy="1366806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72104</xdr:colOff>
      <xdr:row>141</xdr:row>
      <xdr:rowOff>69863</xdr:rowOff>
    </xdr:from>
    <xdr:to>
      <xdr:col>9</xdr:col>
      <xdr:colOff>466756</xdr:colOff>
      <xdr:row>143</xdr:row>
      <xdr:rowOff>84720</xdr:rowOff>
    </xdr:to>
    <xdr:sp macro="" textlink="">
      <xdr:nvSpPr>
        <xdr:cNvPr id="59" name="月 58"/>
        <xdr:cNvSpPr/>
      </xdr:nvSpPr>
      <xdr:spPr>
        <a:xfrm rot="9259528">
          <a:off x="4948904" y="23707103"/>
          <a:ext cx="1004252" cy="350137"/>
        </a:xfrm>
        <a:prstGeom prst="moon">
          <a:avLst/>
        </a:prstGeom>
        <a:solidFill>
          <a:schemeClr val="bg1">
            <a:lumMod val="95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259081</xdr:colOff>
      <xdr:row>139</xdr:row>
      <xdr:rowOff>160019</xdr:rowOff>
    </xdr:from>
    <xdr:to>
      <xdr:col>14</xdr:col>
      <xdr:colOff>182881</xdr:colOff>
      <xdr:row>140</xdr:row>
      <xdr:rowOff>167639</xdr:rowOff>
    </xdr:to>
    <xdr:sp macro="" textlink="">
      <xdr:nvSpPr>
        <xdr:cNvPr id="63" name="円/楕円 62"/>
        <xdr:cNvSpPr/>
      </xdr:nvSpPr>
      <xdr:spPr>
        <a:xfrm rot="20443668">
          <a:off x="8183881" y="23461979"/>
          <a:ext cx="533400" cy="175260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352261</xdr:colOff>
      <xdr:row>90</xdr:row>
      <xdr:rowOff>49459</xdr:rowOff>
    </xdr:from>
    <xdr:to>
      <xdr:col>9</xdr:col>
      <xdr:colOff>208530</xdr:colOff>
      <xdr:row>91</xdr:row>
      <xdr:rowOff>41272</xdr:rowOff>
    </xdr:to>
    <xdr:sp macro="" textlink="">
      <xdr:nvSpPr>
        <xdr:cNvPr id="67" name="月 66"/>
        <xdr:cNvSpPr/>
      </xdr:nvSpPr>
      <xdr:spPr>
        <a:xfrm rot="13739529">
          <a:off x="5382269" y="14983851"/>
          <a:ext cx="159453" cy="465869"/>
        </a:xfrm>
        <a:prstGeom prst="moon">
          <a:avLst>
            <a:gd name="adj" fmla="val 52010"/>
          </a:avLst>
        </a:prstGeom>
        <a:solidFill>
          <a:schemeClr val="accent1">
            <a:lumMod val="75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311174</xdr:colOff>
      <xdr:row>73</xdr:row>
      <xdr:rowOff>98521</xdr:rowOff>
    </xdr:from>
    <xdr:to>
      <xdr:col>9</xdr:col>
      <xdr:colOff>198710</xdr:colOff>
      <xdr:row>83</xdr:row>
      <xdr:rowOff>50624</xdr:rowOff>
    </xdr:to>
    <xdr:sp macro="" textlink="">
      <xdr:nvSpPr>
        <xdr:cNvPr id="69" name="パイ 68"/>
        <xdr:cNvSpPr/>
      </xdr:nvSpPr>
      <xdr:spPr>
        <a:xfrm rot="14391203">
          <a:off x="4622290" y="12901925"/>
          <a:ext cx="1628503" cy="497136"/>
        </a:xfrm>
        <a:prstGeom prst="pie">
          <a:avLst>
            <a:gd name="adj1" fmla="val 292928"/>
            <a:gd name="adj2" fmla="val 11340526"/>
          </a:avLst>
        </a:prstGeom>
        <a:solidFill>
          <a:schemeClr val="accent1">
            <a:lumMod val="75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545202</xdr:colOff>
      <xdr:row>77</xdr:row>
      <xdr:rowOff>62209</xdr:rowOff>
    </xdr:from>
    <xdr:to>
      <xdr:col>9</xdr:col>
      <xdr:colOff>320348</xdr:colOff>
      <xdr:row>86</xdr:row>
      <xdr:rowOff>25834</xdr:rowOff>
    </xdr:to>
    <xdr:sp macro="" textlink="">
      <xdr:nvSpPr>
        <xdr:cNvPr id="169" name="パイ 168"/>
        <xdr:cNvSpPr/>
      </xdr:nvSpPr>
      <xdr:spPr>
        <a:xfrm rot="15598916">
          <a:off x="4878182" y="13514309"/>
          <a:ext cx="1472385" cy="384746"/>
        </a:xfrm>
        <a:prstGeom prst="pie">
          <a:avLst>
            <a:gd name="adj1" fmla="val 21542887"/>
            <a:gd name="adj2" fmla="val 11630385"/>
          </a:avLst>
        </a:prstGeom>
        <a:solidFill>
          <a:schemeClr val="accent1">
            <a:lumMod val="75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553269</xdr:colOff>
      <xdr:row>74</xdr:row>
      <xdr:rowOff>7904</xdr:rowOff>
    </xdr:from>
    <xdr:to>
      <xdr:col>9</xdr:col>
      <xdr:colOff>247057</xdr:colOff>
      <xdr:row>82</xdr:row>
      <xdr:rowOff>44546</xdr:rowOff>
    </xdr:to>
    <xdr:sp macro="" textlink="">
      <xdr:nvSpPr>
        <xdr:cNvPr id="70" name="月 69"/>
        <xdr:cNvSpPr/>
      </xdr:nvSpPr>
      <xdr:spPr>
        <a:xfrm rot="9241809">
          <a:off x="5430069" y="12413264"/>
          <a:ext cx="303388" cy="1377762"/>
        </a:xfrm>
        <a:prstGeom prst="moon">
          <a:avLst/>
        </a:prstGeom>
        <a:solidFill>
          <a:schemeClr val="accent1">
            <a:lumMod val="75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121920</xdr:colOff>
      <xdr:row>87</xdr:row>
      <xdr:rowOff>45720</xdr:rowOff>
    </xdr:from>
    <xdr:to>
      <xdr:col>6</xdr:col>
      <xdr:colOff>548640</xdr:colOff>
      <xdr:row>90</xdr:row>
      <xdr:rowOff>99060</xdr:rowOff>
    </xdr:to>
    <xdr:sp macro="" textlink="">
      <xdr:nvSpPr>
        <xdr:cNvPr id="72" name="円/楕円 71"/>
        <xdr:cNvSpPr/>
      </xdr:nvSpPr>
      <xdr:spPr>
        <a:xfrm rot="880858">
          <a:off x="3169920" y="14630400"/>
          <a:ext cx="1036320" cy="55626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373380</xdr:colOff>
      <xdr:row>84</xdr:row>
      <xdr:rowOff>76200</xdr:rowOff>
    </xdr:from>
    <xdr:to>
      <xdr:col>7</xdr:col>
      <xdr:colOff>152400</xdr:colOff>
      <xdr:row>89</xdr:row>
      <xdr:rowOff>83820</xdr:rowOff>
    </xdr:to>
    <xdr:sp macro="" textlink="">
      <xdr:nvSpPr>
        <xdr:cNvPr id="73" name="円/楕円 72"/>
        <xdr:cNvSpPr/>
      </xdr:nvSpPr>
      <xdr:spPr>
        <a:xfrm>
          <a:off x="2811780" y="14157960"/>
          <a:ext cx="1607820" cy="845820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216000</xdr:colOff>
      <xdr:row>77</xdr:row>
      <xdr:rowOff>140797</xdr:rowOff>
    </xdr:from>
    <xdr:to>
      <xdr:col>5</xdr:col>
      <xdr:colOff>338753</xdr:colOff>
      <xdr:row>78</xdr:row>
      <xdr:rowOff>87578</xdr:rowOff>
    </xdr:to>
    <xdr:sp macro="" textlink="">
      <xdr:nvSpPr>
        <xdr:cNvPr id="91" name="円/楕円 90"/>
        <xdr:cNvSpPr/>
      </xdr:nvSpPr>
      <xdr:spPr>
        <a:xfrm rot="17835474">
          <a:off x="3268166" y="13044911"/>
          <a:ext cx="114421" cy="122753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91440</xdr:colOff>
      <xdr:row>77</xdr:row>
      <xdr:rowOff>137160</xdr:rowOff>
    </xdr:from>
    <xdr:to>
      <xdr:col>6</xdr:col>
      <xdr:colOff>274320</xdr:colOff>
      <xdr:row>78</xdr:row>
      <xdr:rowOff>114300</xdr:rowOff>
    </xdr:to>
    <xdr:sp macro="" textlink="">
      <xdr:nvSpPr>
        <xdr:cNvPr id="103" name="円/楕円 102"/>
        <xdr:cNvSpPr/>
      </xdr:nvSpPr>
      <xdr:spPr>
        <a:xfrm>
          <a:off x="3749040" y="13045440"/>
          <a:ext cx="182880" cy="14478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472633</xdr:colOff>
      <xdr:row>73</xdr:row>
      <xdr:rowOff>140812</xdr:rowOff>
    </xdr:from>
    <xdr:to>
      <xdr:col>5</xdr:col>
      <xdr:colOff>12737</xdr:colOff>
      <xdr:row>79</xdr:row>
      <xdr:rowOff>86678</xdr:rowOff>
    </xdr:to>
    <xdr:sp macro="" textlink="">
      <xdr:nvSpPr>
        <xdr:cNvPr id="106" name="弦 105"/>
        <xdr:cNvSpPr/>
      </xdr:nvSpPr>
      <xdr:spPr>
        <a:xfrm rot="2392875">
          <a:off x="2911033" y="12378532"/>
          <a:ext cx="149704" cy="951706"/>
        </a:xfrm>
        <a:prstGeom prst="chord">
          <a:avLst>
            <a:gd name="adj1" fmla="val 2700000"/>
            <a:gd name="adj2" fmla="val 15162891"/>
          </a:avLst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361759</xdr:colOff>
      <xdr:row>72</xdr:row>
      <xdr:rowOff>129229</xdr:rowOff>
    </xdr:from>
    <xdr:to>
      <xdr:col>7</xdr:col>
      <xdr:colOff>421026</xdr:colOff>
      <xdr:row>73</xdr:row>
      <xdr:rowOff>45791</xdr:rowOff>
    </xdr:to>
    <xdr:sp macro="" textlink="">
      <xdr:nvSpPr>
        <xdr:cNvPr id="112" name="減算記号 111"/>
        <xdr:cNvSpPr/>
      </xdr:nvSpPr>
      <xdr:spPr>
        <a:xfrm rot="18822886">
          <a:off x="3702092" y="11297376"/>
          <a:ext cx="84202" cy="1888067"/>
        </a:xfrm>
        <a:prstGeom prst="mathMinus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312860</xdr:colOff>
      <xdr:row>66</xdr:row>
      <xdr:rowOff>157885</xdr:rowOff>
    </xdr:from>
    <xdr:to>
      <xdr:col>7</xdr:col>
      <xdr:colOff>369496</xdr:colOff>
      <xdr:row>78</xdr:row>
      <xdr:rowOff>158746</xdr:rowOff>
    </xdr:to>
    <xdr:sp macro="" textlink="">
      <xdr:nvSpPr>
        <xdr:cNvPr id="170" name="減算記号 169"/>
        <xdr:cNvSpPr/>
      </xdr:nvSpPr>
      <xdr:spPr>
        <a:xfrm rot="20024005">
          <a:off x="4580060" y="11222125"/>
          <a:ext cx="56636" cy="2012541"/>
        </a:xfrm>
        <a:prstGeom prst="mathMinus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540055</xdr:colOff>
      <xdr:row>73</xdr:row>
      <xdr:rowOff>60296</xdr:rowOff>
    </xdr:from>
    <xdr:to>
      <xdr:col>6</xdr:col>
      <xdr:colOff>389426</xdr:colOff>
      <xdr:row>74</xdr:row>
      <xdr:rowOff>112005</xdr:rowOff>
    </xdr:to>
    <xdr:sp macro="" textlink="">
      <xdr:nvSpPr>
        <xdr:cNvPr id="172" name="円/楕円 171"/>
        <xdr:cNvSpPr/>
      </xdr:nvSpPr>
      <xdr:spPr>
        <a:xfrm rot="449808">
          <a:off x="3596915" y="12349761"/>
          <a:ext cx="460744" cy="220058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103235</xdr:colOff>
      <xdr:row>73</xdr:row>
      <xdr:rowOff>84219</xdr:rowOff>
    </xdr:from>
    <xdr:to>
      <xdr:col>7</xdr:col>
      <xdr:colOff>563979</xdr:colOff>
      <xdr:row>74</xdr:row>
      <xdr:rowOff>135928</xdr:rowOff>
    </xdr:to>
    <xdr:sp macro="" textlink="">
      <xdr:nvSpPr>
        <xdr:cNvPr id="173" name="円/楕円 172"/>
        <xdr:cNvSpPr/>
      </xdr:nvSpPr>
      <xdr:spPr>
        <a:xfrm rot="449808">
          <a:off x="4382840" y="12373684"/>
          <a:ext cx="460744" cy="220058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418212</xdr:colOff>
      <xdr:row>71</xdr:row>
      <xdr:rowOff>94872</xdr:rowOff>
    </xdr:from>
    <xdr:to>
      <xdr:col>6</xdr:col>
      <xdr:colOff>114780</xdr:colOff>
      <xdr:row>72</xdr:row>
      <xdr:rowOff>77567</xdr:rowOff>
    </xdr:to>
    <xdr:sp macro="" textlink="">
      <xdr:nvSpPr>
        <xdr:cNvPr id="174" name="斜め縞 173"/>
        <xdr:cNvSpPr/>
      </xdr:nvSpPr>
      <xdr:spPr>
        <a:xfrm rot="17184202">
          <a:off x="3548715" y="11859384"/>
          <a:ext cx="149501" cy="306926"/>
        </a:xfrm>
        <a:prstGeom prst="diagStripe">
          <a:avLst>
            <a:gd name="adj" fmla="val 45305"/>
          </a:avLst>
        </a:prstGeom>
        <a:solidFill>
          <a:schemeClr val="accent1">
            <a:lumMod val="75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149438</xdr:colOff>
      <xdr:row>71</xdr:row>
      <xdr:rowOff>134401</xdr:rowOff>
    </xdr:from>
    <xdr:to>
      <xdr:col>7</xdr:col>
      <xdr:colOff>443777</xdr:colOff>
      <xdr:row>72</xdr:row>
      <xdr:rowOff>53755</xdr:rowOff>
    </xdr:to>
    <xdr:sp macro="" textlink="">
      <xdr:nvSpPr>
        <xdr:cNvPr id="175" name="斜め縞 174"/>
        <xdr:cNvSpPr/>
      </xdr:nvSpPr>
      <xdr:spPr>
        <a:xfrm rot="18847868">
          <a:off x="4526035" y="11873535"/>
          <a:ext cx="86160" cy="294339"/>
        </a:xfrm>
        <a:prstGeom prst="diagStripe">
          <a:avLst>
            <a:gd name="adj" fmla="val 45305"/>
          </a:avLst>
        </a:prstGeom>
        <a:solidFill>
          <a:schemeClr val="accent1">
            <a:lumMod val="75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405640</xdr:colOff>
      <xdr:row>71</xdr:row>
      <xdr:rowOff>121313</xdr:rowOff>
    </xdr:from>
    <xdr:to>
      <xdr:col>5</xdr:col>
      <xdr:colOff>580030</xdr:colOff>
      <xdr:row>72</xdr:row>
      <xdr:rowOff>49286</xdr:rowOff>
    </xdr:to>
    <xdr:sp macro="" textlink="">
      <xdr:nvSpPr>
        <xdr:cNvPr id="177" name="月 176"/>
        <xdr:cNvSpPr/>
      </xdr:nvSpPr>
      <xdr:spPr>
        <a:xfrm rot="5400000">
          <a:off x="3497236" y="11924732"/>
          <a:ext cx="94779" cy="174390"/>
        </a:xfrm>
        <a:prstGeom prst="moon">
          <a:avLst>
            <a:gd name="adj" fmla="val 52568"/>
          </a:avLst>
        </a:prstGeom>
        <a:solidFill>
          <a:schemeClr val="accent1">
            <a:lumMod val="75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142235</xdr:colOff>
      <xdr:row>71</xdr:row>
      <xdr:rowOff>89241</xdr:rowOff>
    </xdr:from>
    <xdr:to>
      <xdr:col>7</xdr:col>
      <xdr:colOff>276151</xdr:colOff>
      <xdr:row>71</xdr:row>
      <xdr:rowOff>150996</xdr:rowOff>
    </xdr:to>
    <xdr:sp macro="" textlink="">
      <xdr:nvSpPr>
        <xdr:cNvPr id="178" name="月 177"/>
        <xdr:cNvSpPr/>
      </xdr:nvSpPr>
      <xdr:spPr>
        <a:xfrm rot="6049115">
          <a:off x="4450822" y="11896385"/>
          <a:ext cx="61755" cy="133916"/>
        </a:xfrm>
        <a:prstGeom prst="moon">
          <a:avLst>
            <a:gd name="adj" fmla="val 52568"/>
          </a:avLst>
        </a:prstGeom>
        <a:solidFill>
          <a:schemeClr val="accent1">
            <a:lumMod val="75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78619</xdr:colOff>
      <xdr:row>72</xdr:row>
      <xdr:rowOff>100445</xdr:rowOff>
    </xdr:from>
    <xdr:to>
      <xdr:col>7</xdr:col>
      <xdr:colOff>224176</xdr:colOff>
      <xdr:row>73</xdr:row>
      <xdr:rowOff>55020</xdr:rowOff>
    </xdr:to>
    <xdr:sp macro="" textlink="">
      <xdr:nvSpPr>
        <xdr:cNvPr id="179" name="弦 178"/>
        <xdr:cNvSpPr/>
      </xdr:nvSpPr>
      <xdr:spPr>
        <a:xfrm rot="7727169">
          <a:off x="4363214" y="12098387"/>
          <a:ext cx="121381" cy="145557"/>
        </a:xfrm>
        <a:prstGeom prst="chord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437466</xdr:colOff>
      <xdr:row>72</xdr:row>
      <xdr:rowOff>161236</xdr:rowOff>
    </xdr:from>
    <xdr:to>
      <xdr:col>5</xdr:col>
      <xdr:colOff>570947</xdr:colOff>
      <xdr:row>73</xdr:row>
      <xdr:rowOff>77600</xdr:rowOff>
    </xdr:to>
    <xdr:sp macro="" textlink="">
      <xdr:nvSpPr>
        <xdr:cNvPr id="180" name="弦 179"/>
        <xdr:cNvSpPr/>
      </xdr:nvSpPr>
      <xdr:spPr>
        <a:xfrm rot="6392967">
          <a:off x="3514413" y="12146110"/>
          <a:ext cx="83170" cy="133481"/>
        </a:xfrm>
        <a:prstGeom prst="chord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440521</xdr:colOff>
      <xdr:row>84</xdr:row>
      <xdr:rowOff>158532</xdr:rowOff>
    </xdr:from>
    <xdr:to>
      <xdr:col>4</xdr:col>
      <xdr:colOff>505743</xdr:colOff>
      <xdr:row>85</xdr:row>
      <xdr:rowOff>155587</xdr:rowOff>
    </xdr:to>
    <xdr:sp macro="" textlink="">
      <xdr:nvSpPr>
        <xdr:cNvPr id="182" name="月 181"/>
        <xdr:cNvSpPr/>
      </xdr:nvSpPr>
      <xdr:spPr>
        <a:xfrm rot="15519883">
          <a:off x="2527455" y="13914374"/>
          <a:ext cx="163861" cy="675580"/>
        </a:xfrm>
        <a:prstGeom prst="moon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472901</xdr:colOff>
      <xdr:row>84</xdr:row>
      <xdr:rowOff>90994</xdr:rowOff>
    </xdr:from>
    <xdr:to>
      <xdr:col>9</xdr:col>
      <xdr:colOff>81686</xdr:colOff>
      <xdr:row>87</xdr:row>
      <xdr:rowOff>146119</xdr:rowOff>
    </xdr:to>
    <xdr:sp macro="" textlink="">
      <xdr:nvSpPr>
        <xdr:cNvPr id="183" name="月 182"/>
        <xdr:cNvSpPr/>
      </xdr:nvSpPr>
      <xdr:spPr>
        <a:xfrm rot="12144087">
          <a:off x="5355767" y="14102695"/>
          <a:ext cx="219143" cy="555543"/>
        </a:xfrm>
        <a:prstGeom prst="moon">
          <a:avLst>
            <a:gd name="adj" fmla="val 65764"/>
          </a:avLst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453080</xdr:colOff>
      <xdr:row>94</xdr:row>
      <xdr:rowOff>154460</xdr:rowOff>
    </xdr:from>
    <xdr:to>
      <xdr:col>17</xdr:col>
      <xdr:colOff>113270</xdr:colOff>
      <xdr:row>100</xdr:row>
      <xdr:rowOff>61784</xdr:rowOff>
    </xdr:to>
    <xdr:sp macro="" textlink="">
      <xdr:nvSpPr>
        <xdr:cNvPr id="184" name="角丸四角形 183"/>
        <xdr:cNvSpPr/>
      </xdr:nvSpPr>
      <xdr:spPr>
        <a:xfrm>
          <a:off x="8351107" y="15641595"/>
          <a:ext cx="2090352" cy="895865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 cap="none" spc="0">
              <a:ln w="10160">
                <a:solidFill>
                  <a:schemeClr val="bg1">
                    <a:lumMod val="75000"/>
                  </a:schemeClr>
                </a:solidFill>
                <a:prstDash val="solid"/>
              </a:ln>
              <a:solidFill>
                <a:schemeClr val="tx1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ヒメグマ</a:t>
          </a:r>
        </a:p>
      </xdr:txBody>
    </xdr:sp>
    <xdr:clientData/>
  </xdr:twoCellAnchor>
  <xdr:twoCellAnchor>
    <xdr:from>
      <xdr:col>1</xdr:col>
      <xdr:colOff>10297</xdr:colOff>
      <xdr:row>71</xdr:row>
      <xdr:rowOff>123567</xdr:rowOff>
    </xdr:from>
    <xdr:to>
      <xdr:col>4</xdr:col>
      <xdr:colOff>133865</xdr:colOff>
      <xdr:row>76</xdr:row>
      <xdr:rowOff>61783</xdr:rowOff>
    </xdr:to>
    <xdr:sp macro="" textlink="">
      <xdr:nvSpPr>
        <xdr:cNvPr id="185" name="角丸四角形 184"/>
        <xdr:cNvSpPr/>
      </xdr:nvSpPr>
      <xdr:spPr>
        <a:xfrm>
          <a:off x="617838" y="11821297"/>
          <a:ext cx="1946189" cy="7620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400" b="1" cap="none" spc="0">
              <a:ln w="22225">
                <a:solidFill>
                  <a:schemeClr val="accent1"/>
                </a:solidFill>
                <a:prstDash val="solid"/>
              </a:ln>
              <a:solidFill>
                <a:schemeClr val="bg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タマザラシ</a:t>
          </a:r>
        </a:p>
      </xdr:txBody>
    </xdr:sp>
    <xdr:clientData/>
  </xdr:twoCellAnchor>
  <xdr:twoCellAnchor>
    <xdr:from>
      <xdr:col>9</xdr:col>
      <xdr:colOff>504568</xdr:colOff>
      <xdr:row>73</xdr:row>
      <xdr:rowOff>113270</xdr:rowOff>
    </xdr:from>
    <xdr:to>
      <xdr:col>11</xdr:col>
      <xdr:colOff>367408</xdr:colOff>
      <xdr:row>75</xdr:row>
      <xdr:rowOff>101989</xdr:rowOff>
    </xdr:to>
    <xdr:sp macro="" textlink="">
      <xdr:nvSpPr>
        <xdr:cNvPr id="187" name="正方形/長方形 186"/>
        <xdr:cNvSpPr/>
      </xdr:nvSpPr>
      <xdr:spPr>
        <a:xfrm>
          <a:off x="5972433" y="12140513"/>
          <a:ext cx="1077921" cy="3182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 cap="none" spc="0">
              <a:ln w="12700">
                <a:solidFill>
                  <a:schemeClr val="accent5"/>
                </a:solidFill>
                <a:prstDash val="solid"/>
              </a:ln>
              <a:pattFill prst="ltDnDiag">
                <a:fgClr>
                  <a:schemeClr val="accent5">
                    <a:lumMod val="60000"/>
                    <a:lumOff val="40000"/>
                  </a:schemeClr>
                </a:fgClr>
                <a:bgClr>
                  <a:schemeClr val="bg1"/>
                </a:bgClr>
              </a:pattFill>
              <a:effectLst/>
            </a:rPr>
            <a:t>みず</a:t>
          </a:r>
        </a:p>
      </xdr:txBody>
    </xdr:sp>
    <xdr:clientData/>
  </xdr:twoCellAnchor>
  <xdr:twoCellAnchor>
    <xdr:from>
      <xdr:col>1</xdr:col>
      <xdr:colOff>339811</xdr:colOff>
      <xdr:row>134</xdr:row>
      <xdr:rowOff>51486</xdr:rowOff>
    </xdr:from>
    <xdr:to>
      <xdr:col>5</xdr:col>
      <xdr:colOff>92676</xdr:colOff>
      <xdr:row>139</xdr:row>
      <xdr:rowOff>133864</xdr:rowOff>
    </xdr:to>
    <xdr:sp macro="" textlink="">
      <xdr:nvSpPr>
        <xdr:cNvPr id="188" name="角丸四角形 187"/>
        <xdr:cNvSpPr/>
      </xdr:nvSpPr>
      <xdr:spPr>
        <a:xfrm>
          <a:off x="947352" y="22128891"/>
          <a:ext cx="2183027" cy="906162"/>
        </a:xfrm>
        <a:prstGeom prst="round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800">
              <a:solidFill>
                <a:schemeClr val="bg1">
                  <a:lumMod val="95000"/>
                </a:schemeClr>
              </a:solidFill>
              <a:latin typeface="HGS創英ﾌﾟﾚｾﾞﾝｽEB" panose="02020800000000000000" pitchFamily="18" charset="-128"/>
              <a:ea typeface="HGS創英ﾌﾟﾚｾﾞﾝｽEB" panose="02020800000000000000" pitchFamily="18" charset="-128"/>
            </a:rPr>
            <a:t>ナマコブシ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テーブル1" displayName="テーブル1" ref="A1:I9" totalsRowShown="0" headerRowDxfId="46" headerRowBorderDxfId="45" tableBorderDxfId="44" totalsRowBorderDxfId="43">
  <autoFilter ref="A1:I9"/>
  <tableColumns count="9">
    <tableColumn id="1" name="NO" dataDxfId="42">
      <calculatedColumnFormula>ROW()-1</calculatedColumnFormula>
    </tableColumn>
    <tableColumn id="2" name="氏名" dataDxfId="41"/>
    <tableColumn id="10" name="ふりがな" dataDxfId="40">
      <calculatedColumnFormula>PHONETIC(テーブル1[[#This Row],[氏名]])</calculatedColumnFormula>
    </tableColumn>
    <tableColumn id="3" name="連名" dataDxfId="39"/>
    <tableColumn id="4" name="郵便番号" dataDxfId="38"/>
    <tableColumn id="5" name="住所１" dataDxfId="37"/>
    <tableColumn id="6" name="住所２" dataDxfId="36"/>
    <tableColumn id="7" name="会社名" dataDxfId="35"/>
    <tableColumn id="8" name="関係" dataDxfId="34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3" name="テーブル3" displayName="テーブル3" ref="A1:J18" totalsRowShown="0" headerRowDxfId="33" dataDxfId="31" headerRowBorderDxfId="32" tableBorderDxfId="30" totalsRowBorderDxfId="29">
  <autoFilter ref="A1:J18"/>
  <sortState ref="A2:J18">
    <sortCondition ref="A2"/>
  </sortState>
  <tableColumns count="10">
    <tableColumn id="1" name="NO" dataDxfId="28"/>
    <tableColumn id="2" name="氏名" dataDxfId="27"/>
    <tableColumn id="3" name="ふりがな" dataDxfId="26">
      <calculatedColumnFormula>PHONETIC(B2)</calculatedColumnFormula>
    </tableColumn>
    <tableColumn id="4" name="性別" dataDxfId="25"/>
    <tableColumn id="5" name="年齢" dataDxfId="24"/>
    <tableColumn id="6" name="職業" dataDxfId="23"/>
    <tableColumn id="7" name="郵便番号" dataDxfId="22"/>
    <tableColumn id="8" name="都道府県" dataDxfId="21"/>
    <tableColumn id="9" name="住所1" dataDxfId="20"/>
    <tableColumn id="10" name="住所2" dataDxfId="19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5" name="テーブル5" displayName="テーブル5" ref="A1:C11" totalsRowShown="0" headerRowBorderDxfId="18" tableBorderDxfId="17" totalsRowBorderDxfId="16">
  <autoFilter ref="A1:C11"/>
  <sortState ref="A2:C11">
    <sortCondition ref="A1"/>
  </sortState>
  <tableColumns count="3">
    <tableColumn id="1" name="注文番号" dataDxfId="15"/>
    <tableColumn id="2" name="商品名" dataDxfId="14"/>
    <tableColumn id="3" name="本体価格" dataDxfId="13" dataCellStyle="桁区切り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テーブル7" displayName="テーブル7" ref="A4:D8" totalsRowShown="0" headerRowBorderDxfId="12" tableBorderDxfId="11" totalsRowBorderDxfId="10">
  <autoFilter ref="A4:D8"/>
  <tableColumns count="4">
    <tableColumn id="1" name="氏名" dataDxfId="9"/>
    <tableColumn id="2" name="得点" dataDxfId="8"/>
    <tableColumn id="3" name="合否" dataDxfId="7">
      <calculatedColumnFormula>IF(B5&gt;=70,"合格","不合格")</calculatedColumnFormula>
    </tableColumn>
    <tableColumn id="4" name="列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4"/>
  <sheetViews>
    <sheetView workbookViewId="0"/>
  </sheetViews>
  <sheetFormatPr defaultRowHeight="13.2"/>
  <sheetData>
    <row r="1" spans="1:15">
      <c r="A1" t="s">
        <v>0</v>
      </c>
      <c r="B1">
        <v>1</v>
      </c>
      <c r="C1">
        <v>-12</v>
      </c>
      <c r="D1">
        <f>B1+C1</f>
        <v>-11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N1" t="s">
        <v>16</v>
      </c>
      <c r="O1" t="s">
        <v>17</v>
      </c>
    </row>
    <row r="2" spans="1:15">
      <c r="A2" t="s">
        <v>0</v>
      </c>
      <c r="B2">
        <v>2</v>
      </c>
      <c r="C2">
        <v>-11</v>
      </c>
      <c r="E2" t="s">
        <v>1</v>
      </c>
      <c r="F2">
        <v>100</v>
      </c>
      <c r="G2">
        <v>65</v>
      </c>
      <c r="H2">
        <f>F2-G2</f>
        <v>35</v>
      </c>
      <c r="J2" s="1">
        <v>44287</v>
      </c>
      <c r="K2" t="s">
        <v>11</v>
      </c>
      <c r="M2" t="s">
        <v>13</v>
      </c>
      <c r="N2">
        <v>1500</v>
      </c>
      <c r="O2">
        <v>1800</v>
      </c>
    </row>
    <row r="3" spans="1:15">
      <c r="E3" t="s">
        <v>2</v>
      </c>
      <c r="F3">
        <v>100</v>
      </c>
      <c r="G3">
        <v>95</v>
      </c>
      <c r="H3">
        <f t="shared" ref="H3:H5" si="0">F3-G3</f>
        <v>5</v>
      </c>
      <c r="J3" s="1">
        <v>44288</v>
      </c>
      <c r="L3" t="s">
        <v>11</v>
      </c>
      <c r="M3" t="s">
        <v>14</v>
      </c>
      <c r="N3">
        <v>1200</v>
      </c>
      <c r="O3">
        <v>1600</v>
      </c>
    </row>
    <row r="4" spans="1:15">
      <c r="A4" t="s">
        <v>0</v>
      </c>
      <c r="B4">
        <v>3</v>
      </c>
      <c r="C4">
        <v>-10</v>
      </c>
      <c r="E4" t="s">
        <v>3</v>
      </c>
      <c r="F4">
        <v>120</v>
      </c>
      <c r="G4">
        <v>100</v>
      </c>
      <c r="H4">
        <f t="shared" si="0"/>
        <v>20</v>
      </c>
      <c r="J4" s="1">
        <v>44289</v>
      </c>
      <c r="K4" t="s">
        <v>12</v>
      </c>
      <c r="M4" t="s">
        <v>15</v>
      </c>
      <c r="N4">
        <v>1600</v>
      </c>
      <c r="O4">
        <v>1700</v>
      </c>
    </row>
    <row r="5" spans="1:15">
      <c r="A5" t="s">
        <v>0</v>
      </c>
      <c r="B5">
        <v>4</v>
      </c>
      <c r="C5">
        <v>-9</v>
      </c>
      <c r="E5" t="s">
        <v>4</v>
      </c>
      <c r="F5">
        <v>150</v>
      </c>
      <c r="G5">
        <v>95</v>
      </c>
      <c r="H5">
        <f t="shared" si="0"/>
        <v>55</v>
      </c>
    </row>
    <row r="6" spans="1:15">
      <c r="A6" t="s">
        <v>0</v>
      </c>
      <c r="B6">
        <v>5</v>
      </c>
      <c r="C6">
        <v>-8</v>
      </c>
    </row>
    <row r="7" spans="1:15">
      <c r="A7" t="s">
        <v>0</v>
      </c>
      <c r="B7">
        <v>6</v>
      </c>
      <c r="C7">
        <v>-7</v>
      </c>
    </row>
    <row r="8" spans="1:15">
      <c r="A8" t="s">
        <v>0</v>
      </c>
      <c r="B8">
        <v>9</v>
      </c>
      <c r="C8">
        <v>-5</v>
      </c>
    </row>
    <row r="9" spans="1:15">
      <c r="B9">
        <v>10</v>
      </c>
      <c r="C9">
        <v>-4</v>
      </c>
    </row>
    <row r="10" spans="1:15">
      <c r="B10">
        <v>11</v>
      </c>
      <c r="C10">
        <v>-3</v>
      </c>
    </row>
    <row r="11" spans="1:15">
      <c r="B11">
        <v>12</v>
      </c>
      <c r="C11">
        <v>-2</v>
      </c>
    </row>
    <row r="12" spans="1:15">
      <c r="B12">
        <v>13</v>
      </c>
      <c r="C12">
        <v>-1</v>
      </c>
    </row>
    <row r="13" spans="1:15">
      <c r="B13">
        <v>14</v>
      </c>
      <c r="C13">
        <v>0</v>
      </c>
    </row>
    <row r="14" spans="1:15">
      <c r="C14">
        <v>1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5"/>
  <sheetViews>
    <sheetView workbookViewId="0">
      <selection activeCell="D7" sqref="D7:D13"/>
    </sheetView>
  </sheetViews>
  <sheetFormatPr defaultRowHeight="13.2"/>
  <cols>
    <col min="1" max="1" width="19.5546875" customWidth="1"/>
    <col min="5" max="5" width="11.109375" bestFit="1" customWidth="1"/>
    <col min="8" max="8" width="9.77734375" customWidth="1"/>
  </cols>
  <sheetData>
    <row r="1" spans="1:5" ht="36" customHeight="1">
      <c r="A1" s="89" t="s">
        <v>19</v>
      </c>
      <c r="B1" s="89"/>
      <c r="C1" s="89"/>
      <c r="D1" s="89"/>
      <c r="E1" s="89"/>
    </row>
    <row r="2" spans="1:5" ht="13.2" customHeight="1">
      <c r="A2" s="89"/>
      <c r="B2" s="89"/>
      <c r="C2" s="89"/>
      <c r="D2" s="89"/>
      <c r="E2" s="89"/>
    </row>
    <row r="3" spans="1:5" ht="25.8" customHeight="1">
      <c r="B3" s="8"/>
      <c r="C3" s="8"/>
      <c r="D3" s="9" t="s">
        <v>25</v>
      </c>
      <c r="E3" s="10">
        <v>44400</v>
      </c>
    </row>
    <row r="4" spans="1:5" ht="13.2" customHeight="1">
      <c r="A4" s="85" t="s">
        <v>20</v>
      </c>
      <c r="B4" s="86"/>
      <c r="C4" s="86"/>
      <c r="D4" s="86"/>
      <c r="E4" s="4"/>
    </row>
    <row r="5" spans="1:5" ht="13.8" thickBot="1">
      <c r="A5" s="87"/>
      <c r="B5" s="88"/>
      <c r="C5" s="88"/>
      <c r="D5" s="88"/>
    </row>
    <row r="6" spans="1:5" ht="14.4" thickTop="1" thickBot="1">
      <c r="A6" s="7" t="s">
        <v>21</v>
      </c>
      <c r="B6" s="5" t="s">
        <v>22</v>
      </c>
      <c r="C6" s="5" t="s">
        <v>23</v>
      </c>
      <c r="D6" s="5" t="s">
        <v>18</v>
      </c>
      <c r="E6" s="6" t="s">
        <v>24</v>
      </c>
    </row>
    <row r="7" spans="1:5" ht="14.4" thickTop="1" thickBot="1">
      <c r="A7" s="12" t="s">
        <v>26</v>
      </c>
      <c r="B7" s="15">
        <v>1002</v>
      </c>
      <c r="C7" s="16">
        <v>1223</v>
      </c>
      <c r="D7" s="17">
        <f>B7+C7</f>
        <v>2225</v>
      </c>
      <c r="E7" s="20">
        <f>D7/$D$14</f>
        <v>0.11216413772243787</v>
      </c>
    </row>
    <row r="8" spans="1:5" ht="13.8" thickTop="1">
      <c r="A8" s="13" t="s">
        <v>27</v>
      </c>
      <c r="B8" s="18">
        <v>138</v>
      </c>
      <c r="C8" s="18">
        <v>166</v>
      </c>
      <c r="D8" s="17">
        <f t="shared" ref="D8:D13" si="0">B8+C8</f>
        <v>304</v>
      </c>
      <c r="E8" s="20">
        <f t="shared" ref="E8:E13" si="1">D8/$D$14</f>
        <v>1.532489791803196E-2</v>
      </c>
    </row>
    <row r="9" spans="1:5">
      <c r="A9" s="14" t="s">
        <v>28</v>
      </c>
      <c r="B9" s="18">
        <v>1494</v>
      </c>
      <c r="C9" s="18">
        <v>1577</v>
      </c>
      <c r="D9" s="17">
        <f t="shared" si="0"/>
        <v>3071</v>
      </c>
      <c r="E9" s="20">
        <f t="shared" si="1"/>
        <v>0.15481171548117154</v>
      </c>
    </row>
    <row r="10" spans="1:5">
      <c r="A10" s="14" t="s">
        <v>29</v>
      </c>
      <c r="B10" s="18">
        <v>3571</v>
      </c>
      <c r="C10" s="18">
        <v>3746</v>
      </c>
      <c r="D10" s="17">
        <f t="shared" si="0"/>
        <v>7317</v>
      </c>
      <c r="E10" s="20">
        <f t="shared" si="1"/>
        <v>0.36885617784947322</v>
      </c>
    </row>
    <row r="11" spans="1:5">
      <c r="A11" s="14" t="s">
        <v>30</v>
      </c>
      <c r="B11" s="18">
        <v>1468</v>
      </c>
      <c r="C11" s="18">
        <v>1094</v>
      </c>
      <c r="D11" s="17">
        <f t="shared" si="0"/>
        <v>2562</v>
      </c>
      <c r="E11" s="20">
        <f t="shared" si="1"/>
        <v>0.12915259363815093</v>
      </c>
    </row>
    <row r="12" spans="1:5">
      <c r="A12" s="14" t="s">
        <v>31</v>
      </c>
      <c r="B12" s="18">
        <v>1812</v>
      </c>
      <c r="C12" s="18">
        <v>1927</v>
      </c>
      <c r="D12" s="17">
        <f t="shared" si="0"/>
        <v>3739</v>
      </c>
      <c r="E12" s="20">
        <f t="shared" si="1"/>
        <v>0.1884861622221102</v>
      </c>
    </row>
    <row r="13" spans="1:5">
      <c r="A13" s="14" t="s">
        <v>32</v>
      </c>
      <c r="B13" s="18">
        <v>427</v>
      </c>
      <c r="C13" s="18">
        <v>192</v>
      </c>
      <c r="D13" s="17">
        <f t="shared" si="0"/>
        <v>619</v>
      </c>
      <c r="E13" s="20">
        <f t="shared" si="1"/>
        <v>3.1204315168624288E-2</v>
      </c>
    </row>
    <row r="14" spans="1:5">
      <c r="A14" s="11" t="s">
        <v>18</v>
      </c>
      <c r="B14" s="19">
        <f>SUM(B7:B13)</f>
        <v>9912</v>
      </c>
      <c r="C14" s="19">
        <f t="shared" ref="C14:D14" si="2">SUM(C7:C13)</f>
        <v>9925</v>
      </c>
      <c r="D14" s="19">
        <f t="shared" si="2"/>
        <v>19837</v>
      </c>
      <c r="E14" s="19">
        <f>SUM(E7:E13)</f>
        <v>1</v>
      </c>
    </row>
    <row r="15" spans="1:5">
      <c r="B15" s="84" t="s">
        <v>33</v>
      </c>
      <c r="C15" s="84"/>
      <c r="D15" s="84"/>
      <c r="E15" s="84"/>
    </row>
  </sheetData>
  <mergeCells count="3">
    <mergeCell ref="B15:E15"/>
    <mergeCell ref="A4:D5"/>
    <mergeCell ref="A1:E2"/>
  </mergeCells>
  <phoneticPr fontId="2"/>
  <conditionalFormatting sqref="B7:C13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{00E3688F-9443-4947-B326-FD6E78669E03}</x14:id>
        </ext>
      </extLst>
    </cfRule>
  </conditionalFormatting>
  <conditionalFormatting sqref="D7:D13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{FCE8B8EF-94AE-48EE-9095-04888FA635C5}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E3688F-9443-4947-B326-FD6E78669E0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B7:C13</xm:sqref>
        </x14:conditionalFormatting>
        <x14:conditionalFormatting xmlns:xm="http://schemas.microsoft.com/office/excel/2006/main">
          <x14:cfRule type="dataBar" id="{FCE8B8EF-94AE-48EE-9095-04888FA635C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D7:D13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 tint="-0.249977111117893"/>
  </sheetPr>
  <dimension ref="A1"/>
  <sheetViews>
    <sheetView workbookViewId="0"/>
  </sheetViews>
  <sheetFormatPr defaultRowHeight="13.2"/>
  <sheetData/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21"/>
  <sheetViews>
    <sheetView workbookViewId="0">
      <selection activeCell="R9" sqref="R9"/>
    </sheetView>
  </sheetViews>
  <sheetFormatPr defaultRowHeight="13.2"/>
  <cols>
    <col min="1" max="5" width="11.77734375" customWidth="1"/>
  </cols>
  <sheetData>
    <row r="1" spans="1:18" ht="18" customHeight="1">
      <c r="A1" s="90" t="s">
        <v>34</v>
      </c>
      <c r="B1" s="90"/>
      <c r="C1" s="90"/>
      <c r="D1" s="90"/>
      <c r="E1" s="90"/>
      <c r="H1" s="91" t="s">
        <v>46</v>
      </c>
      <c r="I1" s="91"/>
      <c r="J1" s="91"/>
      <c r="K1" s="91"/>
    </row>
    <row r="2" spans="1:18" ht="18" customHeight="1">
      <c r="A2" s="90"/>
      <c r="B2" s="90"/>
      <c r="C2" s="90"/>
      <c r="D2" s="90"/>
      <c r="E2" s="90"/>
      <c r="H2" s="29" t="s">
        <v>47</v>
      </c>
      <c r="I2" s="30" t="s">
        <v>48</v>
      </c>
      <c r="J2" s="30" t="s">
        <v>49</v>
      </c>
      <c r="K2" s="30" t="s">
        <v>18</v>
      </c>
    </row>
    <row r="3" spans="1:18" ht="18" customHeight="1">
      <c r="A3" s="90"/>
      <c r="B3" s="90"/>
      <c r="C3" s="90"/>
      <c r="D3" s="90"/>
      <c r="E3" s="90"/>
      <c r="H3" s="28" t="s">
        <v>50</v>
      </c>
      <c r="I3" s="3">
        <v>18</v>
      </c>
      <c r="J3" s="3">
        <v>19</v>
      </c>
      <c r="K3" s="3">
        <f>SUM(I3:J3)</f>
        <v>37</v>
      </c>
    </row>
    <row r="4" spans="1:18" ht="18" customHeight="1">
      <c r="H4" s="28" t="s">
        <v>51</v>
      </c>
      <c r="I4" s="3">
        <v>19</v>
      </c>
      <c r="J4" s="3">
        <v>18</v>
      </c>
      <c r="K4" s="3">
        <f>SUM(I4:J4)</f>
        <v>37</v>
      </c>
    </row>
    <row r="5" spans="1:18" ht="18" customHeight="1">
      <c r="A5" s="21" t="s">
        <v>35</v>
      </c>
      <c r="B5" s="22" t="s">
        <v>36</v>
      </c>
      <c r="C5" s="22" t="s">
        <v>37</v>
      </c>
      <c r="E5" s="33" t="s">
        <v>65</v>
      </c>
      <c r="H5" s="28" t="s">
        <v>52</v>
      </c>
      <c r="I5" s="3">
        <v>18</v>
      </c>
      <c r="J5" s="3">
        <v>18</v>
      </c>
      <c r="K5" s="3">
        <f>SUM(I5:J5)</f>
        <v>36</v>
      </c>
    </row>
    <row r="6" spans="1:18" ht="18" customHeight="1">
      <c r="A6" s="23">
        <v>200000</v>
      </c>
      <c r="B6" s="27">
        <f>SUM(C9:C20)</f>
        <v>165910</v>
      </c>
      <c r="C6" s="27">
        <f>A6-B6</f>
        <v>34090</v>
      </c>
      <c r="E6" s="27">
        <f>A6*0.8</f>
        <v>160000</v>
      </c>
      <c r="H6" s="28" t="s">
        <v>18</v>
      </c>
      <c r="I6" s="3">
        <f>SUM(I3:I5)</f>
        <v>55</v>
      </c>
      <c r="J6" s="3">
        <f>SUM(J3:J5)</f>
        <v>55</v>
      </c>
      <c r="K6" s="3">
        <f>SUM(I6:J6)</f>
        <v>110</v>
      </c>
    </row>
    <row r="7" spans="1:18" ht="18" customHeight="1"/>
    <row r="8" spans="1:18" ht="18" customHeight="1">
      <c r="A8" s="26" t="s">
        <v>8</v>
      </c>
      <c r="B8" s="26" t="s">
        <v>38</v>
      </c>
      <c r="C8" s="26" t="s">
        <v>39</v>
      </c>
      <c r="D8" s="26" t="s">
        <v>40</v>
      </c>
      <c r="E8" s="26" t="s">
        <v>41</v>
      </c>
      <c r="H8" s="31" t="s">
        <v>53</v>
      </c>
      <c r="I8" s="32" t="s">
        <v>54</v>
      </c>
      <c r="K8" s="31" t="s">
        <v>53</v>
      </c>
      <c r="L8" s="32" t="s">
        <v>54</v>
      </c>
      <c r="N8" s="31" t="s">
        <v>53</v>
      </c>
      <c r="O8" s="32" t="s">
        <v>54</v>
      </c>
      <c r="Q8" s="31" t="s">
        <v>53</v>
      </c>
      <c r="R8" s="32" t="s">
        <v>54</v>
      </c>
    </row>
    <row r="9" spans="1:18" ht="18" customHeight="1">
      <c r="A9" s="25">
        <v>44197</v>
      </c>
      <c r="B9" s="2" t="s">
        <v>42</v>
      </c>
      <c r="C9" s="23">
        <v>35000</v>
      </c>
      <c r="D9" s="23">
        <f>C9</f>
        <v>35000</v>
      </c>
      <c r="E9" s="3" t="s">
        <v>45</v>
      </c>
      <c r="H9" s="28" t="s">
        <v>55</v>
      </c>
      <c r="I9" s="3">
        <v>55</v>
      </c>
      <c r="K9" s="28" t="s">
        <v>55</v>
      </c>
      <c r="L9" s="3">
        <v>55</v>
      </c>
      <c r="N9" s="28" t="s">
        <v>55</v>
      </c>
      <c r="O9" s="3">
        <v>55</v>
      </c>
      <c r="Q9" s="28" t="s">
        <v>55</v>
      </c>
      <c r="R9" s="3">
        <v>55</v>
      </c>
    </row>
    <row r="10" spans="1:18" ht="18" customHeight="1">
      <c r="A10" s="25">
        <v>44198</v>
      </c>
      <c r="B10" s="2" t="s">
        <v>43</v>
      </c>
      <c r="C10" s="23">
        <v>20000</v>
      </c>
      <c r="D10" s="23">
        <f>D9+C10</f>
        <v>55000</v>
      </c>
      <c r="E10" s="3"/>
      <c r="H10" s="28" t="s">
        <v>56</v>
      </c>
      <c r="I10" s="3">
        <v>84</v>
      </c>
      <c r="K10" s="28" t="s">
        <v>56</v>
      </c>
      <c r="L10" s="3">
        <v>84</v>
      </c>
      <c r="N10" s="28" t="s">
        <v>56</v>
      </c>
      <c r="O10" s="3">
        <v>84</v>
      </c>
      <c r="Q10" s="28" t="s">
        <v>56</v>
      </c>
      <c r="R10" s="3">
        <v>84</v>
      </c>
    </row>
    <row r="11" spans="1:18" ht="18" customHeight="1">
      <c r="A11" s="25">
        <v>44198</v>
      </c>
      <c r="B11" s="2" t="s">
        <v>44</v>
      </c>
      <c r="C11" s="23">
        <v>3650</v>
      </c>
      <c r="D11" s="23">
        <f>D10+C11</f>
        <v>58650</v>
      </c>
      <c r="E11" s="3"/>
      <c r="H11" s="28" t="s">
        <v>57</v>
      </c>
      <c r="I11" s="3">
        <v>73</v>
      </c>
      <c r="K11" s="28" t="s">
        <v>57</v>
      </c>
      <c r="L11" s="3">
        <v>73</v>
      </c>
      <c r="N11" s="28" t="s">
        <v>57</v>
      </c>
      <c r="O11" s="3">
        <v>73</v>
      </c>
      <c r="Q11" s="28" t="s">
        <v>57</v>
      </c>
      <c r="R11" s="3">
        <v>73</v>
      </c>
    </row>
    <row r="12" spans="1:18" ht="18" customHeight="1">
      <c r="A12" s="25">
        <v>44201</v>
      </c>
      <c r="B12" s="2" t="s">
        <v>44</v>
      </c>
      <c r="C12" s="23">
        <v>3000</v>
      </c>
      <c r="D12" s="23">
        <f t="shared" ref="D12:D19" si="0">D11+C12</f>
        <v>61650</v>
      </c>
      <c r="E12" s="3"/>
      <c r="H12" s="28"/>
      <c r="I12" s="3"/>
      <c r="K12" s="28"/>
      <c r="L12" s="3"/>
      <c r="N12" s="28"/>
      <c r="O12" s="3"/>
      <c r="Q12" s="28"/>
      <c r="R12" s="3"/>
    </row>
    <row r="13" spans="1:18" ht="18" customHeight="1">
      <c r="A13" s="25">
        <v>44204</v>
      </c>
      <c r="B13" s="2" t="s">
        <v>63</v>
      </c>
      <c r="C13" s="23">
        <v>800</v>
      </c>
      <c r="D13" s="23">
        <f t="shared" si="0"/>
        <v>62450</v>
      </c>
      <c r="E13" s="3"/>
      <c r="H13" s="28"/>
      <c r="I13" s="3"/>
      <c r="K13" s="28"/>
      <c r="L13" s="3"/>
      <c r="N13" s="28"/>
      <c r="O13" s="3"/>
      <c r="Q13" s="28"/>
      <c r="R13" s="3"/>
    </row>
    <row r="14" spans="1:18" ht="18" customHeight="1">
      <c r="A14" s="25">
        <v>44204</v>
      </c>
      <c r="B14" s="2" t="s">
        <v>42</v>
      </c>
      <c r="C14" s="23">
        <v>4000</v>
      </c>
      <c r="D14" s="23">
        <f t="shared" si="0"/>
        <v>66450</v>
      </c>
      <c r="E14" s="3" t="s">
        <v>64</v>
      </c>
      <c r="H14" s="28"/>
      <c r="I14" s="3"/>
      <c r="K14" s="28"/>
      <c r="L14" s="3"/>
      <c r="N14" s="28"/>
      <c r="O14" s="3"/>
      <c r="Q14" s="28"/>
      <c r="R14" s="3"/>
    </row>
    <row r="15" spans="1:18" ht="18" customHeight="1">
      <c r="A15" s="25">
        <v>44206</v>
      </c>
      <c r="B15" s="2" t="s">
        <v>44</v>
      </c>
      <c r="C15" s="23">
        <v>4200</v>
      </c>
      <c r="D15" s="23">
        <f t="shared" si="0"/>
        <v>70650</v>
      </c>
      <c r="E15" s="3"/>
      <c r="H15" s="28"/>
      <c r="I15" s="3"/>
      <c r="K15" s="28"/>
      <c r="L15" s="3"/>
      <c r="N15" s="28"/>
      <c r="O15" s="3"/>
      <c r="Q15" s="28"/>
      <c r="R15" s="3"/>
    </row>
    <row r="16" spans="1:18" ht="18" customHeight="1">
      <c r="A16" s="25">
        <v>44207</v>
      </c>
      <c r="B16" s="2" t="s">
        <v>66</v>
      </c>
      <c r="C16" s="23">
        <v>1800</v>
      </c>
      <c r="D16" s="23">
        <f t="shared" si="0"/>
        <v>72450</v>
      </c>
      <c r="E16" s="3" t="s">
        <v>69</v>
      </c>
      <c r="H16" s="28"/>
      <c r="I16" s="3"/>
      <c r="K16" s="28"/>
      <c r="L16" s="3"/>
      <c r="N16" s="28"/>
      <c r="O16" s="3"/>
      <c r="Q16" s="28"/>
      <c r="R16" s="3"/>
    </row>
    <row r="17" spans="1:18" ht="18" customHeight="1">
      <c r="A17" s="25">
        <v>44209</v>
      </c>
      <c r="B17" s="2" t="s">
        <v>67</v>
      </c>
      <c r="C17" s="23">
        <v>12800</v>
      </c>
      <c r="D17" s="23">
        <f t="shared" si="0"/>
        <v>85250</v>
      </c>
      <c r="E17" s="3"/>
      <c r="H17" s="28"/>
      <c r="I17" s="3"/>
      <c r="K17" s="28"/>
      <c r="L17" s="3"/>
      <c r="N17" s="28"/>
      <c r="O17" s="3"/>
      <c r="Q17" s="28"/>
      <c r="R17" s="3"/>
    </row>
    <row r="18" spans="1:18" ht="18" customHeight="1">
      <c r="A18" s="25">
        <v>44211</v>
      </c>
      <c r="B18" s="2" t="s">
        <v>66</v>
      </c>
      <c r="C18" s="23">
        <v>75400</v>
      </c>
      <c r="D18" s="23">
        <f t="shared" si="0"/>
        <v>160650</v>
      </c>
      <c r="E18" s="3" t="s">
        <v>28</v>
      </c>
      <c r="H18" s="28"/>
      <c r="I18" s="3"/>
      <c r="K18" s="28"/>
      <c r="L18" s="3"/>
      <c r="N18" s="28"/>
      <c r="O18" s="3"/>
      <c r="Q18" s="28"/>
      <c r="R18" s="3"/>
    </row>
    <row r="19" spans="1:18" ht="18" customHeight="1">
      <c r="A19" s="25">
        <v>44214</v>
      </c>
      <c r="B19" s="2" t="s">
        <v>68</v>
      </c>
      <c r="C19" s="23">
        <v>5260</v>
      </c>
      <c r="D19" s="23">
        <f t="shared" si="0"/>
        <v>165910</v>
      </c>
      <c r="E19" s="3" t="s">
        <v>70</v>
      </c>
      <c r="H19" s="28"/>
      <c r="I19" s="3"/>
      <c r="K19" s="28"/>
      <c r="L19" s="3"/>
      <c r="N19" s="28"/>
      <c r="O19" s="3"/>
      <c r="Q19" s="28"/>
      <c r="R19" s="3"/>
    </row>
    <row r="20" spans="1:18" ht="19.8" customHeight="1">
      <c r="A20" s="24"/>
      <c r="B20" s="3"/>
      <c r="C20" s="3"/>
      <c r="D20" s="3"/>
      <c r="E20" s="3"/>
      <c r="H20" s="28" t="s">
        <v>58</v>
      </c>
      <c r="I20" s="3">
        <v>61</v>
      </c>
      <c r="K20" s="28" t="s">
        <v>58</v>
      </c>
      <c r="L20" s="3">
        <v>61</v>
      </c>
      <c r="N20" s="28" t="s">
        <v>58</v>
      </c>
      <c r="O20" s="3">
        <v>61</v>
      </c>
      <c r="Q20" s="28" t="s">
        <v>58</v>
      </c>
      <c r="R20" s="3">
        <v>61</v>
      </c>
    </row>
    <row r="21" spans="1:18" ht="19.2" customHeight="1">
      <c r="H21" s="28" t="s">
        <v>59</v>
      </c>
      <c r="I21" s="3">
        <f>AVERAGE(I9:I20)</f>
        <v>68.25</v>
      </c>
      <c r="K21" s="28" t="s">
        <v>60</v>
      </c>
      <c r="L21" s="3">
        <f>COUNT(L9:L20)</f>
        <v>4</v>
      </c>
      <c r="N21" s="28" t="s">
        <v>61</v>
      </c>
      <c r="O21" s="3">
        <f>MAX(O9:O20)</f>
        <v>84</v>
      </c>
      <c r="Q21" s="28" t="s">
        <v>62</v>
      </c>
      <c r="R21" s="3">
        <f>MIN(R9:R20)</f>
        <v>55</v>
      </c>
    </row>
  </sheetData>
  <autoFilter ref="A8:E19"/>
  <mergeCells count="2">
    <mergeCell ref="A1:E3"/>
    <mergeCell ref="H1:K1"/>
  </mergeCells>
  <phoneticPr fontId="2"/>
  <conditionalFormatting sqref="D9:D19">
    <cfRule type="cellIs" dxfId="6" priority="7" operator="greaterThan">
      <formula>$E$6</formula>
    </cfRule>
  </conditionalFormatting>
  <conditionalFormatting sqref="C9:C19">
    <cfRule type="cellIs" dxfId="5" priority="6" operator="greaterThan">
      <formula>$C$15</formula>
    </cfRule>
  </conditionalFormatting>
  <conditionalFormatting sqref="I9:I12">
    <cfRule type="cellIs" dxfId="4" priority="5" operator="lessThan">
      <formula>$I$21</formula>
    </cfRule>
  </conditionalFormatting>
  <conditionalFormatting sqref="I9:I20">
    <cfRule type="cellIs" dxfId="3" priority="4" operator="lessThan">
      <formula>$I$21</formula>
    </cfRule>
  </conditionalFormatting>
  <conditionalFormatting sqref="L9:L21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{60F20596-5D4B-4AE0-BE70-F18952ECBB91}</x14:id>
        </ext>
      </extLst>
    </cfRule>
  </conditionalFormatting>
  <conditionalFormatting sqref="O9:O21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{8E39B051-0379-4A0E-AE8F-379FDC40815C}</x14:id>
        </ext>
      </extLst>
    </cfRule>
  </conditionalFormatting>
  <conditionalFormatting sqref="I3:K6">
    <cfRule type="cellIs" dxfId="2" priority="1" operator="lessThan">
      <formula>$K$4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0F20596-5D4B-4AE0-BE70-F18952ECBB9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L9:L21</xm:sqref>
        </x14:conditionalFormatting>
        <x14:conditionalFormatting xmlns:xm="http://schemas.microsoft.com/office/excel/2006/main">
          <x14:cfRule type="dataBar" id="{8E39B051-0379-4A0E-AE8F-379FDC40815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O9:O21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R21"/>
  <sheetViews>
    <sheetView workbookViewId="0">
      <selection sqref="A1:E3"/>
    </sheetView>
  </sheetViews>
  <sheetFormatPr defaultRowHeight="13.2"/>
  <cols>
    <col min="1" max="5" width="11.77734375" customWidth="1"/>
  </cols>
  <sheetData>
    <row r="1" spans="1:18" ht="18" customHeight="1">
      <c r="A1" s="90" t="s">
        <v>34</v>
      </c>
      <c r="B1" s="90"/>
      <c r="C1" s="90"/>
      <c r="D1" s="90"/>
      <c r="E1" s="90"/>
      <c r="H1" s="91"/>
      <c r="I1" s="91"/>
      <c r="J1" s="91"/>
      <c r="K1" s="91"/>
    </row>
    <row r="2" spans="1:18" ht="18" customHeight="1">
      <c r="A2" s="90"/>
      <c r="B2" s="90"/>
      <c r="C2" s="90"/>
      <c r="D2" s="90"/>
      <c r="E2" s="90"/>
      <c r="H2" s="29"/>
      <c r="I2" s="30"/>
      <c r="J2" s="30"/>
      <c r="K2" s="30"/>
    </row>
    <row r="3" spans="1:18" ht="18" customHeight="1">
      <c r="A3" s="90"/>
      <c r="B3" s="90"/>
      <c r="C3" s="90"/>
      <c r="D3" s="90"/>
      <c r="E3" s="90"/>
      <c r="H3" s="28"/>
      <c r="I3" s="3"/>
      <c r="J3" s="3"/>
      <c r="K3" s="3"/>
    </row>
    <row r="4" spans="1:18" ht="18" customHeight="1">
      <c r="H4" s="28"/>
      <c r="I4" s="3"/>
      <c r="J4" s="3"/>
      <c r="K4" s="3"/>
    </row>
    <row r="5" spans="1:18" ht="18" customHeight="1">
      <c r="A5" s="21" t="s">
        <v>35</v>
      </c>
      <c r="B5" s="22" t="s">
        <v>36</v>
      </c>
      <c r="C5" s="22" t="s">
        <v>37</v>
      </c>
      <c r="E5" s="33" t="s">
        <v>65</v>
      </c>
      <c r="H5" s="28"/>
      <c r="I5" s="3"/>
      <c r="J5" s="3"/>
      <c r="K5" s="3"/>
    </row>
    <row r="6" spans="1:18" ht="18" customHeight="1">
      <c r="A6" s="23"/>
      <c r="B6" s="27">
        <f>SUM(C9:C20)</f>
        <v>0</v>
      </c>
      <c r="C6" s="27">
        <f>A6-B6</f>
        <v>0</v>
      </c>
      <c r="E6" s="27">
        <f>A6*0.8</f>
        <v>0</v>
      </c>
      <c r="H6" s="28"/>
      <c r="I6" s="3"/>
      <c r="J6" s="3"/>
      <c r="K6" s="3"/>
    </row>
    <row r="7" spans="1:18" ht="18" customHeight="1"/>
    <row r="8" spans="1:18" ht="18" customHeight="1">
      <c r="A8" s="26" t="s">
        <v>8</v>
      </c>
      <c r="B8" s="26" t="s">
        <v>38</v>
      </c>
      <c r="C8" s="26" t="s">
        <v>39</v>
      </c>
      <c r="D8" s="26" t="s">
        <v>40</v>
      </c>
      <c r="E8" s="26" t="s">
        <v>41</v>
      </c>
      <c r="H8" s="31"/>
      <c r="I8" s="32"/>
      <c r="K8" s="31"/>
      <c r="L8" s="32"/>
      <c r="N8" s="31"/>
      <c r="O8" s="32"/>
      <c r="Q8" s="31"/>
      <c r="R8" s="32"/>
    </row>
    <row r="9" spans="1:18" ht="18" customHeight="1">
      <c r="A9" s="25"/>
      <c r="B9" s="2"/>
      <c r="C9" s="23"/>
      <c r="D9" s="23">
        <f>C9</f>
        <v>0</v>
      </c>
      <c r="E9" s="3"/>
      <c r="H9" s="28"/>
      <c r="I9" s="3"/>
      <c r="K9" s="28"/>
      <c r="L9" s="3"/>
      <c r="N9" s="28"/>
      <c r="O9" s="3"/>
      <c r="Q9" s="28"/>
      <c r="R9" s="3"/>
    </row>
    <row r="10" spans="1:18" ht="18" customHeight="1">
      <c r="A10" s="25"/>
      <c r="B10" s="2"/>
      <c r="C10" s="23"/>
      <c r="D10" s="23">
        <f>D9+C10</f>
        <v>0</v>
      </c>
      <c r="E10" s="3"/>
      <c r="H10" s="28"/>
      <c r="I10" s="3"/>
      <c r="K10" s="28"/>
      <c r="L10" s="3"/>
      <c r="N10" s="28"/>
      <c r="O10" s="3"/>
      <c r="Q10" s="28"/>
      <c r="R10" s="3"/>
    </row>
    <row r="11" spans="1:18" ht="18" customHeight="1">
      <c r="A11" s="25"/>
      <c r="B11" s="2"/>
      <c r="C11" s="23"/>
      <c r="D11" s="23">
        <f>D10+C11</f>
        <v>0</v>
      </c>
      <c r="E11" s="3"/>
      <c r="H11" s="28"/>
      <c r="I11" s="3"/>
      <c r="K11" s="28"/>
      <c r="L11" s="3"/>
      <c r="N11" s="28"/>
      <c r="O11" s="3"/>
      <c r="Q11" s="28"/>
      <c r="R11" s="3"/>
    </row>
    <row r="12" spans="1:18" ht="18" customHeight="1">
      <c r="A12" s="25"/>
      <c r="B12" s="2"/>
      <c r="C12" s="23"/>
      <c r="D12" s="23">
        <f t="shared" ref="D12:D19" si="0">D11+C12</f>
        <v>0</v>
      </c>
      <c r="E12" s="3"/>
      <c r="H12" s="28"/>
      <c r="I12" s="3"/>
      <c r="K12" s="28"/>
      <c r="L12" s="3"/>
      <c r="N12" s="28"/>
      <c r="O12" s="3"/>
      <c r="Q12" s="28"/>
      <c r="R12" s="3"/>
    </row>
    <row r="13" spans="1:18" ht="18" customHeight="1">
      <c r="A13" s="25"/>
      <c r="B13" s="2"/>
      <c r="C13" s="23"/>
      <c r="D13" s="23">
        <f t="shared" si="0"/>
        <v>0</v>
      </c>
      <c r="E13" s="3"/>
      <c r="H13" s="28"/>
      <c r="I13" s="3"/>
      <c r="K13" s="28"/>
      <c r="L13" s="3"/>
      <c r="N13" s="28"/>
      <c r="O13" s="3"/>
      <c r="Q13" s="28"/>
      <c r="R13" s="3"/>
    </row>
    <row r="14" spans="1:18" ht="18" customHeight="1">
      <c r="A14" s="25"/>
      <c r="B14" s="2"/>
      <c r="C14" s="23"/>
      <c r="D14" s="23">
        <f t="shared" si="0"/>
        <v>0</v>
      </c>
      <c r="E14" s="3"/>
      <c r="H14" s="28"/>
      <c r="I14" s="3"/>
      <c r="K14" s="28"/>
      <c r="L14" s="3"/>
      <c r="N14" s="28"/>
      <c r="O14" s="3"/>
      <c r="Q14" s="28"/>
      <c r="R14" s="3"/>
    </row>
    <row r="15" spans="1:18" ht="18" customHeight="1">
      <c r="A15" s="25"/>
      <c r="B15" s="2"/>
      <c r="C15" s="23"/>
      <c r="D15" s="23">
        <f t="shared" si="0"/>
        <v>0</v>
      </c>
      <c r="E15" s="3"/>
      <c r="H15" s="28"/>
      <c r="I15" s="3"/>
      <c r="K15" s="28"/>
      <c r="L15" s="3"/>
      <c r="N15" s="28"/>
      <c r="O15" s="3"/>
      <c r="Q15" s="28"/>
      <c r="R15" s="3"/>
    </row>
    <row r="16" spans="1:18" ht="18" customHeight="1">
      <c r="A16" s="25"/>
      <c r="B16" s="2"/>
      <c r="C16" s="23"/>
      <c r="D16" s="23">
        <f t="shared" si="0"/>
        <v>0</v>
      </c>
      <c r="E16" s="3"/>
      <c r="H16" s="28"/>
      <c r="I16" s="3"/>
      <c r="K16" s="28"/>
      <c r="L16" s="3"/>
      <c r="N16" s="28"/>
      <c r="O16" s="3"/>
      <c r="Q16" s="28"/>
      <c r="R16" s="3"/>
    </row>
    <row r="17" spans="1:18" ht="18" customHeight="1">
      <c r="A17" s="25"/>
      <c r="B17" s="2"/>
      <c r="C17" s="23"/>
      <c r="D17" s="23">
        <f t="shared" si="0"/>
        <v>0</v>
      </c>
      <c r="E17" s="3"/>
      <c r="H17" s="28"/>
      <c r="I17" s="3"/>
      <c r="K17" s="28"/>
      <c r="L17" s="3"/>
      <c r="N17" s="28"/>
      <c r="O17" s="3"/>
      <c r="Q17" s="28"/>
      <c r="R17" s="3"/>
    </row>
    <row r="18" spans="1:18" ht="18" customHeight="1">
      <c r="A18" s="25"/>
      <c r="B18" s="2"/>
      <c r="C18" s="23"/>
      <c r="D18" s="23">
        <f t="shared" si="0"/>
        <v>0</v>
      </c>
      <c r="E18" s="3"/>
      <c r="H18" s="28"/>
      <c r="I18" s="3"/>
      <c r="K18" s="28"/>
      <c r="L18" s="3"/>
      <c r="N18" s="28"/>
      <c r="O18" s="3"/>
      <c r="Q18" s="28"/>
      <c r="R18" s="3"/>
    </row>
    <row r="19" spans="1:18" ht="18" customHeight="1">
      <c r="A19" s="25"/>
      <c r="B19" s="2"/>
      <c r="C19" s="23"/>
      <c r="D19" s="23">
        <f t="shared" si="0"/>
        <v>0</v>
      </c>
      <c r="E19" s="3"/>
      <c r="H19" s="28"/>
      <c r="I19" s="3"/>
      <c r="K19" s="28"/>
      <c r="L19" s="3"/>
      <c r="N19" s="28"/>
      <c r="O19" s="3"/>
      <c r="Q19" s="28"/>
      <c r="R19" s="3"/>
    </row>
    <row r="20" spans="1:18" ht="19.8" customHeight="1">
      <c r="A20" s="24"/>
      <c r="B20" s="3"/>
      <c r="C20" s="3"/>
      <c r="D20" s="3"/>
      <c r="E20" s="3"/>
      <c r="H20" s="28"/>
      <c r="I20" s="3"/>
      <c r="K20" s="28"/>
      <c r="L20" s="3"/>
      <c r="N20" s="28"/>
      <c r="O20" s="3"/>
      <c r="Q20" s="28"/>
      <c r="R20" s="3"/>
    </row>
    <row r="21" spans="1:18" ht="19.2" customHeight="1">
      <c r="H21" s="28"/>
      <c r="I21" s="3"/>
      <c r="K21" s="28"/>
      <c r="L21" s="3"/>
      <c r="N21" s="28"/>
      <c r="O21" s="3"/>
      <c r="Q21" s="28"/>
      <c r="R21" s="3"/>
    </row>
  </sheetData>
  <autoFilter ref="A8:E19"/>
  <mergeCells count="2">
    <mergeCell ref="A1:E3"/>
    <mergeCell ref="H1:K1"/>
  </mergeCells>
  <phoneticPr fontId="2"/>
  <conditionalFormatting sqref="D9:D19">
    <cfRule type="cellIs" dxfId="1" priority="1" operator="greaterThan">
      <formula>$E$6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21"/>
  <sheetViews>
    <sheetView workbookViewId="0">
      <selection sqref="A1:E3"/>
    </sheetView>
  </sheetViews>
  <sheetFormatPr defaultRowHeight="13.2"/>
  <cols>
    <col min="1" max="5" width="11.77734375" customWidth="1"/>
    <col min="9" max="9" width="9.6640625" bestFit="1" customWidth="1"/>
    <col min="11" max="11" width="9.44140625" bestFit="1" customWidth="1"/>
  </cols>
  <sheetData>
    <row r="1" spans="1:18" ht="18" customHeight="1">
      <c r="A1" s="90" t="s">
        <v>34</v>
      </c>
      <c r="B1" s="90"/>
      <c r="C1" s="90"/>
      <c r="D1" s="90"/>
      <c r="E1" s="90"/>
      <c r="H1" s="91"/>
      <c r="I1" s="91"/>
      <c r="J1" s="91"/>
      <c r="K1" s="91"/>
    </row>
    <row r="2" spans="1:18" ht="18" customHeight="1">
      <c r="A2" s="90"/>
      <c r="B2" s="90"/>
      <c r="C2" s="90"/>
      <c r="D2" s="90"/>
      <c r="E2" s="90"/>
      <c r="H2" s="29"/>
      <c r="I2" s="30"/>
      <c r="J2" s="30"/>
      <c r="K2" s="30"/>
    </row>
    <row r="3" spans="1:18" ht="18" customHeight="1">
      <c r="A3" s="90"/>
      <c r="B3" s="90"/>
      <c r="C3" s="90"/>
      <c r="D3" s="90"/>
      <c r="E3" s="90"/>
      <c r="H3" s="28"/>
      <c r="I3" s="35">
        <v>1234</v>
      </c>
      <c r="J3" s="2" t="s">
        <v>71</v>
      </c>
      <c r="K3" s="36">
        <v>1234</v>
      </c>
    </row>
    <row r="4" spans="1:18" ht="18" customHeight="1">
      <c r="H4" s="28"/>
      <c r="I4" s="3"/>
      <c r="J4" s="3"/>
      <c r="K4" s="37">
        <v>1234</v>
      </c>
    </row>
    <row r="5" spans="1:18" ht="18" customHeight="1">
      <c r="A5" s="21" t="s">
        <v>35</v>
      </c>
      <c r="B5" s="22" t="s">
        <v>36</v>
      </c>
      <c r="C5" s="22" t="s">
        <v>37</v>
      </c>
      <c r="E5" s="33" t="s">
        <v>65</v>
      </c>
      <c r="H5" s="28"/>
      <c r="I5" s="3"/>
      <c r="J5" s="3"/>
      <c r="K5" s="3"/>
    </row>
    <row r="6" spans="1:18" ht="18" customHeight="1">
      <c r="A6" s="23"/>
      <c r="B6" s="27">
        <f>SUM(C9:C20)</f>
        <v>0</v>
      </c>
      <c r="C6" s="27">
        <f>A6-B6</f>
        <v>0</v>
      </c>
      <c r="E6" s="27">
        <f>A6*0.8</f>
        <v>0</v>
      </c>
      <c r="H6" s="28"/>
      <c r="I6" s="3"/>
      <c r="J6" s="3"/>
      <c r="K6" s="3"/>
    </row>
    <row r="7" spans="1:18" ht="18" customHeight="1"/>
    <row r="8" spans="1:18" ht="18" customHeight="1">
      <c r="A8" s="26" t="s">
        <v>8</v>
      </c>
      <c r="B8" s="26" t="s">
        <v>38</v>
      </c>
      <c r="C8" s="26" t="s">
        <v>39</v>
      </c>
      <c r="D8" s="26" t="s">
        <v>40</v>
      </c>
      <c r="E8" s="26" t="s">
        <v>41</v>
      </c>
      <c r="H8" s="31"/>
      <c r="I8" s="32"/>
      <c r="K8" s="31"/>
      <c r="L8" s="32"/>
      <c r="N8" s="31"/>
      <c r="O8" s="32"/>
      <c r="Q8" s="31"/>
      <c r="R8" s="32"/>
    </row>
    <row r="9" spans="1:18" ht="18" customHeight="1">
      <c r="A9" s="25"/>
      <c r="B9" s="34">
        <v>0.5</v>
      </c>
      <c r="C9" s="23"/>
      <c r="D9" s="23">
        <f>C9</f>
        <v>0</v>
      </c>
      <c r="E9" s="3"/>
      <c r="H9" s="28"/>
      <c r="I9" s="3"/>
      <c r="K9" s="28"/>
      <c r="L9" s="3"/>
      <c r="N9" s="28"/>
      <c r="O9" s="3"/>
      <c r="Q9" s="28"/>
      <c r="R9" s="3"/>
    </row>
    <row r="10" spans="1:18" ht="18" customHeight="1">
      <c r="A10" s="25"/>
      <c r="B10" s="2"/>
      <c r="C10" s="23"/>
      <c r="D10" s="23">
        <f>D9+C10</f>
        <v>0</v>
      </c>
      <c r="E10" s="3"/>
      <c r="H10" s="28"/>
      <c r="I10" s="3"/>
      <c r="K10" s="28"/>
      <c r="L10" s="3"/>
      <c r="N10" s="28"/>
      <c r="O10" s="3"/>
      <c r="Q10" s="28"/>
      <c r="R10" s="3"/>
    </row>
    <row r="11" spans="1:18" ht="18" customHeight="1">
      <c r="A11" s="25"/>
      <c r="B11" s="2"/>
      <c r="C11" s="23"/>
      <c r="D11" s="23">
        <f>D10+C11</f>
        <v>0</v>
      </c>
      <c r="E11" s="3"/>
      <c r="H11" s="28"/>
      <c r="I11" s="3"/>
      <c r="K11" s="28"/>
      <c r="L11" s="3"/>
      <c r="N11" s="28"/>
      <c r="O11" s="3"/>
      <c r="Q11" s="28"/>
      <c r="R11" s="3"/>
    </row>
    <row r="12" spans="1:18" ht="18" customHeight="1">
      <c r="A12" s="25"/>
      <c r="B12" s="2"/>
      <c r="C12" s="23"/>
      <c r="D12" s="23">
        <f t="shared" ref="D12:D19" si="0">D11+C12</f>
        <v>0</v>
      </c>
      <c r="E12" s="3"/>
      <c r="H12" s="28"/>
      <c r="I12" s="3"/>
      <c r="K12" s="28"/>
      <c r="L12" s="3"/>
      <c r="N12" s="28"/>
      <c r="O12" s="3"/>
      <c r="Q12" s="28"/>
      <c r="R12" s="3"/>
    </row>
    <row r="13" spans="1:18" ht="18" customHeight="1">
      <c r="A13" s="25"/>
      <c r="B13" s="2"/>
      <c r="C13" s="23"/>
      <c r="D13" s="23">
        <f t="shared" si="0"/>
        <v>0</v>
      </c>
      <c r="E13" s="3"/>
      <c r="H13" s="28"/>
      <c r="I13" s="3"/>
      <c r="K13" s="28"/>
      <c r="L13" s="3"/>
      <c r="N13" s="28"/>
      <c r="O13" s="3"/>
      <c r="Q13" s="28"/>
      <c r="R13" s="3"/>
    </row>
    <row r="14" spans="1:18" ht="18" customHeight="1">
      <c r="A14" s="25"/>
      <c r="B14" s="2"/>
      <c r="C14" s="23"/>
      <c r="D14" s="23">
        <f t="shared" si="0"/>
        <v>0</v>
      </c>
      <c r="E14" s="3"/>
      <c r="H14" s="28"/>
      <c r="I14" s="3"/>
      <c r="K14" s="28"/>
      <c r="L14" s="3"/>
      <c r="N14" s="28"/>
      <c r="O14" s="3"/>
      <c r="Q14" s="28"/>
      <c r="R14" s="3"/>
    </row>
    <row r="15" spans="1:18" ht="18" customHeight="1">
      <c r="A15" s="25"/>
      <c r="B15" s="2"/>
      <c r="C15" s="23"/>
      <c r="D15" s="23">
        <f t="shared" si="0"/>
        <v>0</v>
      </c>
      <c r="E15" s="3"/>
      <c r="H15" s="28"/>
      <c r="I15" s="3"/>
      <c r="K15" s="28"/>
      <c r="L15" s="3"/>
      <c r="N15" s="28"/>
      <c r="O15" s="3"/>
      <c r="Q15" s="28"/>
      <c r="R15" s="3"/>
    </row>
    <row r="16" spans="1:18" ht="18" customHeight="1">
      <c r="A16" s="25"/>
      <c r="B16" s="2"/>
      <c r="C16" s="23"/>
      <c r="D16" s="23">
        <f t="shared" si="0"/>
        <v>0</v>
      </c>
      <c r="E16" s="3"/>
      <c r="H16" s="28"/>
      <c r="I16" s="3"/>
      <c r="K16" s="28"/>
      <c r="L16" s="3"/>
      <c r="N16" s="28"/>
      <c r="O16" s="3"/>
      <c r="Q16" s="28"/>
      <c r="R16" s="3"/>
    </row>
    <row r="17" spans="1:18" ht="18" customHeight="1">
      <c r="A17" s="25"/>
      <c r="B17" s="2"/>
      <c r="C17" s="23"/>
      <c r="D17" s="23">
        <f t="shared" si="0"/>
        <v>0</v>
      </c>
      <c r="E17" s="3"/>
      <c r="H17" s="28"/>
      <c r="I17" s="3"/>
      <c r="K17" s="28"/>
      <c r="L17" s="3"/>
      <c r="N17" s="28"/>
      <c r="O17" s="3"/>
      <c r="Q17" s="28"/>
      <c r="R17" s="3"/>
    </row>
    <row r="18" spans="1:18" ht="18" customHeight="1">
      <c r="A18" s="25"/>
      <c r="B18" s="2"/>
      <c r="C18" s="23"/>
      <c r="D18" s="23">
        <f t="shared" si="0"/>
        <v>0</v>
      </c>
      <c r="E18" s="3"/>
      <c r="H18" s="28"/>
      <c r="I18" s="3"/>
      <c r="K18" s="28"/>
      <c r="L18" s="3"/>
      <c r="N18" s="28"/>
      <c r="O18" s="3"/>
      <c r="Q18" s="28"/>
      <c r="R18" s="3"/>
    </row>
    <row r="19" spans="1:18" ht="18" customHeight="1">
      <c r="A19" s="25"/>
      <c r="B19" s="2"/>
      <c r="C19" s="23"/>
      <c r="D19" s="23">
        <f t="shared" si="0"/>
        <v>0</v>
      </c>
      <c r="E19" s="3"/>
      <c r="H19" s="28"/>
      <c r="I19" s="3"/>
      <c r="K19" s="28"/>
      <c r="L19" s="3"/>
      <c r="N19" s="28"/>
      <c r="O19" s="3"/>
      <c r="Q19" s="28"/>
      <c r="R19" s="3"/>
    </row>
    <row r="20" spans="1:18" ht="19.8" customHeight="1">
      <c r="A20" s="24"/>
      <c r="B20" s="3"/>
      <c r="C20" s="3"/>
      <c r="D20" s="3"/>
      <c r="E20" s="3"/>
      <c r="H20" s="28"/>
      <c r="I20" s="3"/>
      <c r="K20" s="28"/>
      <c r="L20" s="3"/>
      <c r="N20" s="28"/>
      <c r="O20" s="3"/>
      <c r="Q20" s="28"/>
      <c r="R20" s="3"/>
    </row>
    <row r="21" spans="1:18" ht="19.2" customHeight="1">
      <c r="H21" s="28"/>
      <c r="I21" s="3"/>
      <c r="K21" s="28"/>
      <c r="L21" s="3"/>
      <c r="N21" s="28"/>
      <c r="O21" s="3"/>
      <c r="Q21" s="28"/>
      <c r="R21" s="3"/>
    </row>
  </sheetData>
  <autoFilter ref="A8:E19"/>
  <mergeCells count="2">
    <mergeCell ref="A1:E3"/>
    <mergeCell ref="H1:K1"/>
  </mergeCells>
  <phoneticPr fontId="2"/>
  <conditionalFormatting sqref="D9:D19">
    <cfRule type="cellIs" dxfId="0" priority="1" operator="greaterThan">
      <formula>$E$6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18"/>
  <sheetViews>
    <sheetView workbookViewId="0"/>
  </sheetViews>
  <sheetFormatPr defaultRowHeight="13.2"/>
  <cols>
    <col min="2" max="2" width="11" bestFit="1" customWidth="1"/>
    <col min="3" max="3" width="18" bestFit="1" customWidth="1"/>
    <col min="5" max="5" width="11.33203125" customWidth="1"/>
    <col min="6" max="6" width="29.6640625" bestFit="1" customWidth="1"/>
    <col min="7" max="7" width="15.33203125" bestFit="1" customWidth="1"/>
    <col min="8" max="8" width="15" bestFit="1" customWidth="1"/>
  </cols>
  <sheetData>
    <row r="1" spans="1:9">
      <c r="A1" s="43" t="s">
        <v>72</v>
      </c>
      <c r="B1" s="44" t="s">
        <v>73</v>
      </c>
      <c r="C1" s="44" t="s">
        <v>151</v>
      </c>
      <c r="D1" s="44" t="s">
        <v>74</v>
      </c>
      <c r="E1" s="44" t="s">
        <v>75</v>
      </c>
      <c r="F1" s="44" t="s">
        <v>76</v>
      </c>
      <c r="G1" s="44" t="s">
        <v>77</v>
      </c>
      <c r="H1" s="44" t="s">
        <v>78</v>
      </c>
      <c r="I1" s="45" t="s">
        <v>79</v>
      </c>
    </row>
    <row r="2" spans="1:9">
      <c r="A2" s="38">
        <f>ROW()-1</f>
        <v>1</v>
      </c>
      <c r="B2" s="3" t="s">
        <v>80</v>
      </c>
      <c r="C2" s="3" t="str">
        <f>PHONETIC(テーブル1[[#This Row],[氏名]])</f>
        <v>ホンダ　ユタカ</v>
      </c>
      <c r="D2" s="3" t="s">
        <v>81</v>
      </c>
      <c r="E2" s="3" t="s">
        <v>82</v>
      </c>
      <c r="F2" s="3" t="s">
        <v>87</v>
      </c>
      <c r="G2" s="3" t="s">
        <v>88</v>
      </c>
      <c r="H2" s="3"/>
      <c r="I2" s="39" t="s">
        <v>83</v>
      </c>
    </row>
    <row r="3" spans="1:9">
      <c r="A3" s="38">
        <v>2</v>
      </c>
      <c r="B3" s="3" t="s">
        <v>84</v>
      </c>
      <c r="C3" s="3" t="str">
        <f>PHONETIC(テーブル1[[#This Row],[氏名]])</f>
        <v>カワイ　カズミ</v>
      </c>
      <c r="D3" s="3"/>
      <c r="E3" s="3" t="s">
        <v>85</v>
      </c>
      <c r="F3" s="3" t="s">
        <v>86</v>
      </c>
      <c r="G3" s="3"/>
      <c r="H3" s="3"/>
      <c r="I3" s="39" t="s">
        <v>89</v>
      </c>
    </row>
    <row r="4" spans="1:9">
      <c r="A4" s="38">
        <v>3</v>
      </c>
      <c r="B4" s="3" t="s">
        <v>90</v>
      </c>
      <c r="C4" s="3" t="str">
        <f>PHONETIC(テーブル1[[#This Row],[氏名]])</f>
        <v>ナガシマ　ケンイチ</v>
      </c>
      <c r="D4" s="3"/>
      <c r="E4" s="3" t="s">
        <v>91</v>
      </c>
      <c r="F4" s="3" t="s">
        <v>92</v>
      </c>
      <c r="G4" s="3" t="s">
        <v>93</v>
      </c>
      <c r="H4" s="3" t="s">
        <v>109</v>
      </c>
      <c r="I4" s="39" t="s">
        <v>94</v>
      </c>
    </row>
    <row r="5" spans="1:9">
      <c r="A5" s="38">
        <v>4</v>
      </c>
      <c r="B5" s="3" t="s">
        <v>95</v>
      </c>
      <c r="C5" s="3" t="str">
        <f>PHONETIC(テーブル1[[#This Row],[氏名]])</f>
        <v>カネダ　マサキ</v>
      </c>
      <c r="D5" s="3" t="s">
        <v>96</v>
      </c>
      <c r="E5" s="3" t="s">
        <v>97</v>
      </c>
      <c r="F5" s="3" t="s">
        <v>98</v>
      </c>
      <c r="G5" s="3"/>
      <c r="H5" s="3"/>
      <c r="I5" s="39" t="s">
        <v>89</v>
      </c>
    </row>
    <row r="6" spans="1:9">
      <c r="A6" s="38">
        <v>5</v>
      </c>
      <c r="B6" s="3" t="s">
        <v>99</v>
      </c>
      <c r="C6" s="3" t="str">
        <f>PHONETIC(テーブル1[[#This Row],[氏名]])</f>
        <v>セガワ　ノリコ</v>
      </c>
      <c r="D6" s="3"/>
      <c r="E6" s="3" t="s">
        <v>100</v>
      </c>
      <c r="F6" s="3" t="s">
        <v>101</v>
      </c>
      <c r="G6" s="3"/>
      <c r="H6" s="3"/>
      <c r="I6" s="39" t="s">
        <v>83</v>
      </c>
    </row>
    <row r="7" spans="1:9">
      <c r="A7" s="38">
        <v>6</v>
      </c>
      <c r="B7" s="3" t="s">
        <v>102</v>
      </c>
      <c r="C7" s="3" t="str">
        <f>PHONETIC(テーブル1[[#This Row],[氏名]])</f>
        <v>タナカ　ユウカ</v>
      </c>
      <c r="D7" s="3"/>
      <c r="E7" s="3" t="s">
        <v>103</v>
      </c>
      <c r="F7" s="3" t="s">
        <v>92</v>
      </c>
      <c r="G7" s="3" t="s">
        <v>93</v>
      </c>
      <c r="H7" s="3" t="s">
        <v>109</v>
      </c>
      <c r="I7" s="39" t="s">
        <v>94</v>
      </c>
    </row>
    <row r="8" spans="1:9">
      <c r="A8" s="38">
        <v>7</v>
      </c>
      <c r="B8" s="3" t="s">
        <v>104</v>
      </c>
      <c r="C8" s="3" t="str">
        <f>PHONETIC(テーブル1[[#This Row],[氏名]])</f>
        <v>コバヤシ　カツヒサ</v>
      </c>
      <c r="D8" s="3" t="s">
        <v>105</v>
      </c>
      <c r="E8" s="3" t="s">
        <v>106</v>
      </c>
      <c r="F8" s="3" t="s">
        <v>107</v>
      </c>
      <c r="G8" s="3"/>
      <c r="H8" s="3"/>
      <c r="I8" s="39" t="s">
        <v>83</v>
      </c>
    </row>
    <row r="9" spans="1:9">
      <c r="A9" s="40">
        <v>8</v>
      </c>
      <c r="B9" s="41" t="s">
        <v>108</v>
      </c>
      <c r="C9" s="41" t="str">
        <f>PHONETIC(テーブル1[[#This Row],[氏名]])</f>
        <v>シンドウ　ケイスケ</v>
      </c>
      <c r="D9" s="41"/>
      <c r="E9" s="41" t="s">
        <v>103</v>
      </c>
      <c r="F9" s="41" t="s">
        <v>92</v>
      </c>
      <c r="G9" s="41" t="s">
        <v>93</v>
      </c>
      <c r="H9" s="3" t="s">
        <v>109</v>
      </c>
      <c r="I9" s="42" t="s">
        <v>94</v>
      </c>
    </row>
    <row r="13" spans="1:9">
      <c r="H13" t="s">
        <v>110</v>
      </c>
    </row>
    <row r="18" spans="8:9">
      <c r="H18" t="s">
        <v>110</v>
      </c>
      <c r="I18" t="s">
        <v>111</v>
      </c>
    </row>
  </sheetData>
  <phoneticPr fontId="2"/>
  <dataValidations count="2">
    <dataValidation imeMode="halfAlpha" allowBlank="1" showInputMessage="1" showErrorMessage="1" sqref="A3"/>
    <dataValidation type="list" allowBlank="1" showInputMessage="1" showErrorMessage="1" sqref="I2:I9">
      <formula1>"親戚,友人,仕事"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X19"/>
  <sheetViews>
    <sheetView workbookViewId="0">
      <selection activeCell="J3" sqref="J3"/>
    </sheetView>
  </sheetViews>
  <sheetFormatPr defaultRowHeight="13.2"/>
  <cols>
    <col min="1" max="1" width="8.88671875" customWidth="1"/>
    <col min="2" max="2" width="11" bestFit="1" customWidth="1" phonetic="1"/>
    <col min="3" max="3" width="17.6640625" bestFit="1" customWidth="1"/>
    <col min="6" max="6" width="9.88671875" bestFit="1" customWidth="1"/>
    <col min="7" max="8" width="11.33203125" customWidth="1"/>
    <col min="9" max="9" width="20.5546875" customWidth="1"/>
    <col min="10" max="10" width="32.44140625" customWidth="1"/>
  </cols>
  <sheetData>
    <row r="1" spans="1:24" ht="19.95" customHeight="1">
      <c r="A1" s="56" t="s">
        <v>112</v>
      </c>
      <c r="B1" s="57" t="s" ph="1">
        <v>153</v>
      </c>
      <c r="C1" s="57" t="s">
        <v>151</v>
      </c>
      <c r="D1" s="57" t="s">
        <v>117</v>
      </c>
      <c r="E1" s="57" t="s">
        <v>113</v>
      </c>
      <c r="F1" s="57" t="s">
        <v>114</v>
      </c>
      <c r="G1" s="57" t="s">
        <v>75</v>
      </c>
      <c r="H1" s="57" t="s">
        <v>115</v>
      </c>
      <c r="I1" s="57" t="s">
        <v>116</v>
      </c>
      <c r="J1" s="58" t="s">
        <v>118</v>
      </c>
    </row>
    <row r="2" spans="1:24" s="46" customFormat="1" ht="19.95" customHeight="1">
      <c r="A2" s="52">
        <v>1</v>
      </c>
      <c r="B2" s="47" t="s" ph="1">
        <v>154</v>
      </c>
      <c r="C2" s="47" t="str">
        <f>C6</f>
        <v>うちだ　けいこ</v>
      </c>
      <c r="D2" s="47" t="s">
        <v>119</v>
      </c>
      <c r="E2" s="47">
        <v>42</v>
      </c>
      <c r="F2" s="47" t="s">
        <v>120</v>
      </c>
      <c r="G2" s="47" t="s">
        <v>121</v>
      </c>
      <c r="H2" s="47" t="s">
        <v>122</v>
      </c>
      <c r="I2" s="47"/>
      <c r="J2" s="54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</row>
    <row r="3" spans="1:24" ht="19.95" customHeight="1">
      <c r="A3" s="53">
        <v>2</v>
      </c>
      <c r="B3" s="14" t="s" ph="1">
        <v>155</v>
      </c>
      <c r="C3" s="82" t="str">
        <f t="shared" ref="C3:C18" si="0">PHONETIC(B3)</f>
        <v>いせ　ようじ</v>
      </c>
      <c r="D3" s="14" t="s">
        <v>123</v>
      </c>
      <c r="E3" s="14">
        <v>19</v>
      </c>
      <c r="F3" s="14" t="s">
        <v>124</v>
      </c>
      <c r="G3" s="14" t="s">
        <v>125</v>
      </c>
      <c r="H3" s="14" t="s">
        <v>122</v>
      </c>
      <c r="I3" s="14"/>
      <c r="J3" s="55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</row>
    <row r="4" spans="1:24" s="46" customFormat="1" ht="19.95" customHeight="1">
      <c r="A4" s="52">
        <v>3</v>
      </c>
      <c r="B4" s="47" t="s" ph="1">
        <v>156</v>
      </c>
      <c r="C4" s="47" t="str">
        <f t="shared" si="0"/>
        <v>こばやし　のぞみ</v>
      </c>
      <c r="D4" s="47" t="s">
        <v>119</v>
      </c>
      <c r="E4" s="47">
        <v>28</v>
      </c>
      <c r="F4" s="47" t="s">
        <v>126</v>
      </c>
      <c r="G4" s="47" t="s">
        <v>127</v>
      </c>
      <c r="H4" s="47" t="s">
        <v>128</v>
      </c>
      <c r="I4" s="47"/>
      <c r="J4" s="54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</row>
    <row r="5" spans="1:24" s="64" customFormat="1" ht="19.95" customHeight="1">
      <c r="A5" s="60">
        <v>4</v>
      </c>
      <c r="B5" s="61" t="s" ph="1">
        <v>157</v>
      </c>
      <c r="C5" s="83" t="str">
        <f t="shared" si="0"/>
        <v>おぎわら　よしお</v>
      </c>
      <c r="D5" s="61" t="s">
        <v>123</v>
      </c>
      <c r="E5" s="61">
        <v>20</v>
      </c>
      <c r="F5" s="61" t="s">
        <v>129</v>
      </c>
      <c r="G5" s="61" t="s">
        <v>130</v>
      </c>
      <c r="H5" s="61" t="s">
        <v>131</v>
      </c>
      <c r="I5" s="61"/>
      <c r="J5" s="62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</row>
    <row r="6" spans="1:24" s="46" customFormat="1" ht="19.95" customHeight="1">
      <c r="A6" s="52">
        <v>5</v>
      </c>
      <c r="B6" s="47" t="s" ph="1">
        <v>158</v>
      </c>
      <c r="C6" s="47" t="str">
        <f t="shared" si="0"/>
        <v>うちだ　けいこ</v>
      </c>
      <c r="D6" s="47" t="s">
        <v>119</v>
      </c>
      <c r="E6" s="47">
        <v>38</v>
      </c>
      <c r="F6" s="47" t="s">
        <v>132</v>
      </c>
      <c r="G6" s="47" t="s">
        <v>133</v>
      </c>
      <c r="H6" s="47" t="s">
        <v>122</v>
      </c>
      <c r="I6" s="47"/>
      <c r="J6" s="54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</row>
    <row r="7" spans="1:24" ht="19.95" customHeight="1">
      <c r="A7" s="53">
        <v>6</v>
      </c>
      <c r="B7" s="14" t="s" ph="1">
        <v>159</v>
      </c>
      <c r="C7" s="82" t="str">
        <f t="shared" si="0"/>
        <v>みかみ　しんいち</v>
      </c>
      <c r="D7" s="14" t="s">
        <v>123</v>
      </c>
      <c r="E7" s="14">
        <v>18</v>
      </c>
      <c r="F7" s="14" t="s">
        <v>124</v>
      </c>
      <c r="G7" s="14" t="s">
        <v>134</v>
      </c>
      <c r="H7" s="14" t="s">
        <v>135</v>
      </c>
      <c r="I7" s="14"/>
      <c r="J7" s="55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</row>
    <row r="8" spans="1:24" s="46" customFormat="1" ht="19.95" customHeight="1">
      <c r="A8" s="52">
        <v>7</v>
      </c>
      <c r="B8" s="47" t="s" ph="1">
        <v>160</v>
      </c>
      <c r="C8" s="47" t="str">
        <f t="shared" si="0"/>
        <v>きたやま　のりこ</v>
      </c>
      <c r="D8" s="47" t="s">
        <v>119</v>
      </c>
      <c r="E8" s="47">
        <v>24</v>
      </c>
      <c r="F8" s="47" t="s">
        <v>171</v>
      </c>
      <c r="G8" s="47" t="s">
        <v>136</v>
      </c>
      <c r="H8" s="47" t="s">
        <v>122</v>
      </c>
      <c r="I8" s="47"/>
      <c r="J8" s="54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</row>
    <row r="9" spans="1:24" ht="19.95" customHeight="1">
      <c r="A9" s="53">
        <v>8</v>
      </c>
      <c r="B9" s="14" t="s" ph="1">
        <v>161</v>
      </c>
      <c r="C9" s="82" t="str">
        <f t="shared" si="0"/>
        <v>たかぎ　かずみ</v>
      </c>
      <c r="D9" s="14" t="s">
        <v>119</v>
      </c>
      <c r="E9" s="14">
        <v>33</v>
      </c>
      <c r="F9" s="14" t="s">
        <v>126</v>
      </c>
      <c r="G9" s="14" t="s">
        <v>137</v>
      </c>
      <c r="H9" s="14" t="s">
        <v>138</v>
      </c>
      <c r="I9" s="14"/>
      <c r="J9" s="55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</row>
    <row r="10" spans="1:24" s="46" customFormat="1" ht="19.95" customHeight="1">
      <c r="A10" s="52">
        <v>9</v>
      </c>
      <c r="B10" s="47" t="s" ph="1">
        <v>162</v>
      </c>
      <c r="C10" s="47" t="str">
        <f t="shared" si="0"/>
        <v>なかむら　たいすけ</v>
      </c>
      <c r="D10" s="47" t="s">
        <v>123</v>
      </c>
      <c r="E10" s="47">
        <v>33</v>
      </c>
      <c r="F10" s="47" t="s">
        <v>132</v>
      </c>
      <c r="G10" s="47" t="s">
        <v>139</v>
      </c>
      <c r="H10" s="47" t="s">
        <v>131</v>
      </c>
      <c r="I10" s="47"/>
      <c r="J10" s="54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</row>
    <row r="11" spans="1:24" ht="19.95" customHeight="1">
      <c r="A11" s="53">
        <v>10</v>
      </c>
      <c r="B11" s="14" t="s" ph="1">
        <v>163</v>
      </c>
      <c r="C11" s="82" t="str">
        <f t="shared" si="0"/>
        <v>おかざき　だいご</v>
      </c>
      <c r="D11" s="14" t="s">
        <v>123</v>
      </c>
      <c r="E11" s="14">
        <v>26</v>
      </c>
      <c r="F11" s="14" t="s">
        <v>120</v>
      </c>
      <c r="G11" s="14" t="s">
        <v>140</v>
      </c>
      <c r="H11" s="14" t="s">
        <v>141</v>
      </c>
      <c r="I11" s="14"/>
      <c r="J11" s="55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</row>
    <row r="12" spans="1:24" s="46" customFormat="1" ht="19.95" customHeight="1">
      <c r="A12" s="52">
        <v>11</v>
      </c>
      <c r="B12" s="47" t="s" ph="1">
        <v>164</v>
      </c>
      <c r="C12" s="47" t="str">
        <f t="shared" si="0"/>
        <v>やまもと　のりお</v>
      </c>
      <c r="D12" s="47" t="s">
        <v>123</v>
      </c>
      <c r="E12" s="47">
        <v>41</v>
      </c>
      <c r="F12" s="47" t="s">
        <v>120</v>
      </c>
      <c r="G12" s="47" t="s">
        <v>142</v>
      </c>
      <c r="H12" s="47" t="s">
        <v>138</v>
      </c>
      <c r="I12" s="47"/>
      <c r="J12" s="54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</row>
    <row r="13" spans="1:24" ht="19.95" customHeight="1">
      <c r="A13" s="53">
        <v>12</v>
      </c>
      <c r="B13" s="14" t="s" ph="1">
        <v>165</v>
      </c>
      <c r="C13" s="82" t="str">
        <f t="shared" si="0"/>
        <v>さいとう　かおる</v>
      </c>
      <c r="D13" s="14" t="s">
        <v>119</v>
      </c>
      <c r="E13" s="14">
        <v>31</v>
      </c>
      <c r="F13" s="14" t="s">
        <v>120</v>
      </c>
      <c r="G13" s="14" t="s">
        <v>143</v>
      </c>
      <c r="H13" s="14" t="s">
        <v>128</v>
      </c>
      <c r="I13" s="14"/>
      <c r="J13" s="55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</row>
    <row r="14" spans="1:24" s="46" customFormat="1" ht="19.95" customHeight="1">
      <c r="A14" s="52">
        <v>13</v>
      </c>
      <c r="B14" s="47" t="s" ph="1">
        <v>166</v>
      </c>
      <c r="C14" s="47" t="str">
        <f t="shared" si="0"/>
        <v>まえだ　たかし</v>
      </c>
      <c r="D14" s="47" t="s">
        <v>123</v>
      </c>
      <c r="E14" s="47">
        <v>17</v>
      </c>
      <c r="F14" s="47" t="s">
        <v>124</v>
      </c>
      <c r="G14" s="47" t="s">
        <v>144</v>
      </c>
      <c r="H14" s="47" t="s">
        <v>135</v>
      </c>
      <c r="I14" s="47"/>
      <c r="J14" s="54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</row>
    <row r="15" spans="1:24" ht="19.95" customHeight="1">
      <c r="A15" s="53">
        <v>14</v>
      </c>
      <c r="B15" s="14" t="s" ph="1">
        <v>167</v>
      </c>
      <c r="C15" s="82" t="str">
        <f t="shared" si="0"/>
        <v>ひむら　あやこ</v>
      </c>
      <c r="D15" s="14" t="s">
        <v>119</v>
      </c>
      <c r="E15" s="14">
        <v>29</v>
      </c>
      <c r="F15" s="14" t="s">
        <v>126</v>
      </c>
      <c r="G15" s="14" t="s">
        <v>145</v>
      </c>
      <c r="H15" s="14" t="s">
        <v>146</v>
      </c>
      <c r="I15" s="14"/>
      <c r="J15" s="55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</row>
    <row r="16" spans="1:24" s="46" customFormat="1" ht="19.95" customHeight="1">
      <c r="A16" s="52">
        <v>15</v>
      </c>
      <c r="B16" s="47" t="s" ph="1">
        <v>168</v>
      </c>
      <c r="C16" s="47" t="str">
        <f t="shared" si="0"/>
        <v>はっとり　けんすけ</v>
      </c>
      <c r="D16" s="47" t="s">
        <v>123</v>
      </c>
      <c r="E16" s="47">
        <v>21</v>
      </c>
      <c r="F16" s="47" t="s">
        <v>171</v>
      </c>
      <c r="G16" s="47" t="s">
        <v>147</v>
      </c>
      <c r="H16" s="47" t="s">
        <v>148</v>
      </c>
      <c r="I16" s="47"/>
      <c r="J16" s="54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</row>
    <row r="17" spans="1:24" ht="19.95" customHeight="1">
      <c r="A17" s="53">
        <v>16</v>
      </c>
      <c r="B17" s="14" t="s" ph="1">
        <v>169</v>
      </c>
      <c r="C17" s="82" t="str">
        <f t="shared" si="0"/>
        <v>みずしま　あゆみ</v>
      </c>
      <c r="D17" s="14" t="s">
        <v>119</v>
      </c>
      <c r="E17" s="14">
        <v>31</v>
      </c>
      <c r="F17" s="14" t="s">
        <v>126</v>
      </c>
      <c r="G17" s="14" t="s">
        <v>149</v>
      </c>
      <c r="H17" s="14" t="s">
        <v>135</v>
      </c>
      <c r="I17" s="14"/>
      <c r="J17" s="55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</row>
    <row r="18" spans="1:24" s="46" customFormat="1" ht="19.95" customHeight="1">
      <c r="A18" s="52">
        <v>17</v>
      </c>
      <c r="B18" s="47" t="s" ph="1">
        <v>170</v>
      </c>
      <c r="C18" s="47" t="str">
        <f t="shared" si="0"/>
        <v>なかやま　ひろえ</v>
      </c>
      <c r="D18" s="47" t="s">
        <v>119</v>
      </c>
      <c r="E18" s="47">
        <v>18</v>
      </c>
      <c r="F18" s="47" t="s">
        <v>124</v>
      </c>
      <c r="G18" s="47" t="s">
        <v>150</v>
      </c>
      <c r="H18" s="47" t="s">
        <v>122</v>
      </c>
      <c r="I18" s="47"/>
      <c r="J18" s="54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</row>
    <row r="19" spans="1:24">
      <c r="B19"/>
    </row>
  </sheetData>
  <sortState ref="A2:J19">
    <sortCondition ref="D2:D19"/>
    <sortCondition descending="1" ref="E2:E19"/>
  </sortState>
  <phoneticPr fontId="2" type="Hiragana"/>
  <dataValidations count="1">
    <dataValidation type="list" allowBlank="1" showInputMessage="1" showErrorMessage="1" sqref="D1:D1048576">
      <formula1>"男,女"</formula1>
    </dataValidation>
  </dataValidations>
  <pageMargins left="0.23622047244094491" right="1.5354330708661419" top="0.59055118110236227" bottom="0.9055118110236221" header="0.31496062992125984" footer="0.74803149606299213"/>
  <pageSetup paperSize="9" scale="81" fitToHeight="0" orientation="landscape" horizontalDpi="4294967293" verticalDpi="0" r:id="rId1"/>
  <headerFooter>
    <oddHeader>&amp;L名簿&amp;C&amp;D&amp;R&amp;P</oddHeader>
    <oddFooter>&amp;L&amp;P&amp;N</oddFooter>
  </headerFooter>
  <rowBreaks count="1" manualBreakCount="1">
    <brk id="15" max="16383" man="1"/>
  </rowBreaks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21"/>
  <sheetViews>
    <sheetView workbookViewId="0">
      <selection sqref="A1:E2"/>
    </sheetView>
  </sheetViews>
  <sheetFormatPr defaultRowHeight="13.2"/>
  <cols>
    <col min="2" max="2" width="34.21875" bestFit="1" customWidth="1"/>
    <col min="3" max="3" width="11.109375" customWidth="1"/>
    <col min="4" max="4" width="16.109375" bestFit="1" customWidth="1"/>
    <col min="5" max="5" width="10.6640625" customWidth="1"/>
  </cols>
  <sheetData>
    <row r="1" spans="1:5">
      <c r="A1" s="92" t="s">
        <v>172</v>
      </c>
      <c r="B1" s="93"/>
      <c r="C1" s="93"/>
      <c r="D1" s="93"/>
      <c r="E1" s="93"/>
    </row>
    <row r="2" spans="1:5">
      <c r="A2" s="93"/>
      <c r="B2" s="93"/>
      <c r="C2" s="93"/>
      <c r="D2" s="93"/>
      <c r="E2" s="93"/>
    </row>
    <row r="4" spans="1:5">
      <c r="A4" s="94" t="s">
        <v>173</v>
      </c>
      <c r="B4" s="95"/>
      <c r="D4" s="77" t="s">
        <v>174</v>
      </c>
      <c r="E4" s="78"/>
    </row>
    <row r="5" spans="1:5">
      <c r="A5" s="95"/>
      <c r="B5" s="95"/>
      <c r="D5" s="74">
        <f ca="1">TODAY()</f>
        <v>44461</v>
      </c>
    </row>
    <row r="7" spans="1:5">
      <c r="A7" s="96" t="s">
        <v>175</v>
      </c>
      <c r="B7" s="96"/>
      <c r="C7" s="97" t="s">
        <v>176</v>
      </c>
      <c r="D7" s="97"/>
      <c r="E7" s="97"/>
    </row>
    <row r="8" spans="1:5">
      <c r="A8" s="98">
        <f>E21</f>
        <v>0</v>
      </c>
      <c r="B8" s="98"/>
      <c r="C8" s="97" t="s">
        <v>177</v>
      </c>
      <c r="D8" s="97"/>
      <c r="E8" s="97"/>
    </row>
    <row r="9" spans="1:5">
      <c r="A9" s="98"/>
      <c r="B9" s="98"/>
      <c r="C9" s="97" t="s">
        <v>178</v>
      </c>
      <c r="D9" s="97"/>
      <c r="E9" s="97"/>
    </row>
    <row r="11" spans="1:5">
      <c r="A11" s="67" t="s">
        <v>180</v>
      </c>
      <c r="B11" s="67" t="s">
        <v>181</v>
      </c>
      <c r="C11" s="67" t="s">
        <v>182</v>
      </c>
      <c r="D11" s="67" t="s">
        <v>183</v>
      </c>
      <c r="E11" s="67" t="s">
        <v>184</v>
      </c>
    </row>
    <row r="12" spans="1:5">
      <c r="A12" s="79"/>
      <c r="B12" s="3" t="str">
        <f>IFERROR(VLOOKUP(A12,テーブル5[],2,FALSE),"")</f>
        <v/>
      </c>
      <c r="C12" s="23" t="str">
        <f>IFERROR(VLOOKUP(A12,テーブル5[],3,FALSE),"")</f>
        <v/>
      </c>
      <c r="D12" s="80"/>
      <c r="E12" s="23" t="str">
        <f>IFERROR(C12*D12,"")</f>
        <v/>
      </c>
    </row>
    <row r="13" spans="1:5">
      <c r="A13" s="79"/>
      <c r="B13" s="3" t="str">
        <f>IFERROR(VLOOKUP(A13,テーブル5[],2,FALSE),"")</f>
        <v/>
      </c>
      <c r="C13" s="23" t="str">
        <f>IFERROR(VLOOKUP(A13,テーブル5[],3,FALSE),"")</f>
        <v/>
      </c>
      <c r="D13" s="80"/>
      <c r="E13" s="23" t="str">
        <f t="shared" ref="E13:E18" si="0">IFERROR(C13*D13,"")</f>
        <v/>
      </c>
    </row>
    <row r="14" spans="1:5">
      <c r="A14" s="79"/>
      <c r="B14" s="3" t="str">
        <f>IFERROR(VLOOKUP(A14,テーブル5[],2,FALSE),"")</f>
        <v/>
      </c>
      <c r="C14" s="23" t="str">
        <f>IFERROR(VLOOKUP(A14,テーブル5[],3,FALSE),"")</f>
        <v/>
      </c>
      <c r="D14" s="80"/>
      <c r="E14" s="23" t="str">
        <f t="shared" si="0"/>
        <v/>
      </c>
    </row>
    <row r="15" spans="1:5">
      <c r="A15" s="79"/>
      <c r="B15" s="3" t="str">
        <f>IFERROR(VLOOKUP(A15,テーブル5[],2,FALSE),"")</f>
        <v/>
      </c>
      <c r="C15" s="23" t="str">
        <f>IFERROR(VLOOKUP(A15,テーブル5[],3,FALSE),"")</f>
        <v/>
      </c>
      <c r="D15" s="80"/>
      <c r="E15" s="23" t="str">
        <f t="shared" si="0"/>
        <v/>
      </c>
    </row>
    <row r="16" spans="1:5">
      <c r="A16" s="79"/>
      <c r="B16" s="3" t="str">
        <f>IFERROR(VLOOKUP(A16,テーブル5[],2,FALSE),"")</f>
        <v/>
      </c>
      <c r="C16" s="23" t="str">
        <f>IFERROR(VLOOKUP(A16,テーブル5[],3,FALSE),"")</f>
        <v/>
      </c>
      <c r="D16" s="80"/>
      <c r="E16" s="23" t="str">
        <f t="shared" si="0"/>
        <v/>
      </c>
    </row>
    <row r="17" spans="1:5">
      <c r="A17" s="79"/>
      <c r="B17" s="3" t="str">
        <f>IFERROR(VLOOKUP(A17,テーブル5[],2,FALSE),"")</f>
        <v/>
      </c>
      <c r="C17" s="23" t="str">
        <f>IFERROR(VLOOKUP(A17,テーブル5[],3,FALSE),"")</f>
        <v/>
      </c>
      <c r="D17" s="80"/>
      <c r="E17" s="23" t="str">
        <f t="shared" si="0"/>
        <v/>
      </c>
    </row>
    <row r="18" spans="1:5">
      <c r="A18" s="79"/>
      <c r="B18" s="3" t="str">
        <f>IFERROR(VLOOKUP(A18,テーブル5[],2,FALSE),"")</f>
        <v/>
      </c>
      <c r="C18" s="23" t="str">
        <f>IFERROR(VLOOKUP(A18,テーブル5[],3,FALSE),"")</f>
        <v/>
      </c>
      <c r="D18" s="80"/>
      <c r="E18" s="23" t="str">
        <f t="shared" si="0"/>
        <v/>
      </c>
    </row>
    <row r="19" spans="1:5">
      <c r="C19" s="100" t="s">
        <v>187</v>
      </c>
      <c r="D19" s="100"/>
      <c r="E19" s="23">
        <f>SUM(E12:E18)</f>
        <v>0</v>
      </c>
    </row>
    <row r="20" spans="1:5">
      <c r="A20" s="99" t="s">
        <v>179</v>
      </c>
      <c r="B20" t="s">
        <v>188</v>
      </c>
      <c r="C20" s="67" t="s">
        <v>186</v>
      </c>
      <c r="D20" s="66">
        <v>0.08</v>
      </c>
      <c r="E20" s="23">
        <f>ROUNDDOWN(E19*D20,0)</f>
        <v>0</v>
      </c>
    </row>
    <row r="21" spans="1:5">
      <c r="A21" s="99"/>
      <c r="B21" t="s">
        <v>189</v>
      </c>
      <c r="C21" s="100" t="s">
        <v>185</v>
      </c>
      <c r="D21" s="100"/>
      <c r="E21" s="23">
        <f>E19+E20</f>
        <v>0</v>
      </c>
    </row>
  </sheetData>
  <sheetProtection algorithmName="SHA-512" hashValue="ly+83KDH+tgl3gUHDOwQyIJ/1f90L8A9Edx1QMyEiRiazpOoKa4JsntzzQ4a2G4vOv1gSetqOjVYnhIsrtH43w==" saltValue="BYSBDrO+GGCfYnCgYWeVpQ==" spinCount="100000" sheet="1" objects="1" scenarios="1"/>
  <mergeCells count="10">
    <mergeCell ref="C9:E9"/>
    <mergeCell ref="A8:B9"/>
    <mergeCell ref="A20:A21"/>
    <mergeCell ref="C19:D19"/>
    <mergeCell ref="C21:D21"/>
    <mergeCell ref="A1:E2"/>
    <mergeCell ref="A4:B5"/>
    <mergeCell ref="A7:B7"/>
    <mergeCell ref="C7:E7"/>
    <mergeCell ref="C8:E8"/>
  </mergeCells>
  <phoneticPr fontId="2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22"/>
  <sheetViews>
    <sheetView workbookViewId="0">
      <selection activeCell="B33" sqref="B33"/>
    </sheetView>
  </sheetViews>
  <sheetFormatPr defaultRowHeight="13.2"/>
  <cols>
    <col min="1" max="1" width="13.88671875" customWidth="1"/>
    <col min="2" max="2" width="34.21875" bestFit="1" customWidth="1"/>
    <col min="3" max="3" width="11.109375" customWidth="1"/>
    <col min="4" max="4" width="16.109375" bestFit="1" customWidth="1"/>
    <col min="5" max="5" width="10.6640625" customWidth="1"/>
  </cols>
  <sheetData>
    <row r="1" spans="1:5">
      <c r="A1" s="102" t="s">
        <v>264</v>
      </c>
      <c r="B1" s="103"/>
      <c r="C1" s="103"/>
      <c r="D1" s="103"/>
      <c r="E1" s="103"/>
    </row>
    <row r="2" spans="1:5">
      <c r="A2" s="103"/>
      <c r="B2" s="103"/>
      <c r="C2" s="103"/>
      <c r="D2" s="103"/>
      <c r="E2" s="103"/>
    </row>
    <row r="4" spans="1:5">
      <c r="A4" s="104" t="s">
        <v>173</v>
      </c>
      <c r="B4" s="105"/>
      <c r="D4" s="106" t="s">
        <v>269</v>
      </c>
      <c r="E4" s="106"/>
    </row>
    <row r="5" spans="1:5">
      <c r="A5" s="105"/>
      <c r="B5" s="105"/>
      <c r="D5" s="74">
        <f ca="1">TODAY()</f>
        <v>44461</v>
      </c>
    </row>
    <row r="7" spans="1:5">
      <c r="A7" s="96" t="s">
        <v>265</v>
      </c>
      <c r="B7" s="96"/>
      <c r="C7" s="97" t="s">
        <v>176</v>
      </c>
      <c r="D7" s="97"/>
      <c r="E7" s="97"/>
    </row>
    <row r="8" spans="1:5">
      <c r="A8" s="107">
        <f>E21</f>
        <v>0</v>
      </c>
      <c r="B8" s="107"/>
      <c r="C8" s="97" t="s">
        <v>177</v>
      </c>
      <c r="D8" s="97"/>
      <c r="E8" s="97"/>
    </row>
    <row r="9" spans="1:5">
      <c r="A9" s="107"/>
      <c r="B9" s="107"/>
      <c r="C9" s="97" t="s">
        <v>178</v>
      </c>
      <c r="D9" s="97"/>
      <c r="E9" s="97"/>
    </row>
    <row r="11" spans="1:5">
      <c r="A11" s="75" t="s">
        <v>180</v>
      </c>
      <c r="B11" s="75" t="s">
        <v>181</v>
      </c>
      <c r="C11" s="75" t="s">
        <v>182</v>
      </c>
      <c r="D11" s="75" t="s">
        <v>183</v>
      </c>
      <c r="E11" s="75" t="s">
        <v>184</v>
      </c>
    </row>
    <row r="12" spans="1:5">
      <c r="A12" s="2"/>
      <c r="B12" s="3" t="str">
        <f>IFERROR(VLOOKUP(A12,テーブル5[],2,FALSE),"")</f>
        <v/>
      </c>
      <c r="C12" s="23" t="str">
        <f>IFERROR(VLOOKUP(A12,テーブル5[],3,FALSE),"")</f>
        <v/>
      </c>
      <c r="D12" s="3"/>
      <c r="E12" s="23" t="str">
        <f>IFERROR(C12*D12,"")</f>
        <v/>
      </c>
    </row>
    <row r="13" spans="1:5">
      <c r="A13" s="2"/>
      <c r="B13" s="3" t="str">
        <f>IFERROR(VLOOKUP(A13,テーブル5[],2,FALSE),"")</f>
        <v/>
      </c>
      <c r="C13" s="23" t="str">
        <f>IFERROR(VLOOKUP(A13,テーブル5[],3,FALSE),"")</f>
        <v/>
      </c>
      <c r="D13" s="3"/>
      <c r="E13" s="23" t="str">
        <f t="shared" ref="E13:E18" si="0">IFERROR(C13*D13,"")</f>
        <v/>
      </c>
    </row>
    <row r="14" spans="1:5">
      <c r="A14" s="2"/>
      <c r="B14" s="3" t="str">
        <f>IFERROR(VLOOKUP(A14,テーブル5[],2,FALSE),"")</f>
        <v/>
      </c>
      <c r="C14" s="23" t="str">
        <f>IFERROR(VLOOKUP(A14,テーブル5[],3,FALSE),"")</f>
        <v/>
      </c>
      <c r="D14" s="3"/>
      <c r="E14" s="23" t="str">
        <f t="shared" si="0"/>
        <v/>
      </c>
    </row>
    <row r="15" spans="1:5">
      <c r="A15" s="2"/>
      <c r="B15" s="3" t="str">
        <f>IFERROR(VLOOKUP(A15,テーブル5[],2,FALSE),"")</f>
        <v/>
      </c>
      <c r="C15" s="23" t="str">
        <f>IFERROR(VLOOKUP(A15,テーブル5[],3,FALSE),"")</f>
        <v/>
      </c>
      <c r="D15" s="3"/>
      <c r="E15" s="23" t="str">
        <f t="shared" si="0"/>
        <v/>
      </c>
    </row>
    <row r="16" spans="1:5">
      <c r="A16" s="2"/>
      <c r="B16" s="3" t="str">
        <f>IFERROR(VLOOKUP(A16,テーブル5[],2,FALSE),"")</f>
        <v/>
      </c>
      <c r="C16" s="23" t="str">
        <f>IFERROR(VLOOKUP(A16,テーブル5[],3,FALSE),"")</f>
        <v/>
      </c>
      <c r="D16" s="3"/>
      <c r="E16" s="23" t="str">
        <f t="shared" si="0"/>
        <v/>
      </c>
    </row>
    <row r="17" spans="1:5">
      <c r="A17" s="2"/>
      <c r="B17" s="3" t="str">
        <f>IFERROR(VLOOKUP(A17,テーブル5[],2,FALSE),"")</f>
        <v/>
      </c>
      <c r="C17" s="23" t="str">
        <f>IFERROR(VLOOKUP(A17,テーブル5[],3,FALSE),"")</f>
        <v/>
      </c>
      <c r="D17" s="3"/>
      <c r="E17" s="23" t="str">
        <f t="shared" si="0"/>
        <v/>
      </c>
    </row>
    <row r="18" spans="1:5">
      <c r="A18" s="2"/>
      <c r="B18" s="3" t="str">
        <f>IFERROR(VLOOKUP(A18,テーブル5[],2,FALSE),"")</f>
        <v/>
      </c>
      <c r="C18" s="23" t="str">
        <f>IFERROR(VLOOKUP(A18,テーブル5[],3,FALSE),"")</f>
        <v/>
      </c>
      <c r="D18" s="3"/>
      <c r="E18" s="23" t="str">
        <f t="shared" si="0"/>
        <v/>
      </c>
    </row>
    <row r="19" spans="1:5">
      <c r="C19" s="101" t="s">
        <v>187</v>
      </c>
      <c r="D19" s="101"/>
      <c r="E19" s="23">
        <f>SUM(E12:E18)</f>
        <v>0</v>
      </c>
    </row>
    <row r="20" spans="1:5">
      <c r="A20" s="65" t="s">
        <v>266</v>
      </c>
      <c r="C20" s="75" t="s">
        <v>186</v>
      </c>
      <c r="D20" s="66">
        <v>0.08</v>
      </c>
      <c r="E20" s="23">
        <f>ROUNDDOWN(E19*D20,0)</f>
        <v>0</v>
      </c>
    </row>
    <row r="21" spans="1:5">
      <c r="A21" s="65" t="s">
        <v>267</v>
      </c>
      <c r="B21" t="s">
        <v>268</v>
      </c>
      <c r="C21" s="101" t="s">
        <v>185</v>
      </c>
      <c r="D21" s="101"/>
      <c r="E21" s="23">
        <f>E19+E20</f>
        <v>0</v>
      </c>
    </row>
    <row r="22" spans="1:5">
      <c r="C22" s="48"/>
    </row>
  </sheetData>
  <mergeCells count="10">
    <mergeCell ref="C19:D19"/>
    <mergeCell ref="C21:D21"/>
    <mergeCell ref="A1:E2"/>
    <mergeCell ref="A4:B5"/>
    <mergeCell ref="D4:E4"/>
    <mergeCell ref="A7:B7"/>
    <mergeCell ref="C7:E7"/>
    <mergeCell ref="A8:B9"/>
    <mergeCell ref="C8:E8"/>
    <mergeCell ref="C9:E9"/>
  </mergeCells>
  <phoneticPr fontId="2"/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21"/>
  <sheetViews>
    <sheetView workbookViewId="0">
      <selection activeCell="F5" sqref="F5"/>
    </sheetView>
  </sheetViews>
  <sheetFormatPr defaultRowHeight="13.2"/>
  <cols>
    <col min="2" max="2" width="34.21875" bestFit="1" customWidth="1"/>
    <col min="3" max="3" width="11.109375" customWidth="1"/>
    <col min="4" max="4" width="16.109375" bestFit="1" customWidth="1"/>
    <col min="5" max="5" width="10.6640625" customWidth="1"/>
  </cols>
  <sheetData>
    <row r="1" spans="1:5">
      <c r="A1" s="111" t="s">
        <v>270</v>
      </c>
      <c r="B1" s="112"/>
      <c r="C1" s="112"/>
      <c r="D1" s="112"/>
      <c r="E1" s="112"/>
    </row>
    <row r="2" spans="1:5">
      <c r="A2" s="112"/>
      <c r="B2" s="112"/>
      <c r="C2" s="112"/>
      <c r="D2" s="112"/>
      <c r="E2" s="112"/>
    </row>
    <row r="4" spans="1:5">
      <c r="A4" s="104" t="s">
        <v>173</v>
      </c>
      <c r="B4" s="105"/>
      <c r="D4" s="106" t="s">
        <v>272</v>
      </c>
      <c r="E4" s="106"/>
    </row>
    <row r="5" spans="1:5">
      <c r="A5" s="105"/>
      <c r="B5" s="105"/>
      <c r="D5" s="74">
        <f ca="1">TODAY()</f>
        <v>44461</v>
      </c>
    </row>
    <row r="7" spans="1:5">
      <c r="A7" s="96" t="s">
        <v>271</v>
      </c>
      <c r="B7" s="96"/>
      <c r="C7" s="97" t="s">
        <v>176</v>
      </c>
      <c r="D7" s="97"/>
      <c r="E7" s="97"/>
    </row>
    <row r="8" spans="1:5">
      <c r="A8" s="113"/>
      <c r="B8" s="113"/>
      <c r="C8" s="97" t="s">
        <v>177</v>
      </c>
      <c r="D8" s="97"/>
      <c r="E8" s="97"/>
    </row>
    <row r="9" spans="1:5">
      <c r="A9" s="113"/>
      <c r="B9" s="113"/>
      <c r="C9" s="97" t="s">
        <v>178</v>
      </c>
      <c r="D9" s="97"/>
      <c r="E9" s="97"/>
    </row>
    <row r="11" spans="1:5">
      <c r="A11" s="76" t="s">
        <v>180</v>
      </c>
      <c r="B11" s="76" t="s">
        <v>181</v>
      </c>
      <c r="C11" s="76" t="s">
        <v>182</v>
      </c>
      <c r="D11" s="76" t="s">
        <v>183</v>
      </c>
      <c r="E11" s="76" t="s">
        <v>184</v>
      </c>
    </row>
    <row r="12" spans="1:5">
      <c r="A12" s="2"/>
      <c r="B12" s="3" t="str">
        <f>IFERROR(VLOOKUP(A12,テーブル5[],2,FALSE),"")</f>
        <v/>
      </c>
      <c r="C12" s="23" t="str">
        <f>IFERROR(VLOOKUP(A12,テーブル5[],3,FALSE),"")</f>
        <v/>
      </c>
      <c r="D12" s="3"/>
      <c r="E12" s="23" t="str">
        <f>IFERROR(C12*D12,"")</f>
        <v/>
      </c>
    </row>
    <row r="13" spans="1:5">
      <c r="A13" s="2"/>
      <c r="B13" s="3" t="str">
        <f>IFERROR(VLOOKUP(A13,テーブル5[],2,FALSE),"")</f>
        <v/>
      </c>
      <c r="C13" s="23" t="str">
        <f>IFERROR(VLOOKUP(A13,テーブル5[],3,FALSE),"")</f>
        <v/>
      </c>
      <c r="D13" s="3"/>
      <c r="E13" s="23" t="str">
        <f t="shared" ref="E13:E18" si="0">IFERROR(C13*D13,"")</f>
        <v/>
      </c>
    </row>
    <row r="14" spans="1:5">
      <c r="A14" s="2"/>
      <c r="B14" s="3" t="str">
        <f>IFERROR(VLOOKUP(A14,テーブル5[],2,FALSE),"")</f>
        <v/>
      </c>
      <c r="C14" s="23" t="str">
        <f>IFERROR(VLOOKUP(A14,テーブル5[],3,FALSE),"")</f>
        <v/>
      </c>
      <c r="D14" s="3"/>
      <c r="E14" s="23" t="str">
        <f t="shared" si="0"/>
        <v/>
      </c>
    </row>
    <row r="15" spans="1:5">
      <c r="A15" s="2"/>
      <c r="B15" s="3" t="str">
        <f>IFERROR(VLOOKUP(A15,テーブル5[],2,FALSE),"")</f>
        <v/>
      </c>
      <c r="C15" s="23" t="str">
        <f>IFERROR(VLOOKUP(A15,テーブル5[],3,FALSE),"")</f>
        <v/>
      </c>
      <c r="D15" s="3"/>
      <c r="E15" s="23" t="str">
        <f t="shared" si="0"/>
        <v/>
      </c>
    </row>
    <row r="16" spans="1:5">
      <c r="A16" s="2"/>
      <c r="B16" s="3" t="str">
        <f>IFERROR(VLOOKUP(A16,テーブル5[],2,FALSE),"")</f>
        <v/>
      </c>
      <c r="C16" s="23" t="str">
        <f>IFERROR(VLOOKUP(A16,テーブル5[],3,FALSE),"")</f>
        <v/>
      </c>
      <c r="D16" s="3"/>
      <c r="E16" s="23" t="str">
        <f t="shared" si="0"/>
        <v/>
      </c>
    </row>
    <row r="17" spans="1:5">
      <c r="A17" s="2"/>
      <c r="B17" s="3" t="str">
        <f>IFERROR(VLOOKUP(A17,テーブル5[],2,FALSE),"")</f>
        <v/>
      </c>
      <c r="C17" s="23" t="str">
        <f>IFERROR(VLOOKUP(A17,テーブル5[],3,FALSE),"")</f>
        <v/>
      </c>
      <c r="D17" s="3"/>
      <c r="E17" s="23" t="str">
        <f t="shared" si="0"/>
        <v/>
      </c>
    </row>
    <row r="18" spans="1:5">
      <c r="A18" s="2"/>
      <c r="B18" s="3" t="str">
        <f>IFERROR(VLOOKUP(A18,テーブル5[],2,FALSE),"")</f>
        <v/>
      </c>
      <c r="C18" s="23" t="str">
        <f>IFERROR(VLOOKUP(A18,テーブル5[],3,FALSE),"")</f>
        <v/>
      </c>
      <c r="D18" s="3"/>
      <c r="E18" s="23" t="str">
        <f t="shared" si="0"/>
        <v/>
      </c>
    </row>
    <row r="19" spans="1:5">
      <c r="C19" s="108" t="s">
        <v>187</v>
      </c>
      <c r="D19" s="108"/>
      <c r="E19" s="23">
        <f>SUM(E12:E18)</f>
        <v>0</v>
      </c>
    </row>
    <row r="20" spans="1:5">
      <c r="A20" s="109" t="s">
        <v>273</v>
      </c>
      <c r="B20" s="110" t="s">
        <v>274</v>
      </c>
      <c r="C20" s="76" t="s">
        <v>186</v>
      </c>
      <c r="D20" s="66">
        <v>0.08</v>
      </c>
      <c r="E20" s="23">
        <f>ROUNDDOWN(E19*D20,0)</f>
        <v>0</v>
      </c>
    </row>
    <row r="21" spans="1:5">
      <c r="A21" s="109"/>
      <c r="B21" s="110"/>
      <c r="C21" s="108" t="s">
        <v>185</v>
      </c>
      <c r="D21" s="108"/>
      <c r="E21" s="23">
        <f>E19+E20</f>
        <v>0</v>
      </c>
    </row>
  </sheetData>
  <mergeCells count="12">
    <mergeCell ref="C19:D19"/>
    <mergeCell ref="A20:A21"/>
    <mergeCell ref="C21:D21"/>
    <mergeCell ref="B20:B21"/>
    <mergeCell ref="A1:E2"/>
    <mergeCell ref="A4:B5"/>
    <mergeCell ref="D4:E4"/>
    <mergeCell ref="A7:B7"/>
    <mergeCell ref="C7:E7"/>
    <mergeCell ref="A8:B9"/>
    <mergeCell ref="C8:E8"/>
    <mergeCell ref="C9:E9"/>
  </mergeCells>
  <phoneticPr fontId="2"/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11"/>
  <sheetViews>
    <sheetView workbookViewId="0"/>
  </sheetViews>
  <sheetFormatPr defaultRowHeight="13.2"/>
  <cols>
    <col min="1" max="1" width="12.21875" bestFit="1" customWidth="1"/>
    <col min="2" max="2" width="19" bestFit="1" customWidth="1"/>
    <col min="3" max="3" width="12.21875" bestFit="1" customWidth="1"/>
  </cols>
  <sheetData>
    <row r="1" spans="1:3">
      <c r="A1" s="51" t="s">
        <v>180</v>
      </c>
      <c r="B1" s="68" t="s">
        <v>181</v>
      </c>
      <c r="C1" s="49" t="s">
        <v>190</v>
      </c>
    </row>
    <row r="2" spans="1:3">
      <c r="A2" s="59">
        <v>1001</v>
      </c>
      <c r="B2" s="41" t="s">
        <v>191</v>
      </c>
      <c r="C2" s="69">
        <v>15900</v>
      </c>
    </row>
    <row r="3" spans="1:3">
      <c r="A3" s="59">
        <v>1002</v>
      </c>
      <c r="B3" s="41" t="s">
        <v>199</v>
      </c>
      <c r="C3" s="71">
        <v>19900</v>
      </c>
    </row>
    <row r="4" spans="1:3">
      <c r="A4" s="59">
        <v>1003</v>
      </c>
      <c r="B4" s="70" t="s">
        <v>192</v>
      </c>
      <c r="C4" s="72">
        <v>49400</v>
      </c>
    </row>
    <row r="5" spans="1:3">
      <c r="A5" s="59">
        <v>2001</v>
      </c>
      <c r="B5" s="41" t="s">
        <v>193</v>
      </c>
      <c r="C5" s="71">
        <v>9800</v>
      </c>
    </row>
    <row r="6" spans="1:3">
      <c r="A6" s="59">
        <v>2002</v>
      </c>
      <c r="B6" s="41" t="s">
        <v>194</v>
      </c>
      <c r="C6" s="71">
        <v>14000</v>
      </c>
    </row>
    <row r="7" spans="1:3">
      <c r="A7" s="59">
        <v>2003</v>
      </c>
      <c r="B7" s="70" t="s">
        <v>195</v>
      </c>
      <c r="C7" s="72">
        <v>25400</v>
      </c>
    </row>
    <row r="8" spans="1:3">
      <c r="A8" s="59">
        <v>2004</v>
      </c>
      <c r="B8" s="41" t="s">
        <v>275</v>
      </c>
      <c r="C8" s="71">
        <v>54800</v>
      </c>
    </row>
    <row r="9" spans="1:3">
      <c r="A9" s="59">
        <v>3001</v>
      </c>
      <c r="B9" s="41" t="s">
        <v>196</v>
      </c>
      <c r="C9" s="71">
        <v>12300</v>
      </c>
    </row>
    <row r="10" spans="1:3">
      <c r="A10" s="59">
        <v>3002</v>
      </c>
      <c r="B10" s="70" t="s">
        <v>197</v>
      </c>
      <c r="C10" s="72">
        <v>26700</v>
      </c>
    </row>
    <row r="11" spans="1:3">
      <c r="A11" s="59">
        <v>3003</v>
      </c>
      <c r="B11" s="41" t="s">
        <v>198</v>
      </c>
      <c r="C11" s="71">
        <v>3500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10"/>
  <sheetViews>
    <sheetView workbookViewId="0">
      <selection activeCell="A10" sqref="A10"/>
    </sheetView>
  </sheetViews>
  <sheetFormatPr defaultRowHeight="13.2"/>
  <cols>
    <col min="3" max="3" width="11" bestFit="1" customWidth="1"/>
  </cols>
  <sheetData>
    <row r="1" spans="1:7">
      <c r="A1" t="s">
        <v>200</v>
      </c>
      <c r="B1" t="s">
        <v>202</v>
      </c>
      <c r="C1" t="s">
        <v>204</v>
      </c>
      <c r="D1" t="s">
        <v>205</v>
      </c>
      <c r="E1" t="s">
        <v>207</v>
      </c>
      <c r="F1" t="s">
        <v>208</v>
      </c>
      <c r="G1" t="s">
        <v>254</v>
      </c>
    </row>
    <row r="2" spans="1:7">
      <c r="A2" t="s">
        <v>209</v>
      </c>
      <c r="B2" t="s">
        <v>218</v>
      </c>
      <c r="C2" t="s">
        <v>224</v>
      </c>
      <c r="D2" t="s">
        <v>230</v>
      </c>
      <c r="E2" t="s">
        <v>239</v>
      </c>
      <c r="F2" t="s">
        <v>245</v>
      </c>
      <c r="G2" t="s">
        <v>255</v>
      </c>
    </row>
    <row r="3" spans="1:7">
      <c r="A3" t="s">
        <v>210</v>
      </c>
      <c r="B3" t="s">
        <v>219</v>
      </c>
      <c r="C3" t="s">
        <v>225</v>
      </c>
      <c r="D3" t="s">
        <v>231</v>
      </c>
      <c r="E3" t="s">
        <v>240</v>
      </c>
      <c r="F3" t="s">
        <v>246</v>
      </c>
      <c r="G3" t="s">
        <v>256</v>
      </c>
    </row>
    <row r="4" spans="1:7">
      <c r="A4" t="s">
        <v>211</v>
      </c>
      <c r="B4" t="s">
        <v>220</v>
      </c>
      <c r="C4" t="s">
        <v>226</v>
      </c>
      <c r="D4" t="s">
        <v>232</v>
      </c>
      <c r="E4" t="s">
        <v>241</v>
      </c>
      <c r="F4" t="s">
        <v>247</v>
      </c>
      <c r="G4" t="s">
        <v>257</v>
      </c>
    </row>
    <row r="5" spans="1:7">
      <c r="A5" t="s">
        <v>212</v>
      </c>
      <c r="B5" t="s">
        <v>221</v>
      </c>
      <c r="C5" t="s">
        <v>227</v>
      </c>
      <c r="D5" t="s">
        <v>233</v>
      </c>
      <c r="E5" t="s">
        <v>242</v>
      </c>
      <c r="F5" t="s">
        <v>248</v>
      </c>
      <c r="G5" t="s">
        <v>258</v>
      </c>
    </row>
    <row r="6" spans="1:7">
      <c r="A6" t="s">
        <v>213</v>
      </c>
      <c r="B6" t="s">
        <v>222</v>
      </c>
      <c r="C6" t="s">
        <v>228</v>
      </c>
      <c r="D6" t="s">
        <v>234</v>
      </c>
      <c r="E6" t="s">
        <v>243</v>
      </c>
      <c r="F6" t="s">
        <v>249</v>
      </c>
      <c r="G6" t="s">
        <v>259</v>
      </c>
    </row>
    <row r="7" spans="1:7">
      <c r="A7" t="s">
        <v>214</v>
      </c>
      <c r="B7" t="s">
        <v>223</v>
      </c>
      <c r="C7" t="s">
        <v>229</v>
      </c>
      <c r="D7" t="s">
        <v>235</v>
      </c>
      <c r="E7" t="s">
        <v>244</v>
      </c>
      <c r="F7" t="s">
        <v>250</v>
      </c>
      <c r="G7" t="s">
        <v>260</v>
      </c>
    </row>
    <row r="8" spans="1:7">
      <c r="A8" t="s">
        <v>215</v>
      </c>
      <c r="B8" t="s">
        <v>201</v>
      </c>
      <c r="C8" t="s">
        <v>203</v>
      </c>
      <c r="D8" t="s">
        <v>236</v>
      </c>
      <c r="E8" t="s">
        <v>206</v>
      </c>
      <c r="F8" t="s">
        <v>251</v>
      </c>
      <c r="G8" t="s">
        <v>261</v>
      </c>
    </row>
    <row r="9" spans="1:7">
      <c r="A9" t="s">
        <v>216</v>
      </c>
      <c r="B9" t="s">
        <v>218</v>
      </c>
      <c r="C9" t="s">
        <v>224</v>
      </c>
      <c r="D9" t="s">
        <v>237</v>
      </c>
      <c r="E9" t="s">
        <v>239</v>
      </c>
      <c r="F9" t="s">
        <v>252</v>
      </c>
      <c r="G9" t="s">
        <v>262</v>
      </c>
    </row>
    <row r="10" spans="1:7">
      <c r="A10" t="s">
        <v>217</v>
      </c>
      <c r="B10" t="s">
        <v>219</v>
      </c>
      <c r="C10" t="s">
        <v>225</v>
      </c>
      <c r="D10" t="s">
        <v>238</v>
      </c>
      <c r="E10" t="s">
        <v>240</v>
      </c>
      <c r="F10" t="s">
        <v>253</v>
      </c>
      <c r="G10" t="s">
        <v>263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8"/>
  <sheetViews>
    <sheetView workbookViewId="0">
      <selection activeCell="B5" sqref="B5"/>
    </sheetView>
  </sheetViews>
  <sheetFormatPr defaultRowHeight="13.2"/>
  <cols>
    <col min="1" max="1" width="10.5546875" bestFit="1" customWidth="1"/>
  </cols>
  <sheetData>
    <row r="1" spans="1:7">
      <c r="A1" s="73">
        <f ca="1">TODAY()</f>
        <v>44461</v>
      </c>
    </row>
    <row r="4" spans="1:7" ht="79.2">
      <c r="A4" s="51" t="s">
        <v>73</v>
      </c>
      <c r="B4" s="68" t="s">
        <v>54</v>
      </c>
      <c r="C4" s="49" t="s">
        <v>276</v>
      </c>
      <c r="D4" s="50" t="s">
        <v>152</v>
      </c>
      <c r="F4" s="81" t="s">
        <v>280</v>
      </c>
      <c r="G4" s="81" t="s">
        <v>281</v>
      </c>
    </row>
    <row r="5" spans="1:7">
      <c r="A5" s="40" t="s">
        <v>277</v>
      </c>
      <c r="B5" s="41">
        <v>85</v>
      </c>
      <c r="C5" s="42" t="str">
        <f>IF(B5&gt;=70,"合格","不合格")</f>
        <v>合格</v>
      </c>
    </row>
    <row r="6" spans="1:7">
      <c r="A6" s="40" t="s">
        <v>278</v>
      </c>
      <c r="B6" s="41">
        <v>50</v>
      </c>
      <c r="C6" s="42" t="str">
        <f>IF(B6&gt;=70,"合格","不合格")</f>
        <v>不合格</v>
      </c>
    </row>
    <row r="7" spans="1:7">
      <c r="A7" s="40" t="s">
        <v>279</v>
      </c>
      <c r="B7" s="41">
        <v>70</v>
      </c>
      <c r="C7" s="42" t="str">
        <f>IF(B7&gt;=70,"合格","不合格")</f>
        <v>合格</v>
      </c>
    </row>
    <row r="8" spans="1:7">
      <c r="A8" s="40"/>
      <c r="B8" s="41"/>
      <c r="C8" s="42"/>
      <c r="D8" s="42"/>
    </row>
  </sheetData>
  <phoneticPr fontId="2"/>
  <pageMargins left="0.7" right="0.7" top="0.75" bottom="0.75" header="0.3" footer="0.3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tabSelected="1" topLeftCell="A125" zoomScale="74" zoomScaleNormal="74" workbookViewId="0">
      <selection activeCell="S159" sqref="S159"/>
    </sheetView>
  </sheetViews>
  <sheetFormatPr defaultRowHeight="13.2"/>
  <sheetData/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B2:K24"/>
  <sheetViews>
    <sheetView topLeftCell="B22" workbookViewId="0">
      <selection activeCell="K25" sqref="K25"/>
    </sheetView>
  </sheetViews>
  <sheetFormatPr defaultRowHeight="13.2"/>
  <sheetData>
    <row r="2" spans="2:11">
      <c r="B2" s="3">
        <f>1*2</f>
        <v>2</v>
      </c>
      <c r="C2" s="3" t="s">
        <v>282</v>
      </c>
      <c r="D2" s="3"/>
      <c r="E2" s="3"/>
      <c r="F2" s="3"/>
      <c r="G2" s="3"/>
      <c r="H2" s="3"/>
      <c r="I2" s="3"/>
      <c r="J2" s="3"/>
      <c r="K2" s="3" t="e">
        <f>ROUNDDOWN(C2*B2,0)</f>
        <v>#VALUE!</v>
      </c>
    </row>
    <row r="3" spans="2:11">
      <c r="B3" s="3">
        <v>2</v>
      </c>
      <c r="C3" s="3" t="s">
        <v>283</v>
      </c>
      <c r="D3" s="3"/>
      <c r="E3" s="3"/>
      <c r="F3" s="3"/>
      <c r="G3" s="3"/>
      <c r="H3" s="3"/>
      <c r="I3" s="3"/>
      <c r="J3" s="3"/>
      <c r="K3" s="3" t="e">
        <f>ROUNDDOWN(C3*B3,1)</f>
        <v>#VALUE!</v>
      </c>
    </row>
    <row r="4" spans="2:11">
      <c r="B4" s="3">
        <v>3</v>
      </c>
      <c r="C4" s="3" t="s">
        <v>284</v>
      </c>
      <c r="D4" s="3"/>
      <c r="E4" s="3"/>
      <c r="F4" s="3"/>
      <c r="G4" s="3"/>
      <c r="H4" s="3"/>
      <c r="I4" s="3"/>
      <c r="J4" s="3"/>
      <c r="K4" s="3" t="e">
        <f t="shared" ref="K3:K23" si="0">ROUNDDOWN(C4*B4,0)</f>
        <v>#VALUE!</v>
      </c>
    </row>
    <row r="5" spans="2:11">
      <c r="B5" s="3">
        <v>4</v>
      </c>
      <c r="C5" s="3" t="s">
        <v>285</v>
      </c>
      <c r="D5" s="3"/>
      <c r="E5" s="3"/>
      <c r="F5" s="3"/>
      <c r="G5" s="3"/>
      <c r="H5" s="3"/>
      <c r="I5" s="3"/>
      <c r="J5" s="3"/>
      <c r="K5" s="3" t="e">
        <f t="shared" si="0"/>
        <v>#VALUE!</v>
      </c>
    </row>
    <row r="6" spans="2:11">
      <c r="B6" s="3">
        <v>5</v>
      </c>
      <c r="C6" s="3" t="s">
        <v>286</v>
      </c>
      <c r="D6" s="3"/>
      <c r="E6" s="3"/>
      <c r="F6" s="3"/>
      <c r="G6" s="3"/>
      <c r="H6" s="3"/>
      <c r="I6" s="3"/>
      <c r="J6" s="3"/>
      <c r="K6" s="3" t="e">
        <f t="shared" si="0"/>
        <v>#VALUE!</v>
      </c>
    </row>
    <row r="7" spans="2:11">
      <c r="B7" s="3">
        <v>6</v>
      </c>
      <c r="C7" s="3" t="s">
        <v>287</v>
      </c>
      <c r="D7" s="3"/>
      <c r="E7" s="3"/>
      <c r="F7" s="3"/>
      <c r="G7" s="3"/>
      <c r="H7" s="3"/>
      <c r="I7" s="3"/>
      <c r="J7" s="3"/>
      <c r="K7" s="3" t="e">
        <f t="shared" si="0"/>
        <v>#VALUE!</v>
      </c>
    </row>
    <row r="8" spans="2:11">
      <c r="B8" s="3">
        <v>7</v>
      </c>
      <c r="C8" s="3" t="s">
        <v>288</v>
      </c>
      <c r="D8" s="3"/>
      <c r="E8" s="3"/>
      <c r="F8" s="3"/>
      <c r="G8" s="3"/>
      <c r="H8" s="3"/>
      <c r="I8" s="3"/>
      <c r="J8" s="3"/>
      <c r="K8" s="3" t="e">
        <f t="shared" si="0"/>
        <v>#VALUE!</v>
      </c>
    </row>
    <row r="9" spans="2:11">
      <c r="B9" s="3">
        <v>8</v>
      </c>
      <c r="C9" s="3" t="s">
        <v>289</v>
      </c>
      <c r="D9" s="3"/>
      <c r="E9" s="3"/>
      <c r="F9" s="3"/>
      <c r="G9" s="3"/>
      <c r="H9" s="3"/>
      <c r="I9" s="3"/>
      <c r="J9" s="3"/>
      <c r="K9" s="3" t="e">
        <f t="shared" si="0"/>
        <v>#VALUE!</v>
      </c>
    </row>
    <row r="10" spans="2:11">
      <c r="B10" s="3">
        <v>9</v>
      </c>
      <c r="C10" s="3" t="s">
        <v>290</v>
      </c>
      <c r="D10" s="3"/>
      <c r="E10" s="3"/>
      <c r="F10" s="3"/>
      <c r="G10" s="3"/>
      <c r="H10" s="3"/>
      <c r="I10" s="3"/>
      <c r="J10" s="3"/>
      <c r="K10" s="3" t="e">
        <f t="shared" si="0"/>
        <v>#VALUE!</v>
      </c>
    </row>
    <row r="11" spans="2:11">
      <c r="B11" s="3">
        <v>10</v>
      </c>
      <c r="C11" s="3" t="s">
        <v>291</v>
      </c>
      <c r="D11" s="3"/>
      <c r="E11" s="3"/>
      <c r="F11" s="3"/>
      <c r="G11" s="3"/>
      <c r="H11" s="3"/>
      <c r="I11" s="3"/>
      <c r="J11" s="3"/>
      <c r="K11" s="3" t="e">
        <f t="shared" si="0"/>
        <v>#VALUE!</v>
      </c>
    </row>
    <row r="12" spans="2:11">
      <c r="B12" s="3">
        <v>11</v>
      </c>
      <c r="C12" s="3" t="s">
        <v>292</v>
      </c>
      <c r="D12" s="3"/>
      <c r="E12" s="3"/>
      <c r="F12" s="3"/>
      <c r="G12" s="3"/>
      <c r="H12" s="3"/>
      <c r="I12" s="3"/>
      <c r="J12" s="3"/>
      <c r="K12" s="3" t="e">
        <f t="shared" si="0"/>
        <v>#VALUE!</v>
      </c>
    </row>
    <row r="13" spans="2:11">
      <c r="B13" s="3">
        <v>12</v>
      </c>
      <c r="C13" s="3" t="s">
        <v>293</v>
      </c>
      <c r="D13" s="3"/>
      <c r="E13" s="3"/>
      <c r="F13" s="3"/>
      <c r="G13" s="3"/>
      <c r="H13" s="3"/>
      <c r="I13" s="3"/>
      <c r="J13" s="3"/>
      <c r="K13" s="3" t="e">
        <f t="shared" si="0"/>
        <v>#VALUE!</v>
      </c>
    </row>
    <row r="14" spans="2:11">
      <c r="B14" s="3">
        <v>13</v>
      </c>
      <c r="C14" s="3" t="s">
        <v>294</v>
      </c>
      <c r="D14" s="3"/>
      <c r="E14" s="3"/>
      <c r="F14" s="3"/>
      <c r="G14" s="3"/>
      <c r="H14" s="3"/>
      <c r="I14" s="3"/>
      <c r="J14" s="3"/>
      <c r="K14" s="3" t="e">
        <f t="shared" si="0"/>
        <v>#VALUE!</v>
      </c>
    </row>
    <row r="15" spans="2:11">
      <c r="B15" s="3">
        <v>14</v>
      </c>
      <c r="C15" s="3" t="s">
        <v>295</v>
      </c>
      <c r="D15" s="3"/>
      <c r="E15" s="3"/>
      <c r="F15" s="3"/>
      <c r="G15" s="3"/>
      <c r="H15" s="3"/>
      <c r="I15" s="3"/>
      <c r="J15" s="3"/>
      <c r="K15" s="3" t="e">
        <f t="shared" si="0"/>
        <v>#VALUE!</v>
      </c>
    </row>
    <row r="16" spans="2:11">
      <c r="B16" s="3">
        <v>15</v>
      </c>
      <c r="C16" s="3" t="s">
        <v>296</v>
      </c>
      <c r="D16" s="3"/>
      <c r="E16" s="3"/>
      <c r="F16" s="3"/>
      <c r="G16" s="3"/>
      <c r="H16" s="3"/>
      <c r="I16" s="3"/>
      <c r="J16" s="3"/>
      <c r="K16" s="3" t="e">
        <f t="shared" si="0"/>
        <v>#VALUE!</v>
      </c>
    </row>
    <row r="17" spans="2:11">
      <c r="B17" s="3">
        <v>16</v>
      </c>
      <c r="C17" s="3" t="s">
        <v>297</v>
      </c>
      <c r="D17" s="3"/>
      <c r="E17" s="3"/>
      <c r="F17" s="3"/>
      <c r="G17" s="3"/>
      <c r="H17" s="3"/>
      <c r="I17" s="3"/>
      <c r="J17" s="3"/>
      <c r="K17" s="3" t="e">
        <f t="shared" si="0"/>
        <v>#VALUE!</v>
      </c>
    </row>
    <row r="18" spans="2:11">
      <c r="B18" s="3">
        <v>17</v>
      </c>
      <c r="C18" s="3" t="s">
        <v>298</v>
      </c>
      <c r="D18" s="3"/>
      <c r="E18" s="3"/>
      <c r="F18" s="3"/>
      <c r="G18" s="3"/>
      <c r="H18" s="3"/>
      <c r="I18" s="3"/>
      <c r="J18" s="3"/>
      <c r="K18" s="3" t="e">
        <f t="shared" si="0"/>
        <v>#VALUE!</v>
      </c>
    </row>
    <row r="19" spans="2:11">
      <c r="B19" s="3">
        <v>18</v>
      </c>
      <c r="C19" s="3" t="s">
        <v>299</v>
      </c>
      <c r="D19" s="3"/>
      <c r="E19" s="3"/>
      <c r="F19" s="3"/>
      <c r="G19" s="3"/>
      <c r="H19" s="3"/>
      <c r="I19" s="3"/>
      <c r="J19" s="3"/>
      <c r="K19" s="3" t="e">
        <f t="shared" si="0"/>
        <v>#VALUE!</v>
      </c>
    </row>
    <row r="20" spans="2:11">
      <c r="B20" s="3">
        <v>19</v>
      </c>
      <c r="C20" s="3" t="s">
        <v>300</v>
      </c>
      <c r="D20" s="3"/>
      <c r="E20" s="3"/>
      <c r="F20" s="3"/>
      <c r="G20" s="3"/>
      <c r="H20" s="3"/>
      <c r="I20" s="3"/>
      <c r="J20" s="3"/>
      <c r="K20" s="3" t="e">
        <f t="shared" si="0"/>
        <v>#VALUE!</v>
      </c>
    </row>
    <row r="21" spans="2:11">
      <c r="B21" s="3">
        <v>20</v>
      </c>
      <c r="C21" s="3" t="s">
        <v>301</v>
      </c>
      <c r="D21" s="3"/>
      <c r="E21" s="3"/>
      <c r="F21" s="3"/>
      <c r="G21" s="3"/>
      <c r="H21" s="3"/>
      <c r="I21" s="3"/>
      <c r="J21" s="3"/>
      <c r="K21" s="3" t="e">
        <f t="shared" si="0"/>
        <v>#VALUE!</v>
      </c>
    </row>
    <row r="22" spans="2:11">
      <c r="B22" s="3">
        <v>21</v>
      </c>
      <c r="C22" s="3" t="s">
        <v>302</v>
      </c>
      <c r="D22" s="3"/>
      <c r="E22" s="3"/>
      <c r="F22" s="3"/>
      <c r="G22" s="3"/>
      <c r="H22" s="3"/>
      <c r="I22" s="3"/>
      <c r="J22" s="3"/>
      <c r="K22" s="3" t="e">
        <f t="shared" si="0"/>
        <v>#VALUE!</v>
      </c>
    </row>
    <row r="23" spans="2:11">
      <c r="B23" s="3">
        <v>22</v>
      </c>
      <c r="C23" s="3" t="s">
        <v>303</v>
      </c>
      <c r="D23" s="3"/>
      <c r="E23" s="3"/>
      <c r="F23" s="3"/>
      <c r="G23" s="3"/>
      <c r="H23" s="3"/>
      <c r="I23" s="3"/>
      <c r="J23" s="3"/>
      <c r="K23" s="3" t="e">
        <f t="shared" si="0"/>
        <v>#VALUE!</v>
      </c>
    </row>
    <row r="24" spans="2:11">
      <c r="C24" s="3" t="s">
        <v>304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16</vt:i4>
      </vt:variant>
      <vt:variant>
        <vt:lpstr>名前付き一覧</vt:lpstr>
      </vt:variant>
      <vt:variant>
        <vt:i4>1</vt:i4>
      </vt:variant>
    </vt:vector>
  </HeadingPairs>
  <TitlesOfParts>
    <vt:vector size="17" baseType="lpstr">
      <vt:lpstr>Sheet1</vt:lpstr>
      <vt:lpstr>Sheet3</vt:lpstr>
      <vt:lpstr>アンケート</vt:lpstr>
      <vt:lpstr>家計簿1月</vt:lpstr>
      <vt:lpstr>家計簿 2月</vt:lpstr>
      <vt:lpstr>家計簿 3月</vt:lpstr>
      <vt:lpstr>住所録</vt:lpstr>
      <vt:lpstr>名簿</vt:lpstr>
      <vt:lpstr>請求書</vt:lpstr>
      <vt:lpstr>見積書</vt:lpstr>
      <vt:lpstr>納品書</vt:lpstr>
      <vt:lpstr>商品リスト</vt:lpstr>
      <vt:lpstr>Sheet5</vt:lpstr>
      <vt:lpstr>Sheet8</vt:lpstr>
      <vt:lpstr>Sheet9</vt:lpstr>
      <vt:lpstr>Sheet10</vt:lpstr>
      <vt:lpstr>名簿!Print_Titles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cp:lastPrinted>2021-09-21T05:01:45Z</cp:lastPrinted>
  <dcterms:created xsi:type="dcterms:W3CDTF">2021-09-17T00:25:18Z</dcterms:created>
  <dcterms:modified xsi:type="dcterms:W3CDTF">2021-09-22T02:23:06Z</dcterms:modified>
</cp:coreProperties>
</file>