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550" activeTab="1"/>
  </bookViews>
  <sheets>
    <sheet name="Лист1" sheetId="2" r:id="rId1"/>
    <sheet name="Лист2" sheetId="1" r:id="rId2"/>
    <sheet name="Лист3" sheetId="4" r:id="rId3"/>
    <sheet name="Лист4" sheetId="5" r:id="rId4"/>
    <sheet name="Лист5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0" i="1" l="1"/>
  <c r="D2" i="1"/>
  <c r="E2" i="1"/>
  <c r="D10" i="1" l="1"/>
  <c r="H2" i="1"/>
  <c r="G2" i="1"/>
  <c r="F2" i="1"/>
  <c r="C15" i="5"/>
  <c r="B2" i="6" s="1"/>
  <c r="D8" i="2"/>
  <c r="D4" i="1"/>
  <c r="E4" i="1" s="1"/>
  <c r="D5" i="1"/>
  <c r="D6" i="1"/>
  <c r="E6" i="1" s="1"/>
  <c r="D7" i="1"/>
  <c r="E7" i="1" s="1"/>
  <c r="D8" i="1"/>
  <c r="E8" i="1" s="1"/>
  <c r="D3" i="1"/>
  <c r="E3" i="1" s="1"/>
  <c r="I2" i="1" l="1"/>
  <c r="G6" i="1"/>
  <c r="H6" i="1"/>
  <c r="G3" i="1"/>
  <c r="H3" i="1"/>
  <c r="G8" i="1"/>
  <c r="H8" i="1"/>
  <c r="G7" i="1"/>
  <c r="H7" i="1"/>
  <c r="H4" i="1"/>
  <c r="G4" i="1"/>
  <c r="F3" i="1"/>
  <c r="F8" i="1"/>
  <c r="F7" i="1"/>
  <c r="F6" i="1"/>
  <c r="E5" i="1"/>
  <c r="F4" i="1"/>
  <c r="H10" i="1" l="1"/>
  <c r="B14" i="1" s="1"/>
  <c r="F5" i="1"/>
  <c r="F10" i="1" s="1"/>
  <c r="B12" i="1" s="1"/>
  <c r="E10" i="1"/>
  <c r="J2" i="1"/>
  <c r="I8" i="1"/>
  <c r="J8" i="1" s="1"/>
  <c r="I3" i="1"/>
  <c r="J3" i="1" s="1"/>
  <c r="I6" i="1"/>
  <c r="J6" i="1" s="1"/>
  <c r="I7" i="1"/>
  <c r="J7" i="1" s="1"/>
  <c r="D3" i="4"/>
  <c r="D10" i="4" s="1"/>
  <c r="B3" i="6" s="1"/>
  <c r="G5" i="1"/>
  <c r="G10" i="1" s="1"/>
  <c r="B13" i="1" s="1"/>
  <c r="H5" i="1"/>
  <c r="I4" i="1"/>
  <c r="I10" i="1" l="1"/>
  <c r="J10" i="1"/>
  <c r="B15" i="1" s="1"/>
  <c r="I5" i="1"/>
  <c r="J5" i="1" s="1"/>
  <c r="B1" i="6"/>
  <c r="D10" i="5"/>
  <c r="D4" i="5"/>
  <c r="D2" i="5"/>
  <c r="D13" i="5"/>
  <c r="D11" i="5"/>
  <c r="D8" i="5"/>
  <c r="D7" i="5"/>
  <c r="D6" i="5"/>
  <c r="D5" i="5"/>
  <c r="D3" i="5"/>
  <c r="D9" i="5"/>
  <c r="D12" i="5"/>
  <c r="J4" i="1"/>
  <c r="D16" i="5" l="1"/>
  <c r="D15" i="5"/>
  <c r="B4" i="6" s="1"/>
  <c r="B5" i="6" s="1"/>
</calcChain>
</file>

<file path=xl/sharedStrings.xml><?xml version="1.0" encoding="utf-8"?>
<sst xmlns="http://schemas.openxmlformats.org/spreadsheetml/2006/main" count="70" uniqueCount="63">
  <si>
    <t>Ф.И.О</t>
  </si>
  <si>
    <t>Должность</t>
  </si>
  <si>
    <t>Оклад</t>
  </si>
  <si>
    <t>Премия</t>
  </si>
  <si>
    <t>Итого начислено</t>
  </si>
  <si>
    <t xml:space="preserve">Подоходный налог </t>
  </si>
  <si>
    <t>Итого удержано</t>
  </si>
  <si>
    <t>Итого к выдаче</t>
  </si>
  <si>
    <t>Благотворительный фонд</t>
  </si>
  <si>
    <t>Бухгалтер</t>
  </si>
  <si>
    <t>Уборщица</t>
  </si>
  <si>
    <t>Итог</t>
  </si>
  <si>
    <t>Подоходный налог</t>
  </si>
  <si>
    <t>Профсоюзный</t>
  </si>
  <si>
    <t>Благотворительность фонд</t>
  </si>
  <si>
    <t>Профсоюзный налог</t>
  </si>
  <si>
    <t>Смирнов.Н.Ф</t>
  </si>
  <si>
    <t>Васильев.М.В</t>
  </si>
  <si>
    <t>Макарова.Н.А</t>
  </si>
  <si>
    <t>Волков.И.С</t>
  </si>
  <si>
    <t>Никитина.К.Г</t>
  </si>
  <si>
    <t>Елизаров.М.Д</t>
  </si>
  <si>
    <t>Открытие бизнеса</t>
  </si>
  <si>
    <t>Регистрация</t>
  </si>
  <si>
    <t>Создание сайта</t>
  </si>
  <si>
    <t>Оформление и ремонт студии</t>
  </si>
  <si>
    <t>Рекламная компания</t>
  </si>
  <si>
    <t>закупка оборудования</t>
  </si>
  <si>
    <t>итог</t>
  </si>
  <si>
    <t>Ежемесячные расходы</t>
  </si>
  <si>
    <t xml:space="preserve">Аренда помещения </t>
  </si>
  <si>
    <t>Заработная плата</t>
  </si>
  <si>
    <t>Страховые взносы за персонал</t>
  </si>
  <si>
    <t>Фиксированные взносы ИП</t>
  </si>
  <si>
    <t>Оплата интернета и связи</t>
  </si>
  <si>
    <t>Налоги</t>
  </si>
  <si>
    <t>Реклама</t>
  </si>
  <si>
    <t>Ежемесячные доход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</si>
  <si>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</si>
  <si>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</si>
  <si>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</si>
  <si>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</si>
  <si>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</si>
  <si>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</si>
  <si>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</si>
  <si>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</si>
  <si>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</si>
  <si>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</si>
  <si>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</si>
  <si>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</si>
  <si>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</si>
  <si>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Среднее значение</t>
  </si>
  <si>
    <t>Начальные расходы</t>
  </si>
  <si>
    <t>Начальные доходы</t>
  </si>
  <si>
    <t>Ежемесячная прибыль</t>
  </si>
  <si>
    <t>Окупаемость бизнеса в мес.</t>
  </si>
  <si>
    <t>Графический дизайнер</t>
  </si>
  <si>
    <t>Веб-дизайнер</t>
  </si>
  <si>
    <t>Аниматор</t>
  </si>
  <si>
    <t>Младший граф.дизайнер</t>
  </si>
  <si>
    <t>Арт директор</t>
  </si>
  <si>
    <t>Бурнацев.А.П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</si>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</sst>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/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/>
    <xf numFmtId="0" fontId="0" fillId="0" borderId="0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Начислено 276</a:t>
            </a:r>
            <a:r>
              <a:rPr lang="ru-RU" baseline="0"/>
              <a:t> 000</a:t>
            </a:r>
            <a:endParaRPr lang="ru-RU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Лист2!$A$12:$A$15</c:f>
              <c:strCache>
                <c:ptCount val="4"/>
                <c:pt idx="0">
                  <c:v>Благотворительный фонд</c:v>
                </c:pt>
                <c:pt idx="1">
                  <c:v>Подоходный налог </c:v>
                </c:pt>
                <c:pt idx="2">
                  <c:v>Профсоюзный налог</c:v>
                </c:pt>
                <c:pt idx="3">
                  <c:v>Итого к выдаче</c:v>
                </c:pt>
              </c:strCache>
            </c:strRef>
          </c:cat>
          <c:val>
            <c:numRef>
              <c:f>Лист2!$B$12:$B$15</c:f>
              <c:numCache>
                <c:formatCode>#,##0</c:formatCode>
                <c:ptCount val="4"/>
                <c:pt idx="0">
                  <c:v>13800</c:v>
                </c:pt>
                <c:pt idx="1">
                  <c:v>35880</c:v>
                </c:pt>
                <c:pt idx="2">
                  <c:v>2760</c:v>
                </c:pt>
                <c:pt idx="3">
                  <c:v>223560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Ежемесячные расходы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(Лист3!$A$2,Лист3!$A$3,Лист3!$A$4,Лист3!$A$5,Лист3!$A$6,Лист3!$A$7,Лист3!$A$8)</c:f>
              <c:strCache>
                <c:ptCount val="7"/>
                <c:pt idx="0">
                  <c:v>Аренда помещения </c:v>
                </c:pt>
                <c:pt idx="1">
                  <c:v>Заработная плата</c:v>
                </c:pt>
                <c:pt idx="2">
                  <c:v>Страховые взносы за персонал</c:v>
                </c:pt>
                <c:pt idx="3">
                  <c:v>Фиксированные взносы ИП</c:v>
                </c:pt>
                <c:pt idx="4">
                  <c:v>Оплата интернета и связи</c:v>
                </c:pt>
                <c:pt idx="5">
                  <c:v>Налоги</c:v>
                </c:pt>
                <c:pt idx="6">
                  <c:v>Реклама</c:v>
                </c:pt>
              </c:strCache>
            </c:strRef>
          </c:cat>
          <c:val>
            <c:numRef>
              <c:f>(Лист3!$B$2,Лист3!$B$3,Лист3!$B$4,Лист3!$B$5,Лист3!$B$6,Лист3!$B$7,Лист3!$B$8)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invertIfNegative val="0"/>
          <c:cat>
            <c:strRef>
              <c:f>(Лист3!$A$2,Лист3!$A$3,Лист3!$A$4,Лист3!$A$5,Лист3!$A$6,Лист3!$A$7,Лист3!$A$8)</c:f>
              <c:strCache>
                <c:ptCount val="7"/>
                <c:pt idx="0">
                  <c:v>Аренда помещения </c:v>
                </c:pt>
                <c:pt idx="1">
                  <c:v>Заработная плата</c:v>
                </c:pt>
                <c:pt idx="2">
                  <c:v>Страховые взносы за персонал</c:v>
                </c:pt>
                <c:pt idx="3">
                  <c:v>Фиксированные взносы ИП</c:v>
                </c:pt>
                <c:pt idx="4">
                  <c:v>Оплата интернета и связи</c:v>
                </c:pt>
                <c:pt idx="5">
                  <c:v>Налоги</c:v>
                </c:pt>
                <c:pt idx="6">
                  <c:v>Реклама</c:v>
                </c:pt>
              </c:strCache>
            </c:strRef>
          </c:cat>
          <c:val>
            <c:numRef>
              <c:f>(Лист3!$C$2,Лист3!$C$3,Лист3!$C$4,Лист3!$C$5,Лист3!$C$6,Лист3!$C$7,Лист3!$C$8)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invertIfNegative val="0"/>
          <c:cat>
            <c:strRef>
              <c:f>(Лист3!$A$2,Лист3!$A$3,Лист3!$A$4,Лист3!$A$5,Лист3!$A$6,Лист3!$A$7,Лист3!$A$8)</c:f>
              <c:strCache>
                <c:ptCount val="7"/>
                <c:pt idx="0">
                  <c:v>Аренда помещения </c:v>
                </c:pt>
                <c:pt idx="1">
                  <c:v>Заработная плата</c:v>
                </c:pt>
                <c:pt idx="2">
                  <c:v>Страховые взносы за персонал</c:v>
                </c:pt>
                <c:pt idx="3">
                  <c:v>Фиксированные взносы ИП</c:v>
                </c:pt>
                <c:pt idx="4">
                  <c:v>Оплата интернета и связи</c:v>
                </c:pt>
                <c:pt idx="5">
                  <c:v>Налоги</c:v>
                </c:pt>
                <c:pt idx="6">
                  <c:v>Реклама</c:v>
                </c:pt>
              </c:strCache>
            </c:strRef>
          </c:cat>
          <c:val>
            <c:numRef>
              <c:f>(Лист3!$D$2,Лист3!$D$3,Лист3!$D$4,Лист3!$D$5,Лист3!$D$6,Лист3!$D$7,Лист3!$D$8)</c:f>
              <c:numCache>
                <c:formatCode>#,##0</c:formatCode>
                <c:ptCount val="7"/>
                <c:pt idx="0">
                  <c:v>30000</c:v>
                </c:pt>
                <c:pt idx="1">
                  <c:v>276000</c:v>
                </c:pt>
                <c:pt idx="2">
                  <c:v>45000</c:v>
                </c:pt>
                <c:pt idx="3">
                  <c:v>2000</c:v>
                </c:pt>
                <c:pt idx="4">
                  <c:v>2000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485504"/>
        <c:axId val="178497408"/>
      </c:barChart>
      <c:catAx>
        <c:axId val="17848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497408"/>
        <c:crosses val="autoZero"/>
        <c:auto val="1"/>
        <c:lblAlgn val="ctr"/>
        <c:lblOffset val="100"/>
        <c:noMultiLvlLbl val="0"/>
      </c:catAx>
      <c:valAx>
        <c:axId val="17849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48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Ежемесячные доход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011439550231734E-2"/>
          <c:y val="0.18749316354420159"/>
          <c:w val="0.928202171528139"/>
          <c:h val="0.50584250986471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Лист4!$B$2:$B$13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strRef>
              <c:f>Лист4!$A$2:$A$13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Лист4!$C$2:$C$13</c:f>
              <c:numCache>
                <c:formatCode>#,##0</c:formatCode>
                <c:ptCount val="12"/>
                <c:pt idx="0">
                  <c:v>462264</c:v>
                </c:pt>
                <c:pt idx="1">
                  <c:v>454965</c:v>
                </c:pt>
                <c:pt idx="2">
                  <c:v>468454</c:v>
                </c:pt>
                <c:pt idx="3">
                  <c:v>475343</c:v>
                </c:pt>
                <c:pt idx="4">
                  <c:v>455879</c:v>
                </c:pt>
                <c:pt idx="5">
                  <c:v>443456</c:v>
                </c:pt>
                <c:pt idx="6">
                  <c:v>493650</c:v>
                </c:pt>
                <c:pt idx="7">
                  <c:v>466780</c:v>
                </c:pt>
                <c:pt idx="8">
                  <c:v>439343</c:v>
                </c:pt>
                <c:pt idx="9">
                  <c:v>456454</c:v>
                </c:pt>
                <c:pt idx="10">
                  <c:v>463565</c:v>
                </c:pt>
                <c:pt idx="11">
                  <c:v>497456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5784704"/>
        <c:axId val="176823680"/>
      </c:barChart>
      <c:catAx>
        <c:axId val="13578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23680"/>
        <c:crosses val="autoZero"/>
        <c:auto val="1"/>
        <c:lblAlgn val="ctr"/>
        <c:lblOffset val="100"/>
        <c:noMultiLvlLbl val="0"/>
      </c:catAx>
      <c:valAx>
        <c:axId val="176823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578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Ежемесячная прибыль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515890914446866E-2"/>
          <c:y val="0.18717972846662223"/>
          <c:w val="0.92886622583791301"/>
          <c:h val="0.5066686002049175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(Лист4!$A$2,Лист4!$A$3,Лист4!$A$4,Лист4!$A$5,Лист4!$A$6,Лист4!$A$7,Лист4!$A$8,Лист4!$A$9,Лист4!$A$10,Лист4!$A$11,Лист4!$A$12,Лист4!$A$13)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(Лист4!$B$2,Лист4!$B$3,Лист4!$B$4,Лист4!$B$5,Лист4!$B$6,Лист4!$B$7,Лист4!$B$8,Лист4!$B$9,Лист4!$B$10,Лист4!$B$11,Лист4!$B$12,Лист4!$B$13)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strRef>
              <c:f>(Лист4!$A$2,Лист4!$A$3,Лист4!$A$4,Лист4!$A$5,Лист4!$A$6,Лист4!$A$7,Лист4!$A$8,Лист4!$A$9,Лист4!$A$10,Лист4!$A$11,Лист4!$A$12,Лист4!$A$13)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(Лист4!$D$2,Лист4!$D$3,Лист4!$D$4,Лист4!$D$5,Лист4!$D$6,Лист4!$D$7,Лист4!$D$8,Лист4!$D$9,Лист4!$D$10,Лист4!$D$11,Лист4!$D$12,Лист4!$D$13)</c:f>
              <c:numCache>
                <c:formatCode>#,##0</c:formatCode>
                <c:ptCount val="12"/>
                <c:pt idx="0">
                  <c:v>72264</c:v>
                </c:pt>
                <c:pt idx="1">
                  <c:v>64965</c:v>
                </c:pt>
                <c:pt idx="2">
                  <c:v>78454</c:v>
                </c:pt>
                <c:pt idx="3">
                  <c:v>85343</c:v>
                </c:pt>
                <c:pt idx="4">
                  <c:v>65879</c:v>
                </c:pt>
                <c:pt idx="5">
                  <c:v>53456</c:v>
                </c:pt>
                <c:pt idx="6">
                  <c:v>103650</c:v>
                </c:pt>
                <c:pt idx="7">
                  <c:v>76780</c:v>
                </c:pt>
                <c:pt idx="8">
                  <c:v>49343</c:v>
                </c:pt>
                <c:pt idx="9">
                  <c:v>66454</c:v>
                </c:pt>
                <c:pt idx="10">
                  <c:v>73565</c:v>
                </c:pt>
                <c:pt idx="11">
                  <c:v>107456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095040"/>
        <c:axId val="181262208"/>
      </c:barChart>
      <c:catAx>
        <c:axId val="18109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262208"/>
        <c:crosses val="autoZero"/>
        <c:auto val="1"/>
        <c:lblAlgn val="ctr"/>
        <c:lblOffset val="100"/>
        <c:noMultiLvlLbl val="0"/>
      </c:catAx>
      <c:valAx>
        <c:axId val="181262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09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10</xdr:row>
      <xdr:rowOff>0</xdr:rowOff>
    </xdr:from>
    <xdr:to>
      <xdr:col>8</xdr:col>
      <xdr:colOff>9525</xdr:colOff>
      <xdr:row>14</xdr:row>
      <xdr:rowOff>228600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0</xdr:row>
      <xdr:rowOff>14286</xdr:rowOff>
    </xdr:from>
    <xdr:to>
      <xdr:col>12</xdr:col>
      <xdr:colOff>609599</xdr:colOff>
      <xdr:row>15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14286</xdr:rowOff>
    </xdr:from>
    <xdr:to>
      <xdr:col>11</xdr:col>
      <xdr:colOff>600075</xdr:colOff>
      <xdr:row>11</xdr:row>
      <xdr:rowOff>238124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595311</xdr:colOff>
      <xdr:row>0</xdr:row>
      <xdr:rowOff>9526</xdr:rowOff>
    </xdr:from>
    <xdr:to>
      <xdr:col>19</xdr:col>
      <xdr:colOff>600074</xdr:colOff>
      <xdr:row>12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0.3209</cdr:x>
      <cdr:y>0.1883</cdr:y>
    </cdr:from>
    <cdr:to>
      <cdr:x>0.51914</cdr:x>
      <cdr:y>0.25411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7338" y="490538"/>
          <a:ext cx="9620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0.34642</cdr:x>
      <cdr:y>0.886</cdr:y>
    </cdr:from>
    <cdr:to>
      <cdr:x>0.65064</cdr:x>
      <cdr:y>0.99203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81162" y="2519084"/>
          <a:ext cx="1476375" cy="30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/>
            <a:t>Всего</a:t>
          </a:r>
          <a:r>
            <a:rPr lang="en-US" sz="1400"/>
            <a:t>: </a:t>
          </a:r>
          <a:r>
            <a:rPr lang="ru-RU" sz="1400"/>
            <a:t>5 577 609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0.14341</cdr:x>
      <cdr:y>0.16423</cdr:y>
    </cdr:from>
    <cdr:to>
      <cdr:x>0.40488</cdr:x>
      <cdr:y>0.25182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0089" y="428624"/>
          <a:ext cx="12763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0.36585</cdr:x>
      <cdr:y>0.89149</cdr:y>
    </cdr:from>
    <cdr:to>
      <cdr:x>0.64488</cdr:x>
      <cdr:y>0.98638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5938" y="2538933"/>
          <a:ext cx="1362076" cy="27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/>
            <a:t>Всего</a:t>
          </a:r>
          <a:r>
            <a:rPr lang="en-US" sz="1400" baseline="0"/>
            <a:t>: 897 609</a:t>
          </a:r>
          <a:endParaRPr lang="ru-RU" sz="14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8" sqref="H8"/>
    </sheetView>
  </sheetViews>
  <sheetFormatPr defaultRowHeight="15" x14ac:dyDescent="0.25"/>
  <cols>
    <col min="3" max="3" width="17.5703125" customWidth="1"/>
    <col min="4" max="4" width="10.7109375" customWidth="1"/>
  </cols>
  <sheetData>
    <row r="1" spans="1:4" ht="18.75" x14ac:dyDescent="0.25">
      <c r="A1" s="15" t="s">
        <v>22</v>
      </c>
      <c r="B1" s="16"/>
      <c r="C1" s="16"/>
      <c r="D1" s="17"/>
    </row>
    <row r="2" spans="1:4" ht="18.75" x14ac:dyDescent="0.25">
      <c r="A2" s="15" t="s">
        <v>23</v>
      </c>
      <c r="B2" s="16"/>
      <c r="C2" s="17"/>
      <c r="D2" s="6">
        <v>10000</v>
      </c>
    </row>
    <row r="3" spans="1:4" ht="18.75" x14ac:dyDescent="0.25">
      <c r="A3" s="15" t="s">
        <v>24</v>
      </c>
      <c r="B3" s="16"/>
      <c r="C3" s="17"/>
      <c r="D3" s="6">
        <v>40000</v>
      </c>
    </row>
    <row r="4" spans="1:4" ht="18.75" x14ac:dyDescent="0.25">
      <c r="A4" s="15" t="s">
        <v>25</v>
      </c>
      <c r="B4" s="16"/>
      <c r="C4" s="17"/>
      <c r="D4" s="6">
        <v>80000</v>
      </c>
    </row>
    <row r="5" spans="1:4" ht="18.75" x14ac:dyDescent="0.25">
      <c r="A5" s="15" t="s">
        <v>26</v>
      </c>
      <c r="B5" s="16"/>
      <c r="C5" s="17"/>
      <c r="D5" s="6">
        <v>70000</v>
      </c>
    </row>
    <row r="6" spans="1:4" ht="18.75" x14ac:dyDescent="0.25">
      <c r="A6" s="15" t="s">
        <v>27</v>
      </c>
      <c r="B6" s="16"/>
      <c r="C6" s="17"/>
      <c r="D6" s="6">
        <v>200000</v>
      </c>
    </row>
    <row r="7" spans="1:4" ht="18.75" x14ac:dyDescent="0.25">
      <c r="A7" s="15"/>
      <c r="B7" s="16"/>
      <c r="C7" s="16"/>
      <c r="D7" s="17"/>
    </row>
    <row r="8" spans="1:4" ht="18.75" x14ac:dyDescent="0.25">
      <c r="A8" s="15" t="s">
        <v>28</v>
      </c>
      <c r="B8" s="16"/>
      <c r="C8" s="17"/>
      <c r="D8" s="6">
        <f>D6+D5+D4+D3+D2</f>
        <v>400000</v>
      </c>
    </row>
  </sheetData>
  <mergeCells count="8">
    <mergeCell ref="A7:D7"/>
    <mergeCell ref="A8:C8"/>
    <mergeCell ref="A1:D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8" sqref="E18"/>
    </sheetView>
  </sheetViews>
  <sheetFormatPr defaultRowHeight="15" x14ac:dyDescent="0.25"/>
  <cols>
    <col min="1" max="1" width="20.28515625" customWidth="1"/>
    <col min="2" max="2" width="34.140625" customWidth="1"/>
    <col min="3" max="3" width="10" customWidth="1"/>
    <col min="4" max="4" width="11.5703125" customWidth="1"/>
    <col min="5" max="5" width="13.42578125" customWidth="1"/>
    <col min="6" max="6" width="17.42578125" customWidth="1"/>
    <col min="7" max="7" width="16.42578125" customWidth="1"/>
    <col min="8" max="8" width="18.7109375" customWidth="1"/>
    <col min="9" max="9" width="18" customWidth="1"/>
    <col min="10" max="10" width="12.140625" customWidth="1"/>
  </cols>
  <sheetData>
    <row r="1" spans="1:10" ht="37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8</v>
      </c>
      <c r="G1" s="4" t="s">
        <v>5</v>
      </c>
      <c r="H1" s="4" t="s">
        <v>15</v>
      </c>
      <c r="I1" s="3" t="s">
        <v>6</v>
      </c>
      <c r="J1" s="3" t="s">
        <v>7</v>
      </c>
    </row>
    <row r="2" spans="1:10" ht="18.75" x14ac:dyDescent="0.25">
      <c r="A2" s="1" t="s">
        <v>61</v>
      </c>
      <c r="B2" s="1" t="s">
        <v>60</v>
      </c>
      <c r="C2" s="23">
        <v>50000</v>
      </c>
      <c r="D2" s="8">
        <f>C2*$J$15</f>
        <v>7500</v>
      </c>
      <c r="E2" s="6">
        <f>C2+D2</f>
        <v>57500</v>
      </c>
      <c r="F2" s="8">
        <f>E2*$J$14</f>
        <v>2875</v>
      </c>
      <c r="G2" s="8">
        <f>E2*$J$12</f>
        <v>7475</v>
      </c>
      <c r="H2" s="8">
        <f>E2*$J$13</f>
        <v>575</v>
      </c>
      <c r="I2" s="8">
        <f>SUM(F2:H2)</f>
        <v>10925</v>
      </c>
      <c r="J2" s="6">
        <f>E2-I2</f>
        <v>46575</v>
      </c>
    </row>
    <row r="3" spans="1:10" ht="18.75" x14ac:dyDescent="0.25">
      <c r="A3" s="5" t="s">
        <v>16</v>
      </c>
      <c r="B3" s="5" t="s">
        <v>56</v>
      </c>
      <c r="C3" s="6">
        <v>45000</v>
      </c>
      <c r="D3" s="8">
        <f>C3*$J$15</f>
        <v>6750</v>
      </c>
      <c r="E3" s="6">
        <f>C3+D3</f>
        <v>51750</v>
      </c>
      <c r="F3" s="8">
        <f>E3*$J$14</f>
        <v>2587.5</v>
      </c>
      <c r="G3" s="8">
        <f>E3*$J$12</f>
        <v>6727.5</v>
      </c>
      <c r="H3" s="8">
        <f>E3*$J$13</f>
        <v>517.5</v>
      </c>
      <c r="I3" s="8">
        <f>SUM(F3:H3)</f>
        <v>9832.5</v>
      </c>
      <c r="J3" s="6">
        <f>E3-I3</f>
        <v>41917.5</v>
      </c>
    </row>
    <row r="4" spans="1:10" ht="18.75" x14ac:dyDescent="0.25">
      <c r="A4" s="5" t="s">
        <v>17</v>
      </c>
      <c r="B4" s="5" t="s">
        <v>58</v>
      </c>
      <c r="C4" s="6">
        <v>45000</v>
      </c>
      <c r="D4" s="8">
        <f t="shared" ref="D4:D8" si="0">C4*$J$15</f>
        <v>6750</v>
      </c>
      <c r="E4" s="6">
        <f t="shared" ref="E4:E8" si="1">C4+D4</f>
        <v>51750</v>
      </c>
      <c r="F4" s="8">
        <f t="shared" ref="F4:F8" si="2">E4*$J$14</f>
        <v>2587.5</v>
      </c>
      <c r="G4" s="8">
        <f t="shared" ref="G4:G8" si="3">E4*$J$12</f>
        <v>6727.5</v>
      </c>
      <c r="H4" s="8">
        <f t="shared" ref="H4:H8" si="4">E4*$J$13</f>
        <v>517.5</v>
      </c>
      <c r="I4" s="8">
        <f t="shared" ref="I4:I8" si="5">SUM(F4:H4)</f>
        <v>9832.5</v>
      </c>
      <c r="J4" s="6">
        <f t="shared" ref="J4:J8" si="6">E4-I4</f>
        <v>41917.5</v>
      </c>
    </row>
    <row r="5" spans="1:10" ht="18.75" x14ac:dyDescent="0.25">
      <c r="A5" s="5" t="s">
        <v>18</v>
      </c>
      <c r="B5" s="5" t="s">
        <v>57</v>
      </c>
      <c r="C5" s="6">
        <v>35000</v>
      </c>
      <c r="D5" s="8">
        <f t="shared" si="0"/>
        <v>5250</v>
      </c>
      <c r="E5" s="6">
        <f t="shared" si="1"/>
        <v>40250</v>
      </c>
      <c r="F5" s="8">
        <f t="shared" si="2"/>
        <v>2012.5</v>
      </c>
      <c r="G5" s="8">
        <f t="shared" si="3"/>
        <v>5232.5</v>
      </c>
      <c r="H5" s="8">
        <f t="shared" si="4"/>
        <v>402.5</v>
      </c>
      <c r="I5" s="8">
        <f t="shared" si="5"/>
        <v>7647.5</v>
      </c>
      <c r="J5" s="6">
        <f t="shared" si="6"/>
        <v>32602.5</v>
      </c>
    </row>
    <row r="6" spans="1:10" ht="18.75" x14ac:dyDescent="0.25">
      <c r="A6" s="5" t="s">
        <v>19</v>
      </c>
      <c r="B6" s="5" t="s">
        <v>59</v>
      </c>
      <c r="C6" s="6">
        <v>35000</v>
      </c>
      <c r="D6" s="8">
        <f t="shared" si="0"/>
        <v>5250</v>
      </c>
      <c r="E6" s="6">
        <f t="shared" si="1"/>
        <v>40250</v>
      </c>
      <c r="F6" s="8">
        <f t="shared" si="2"/>
        <v>2012.5</v>
      </c>
      <c r="G6" s="8">
        <f t="shared" si="3"/>
        <v>5232.5</v>
      </c>
      <c r="H6" s="8">
        <f t="shared" si="4"/>
        <v>402.5</v>
      </c>
      <c r="I6" s="8">
        <f t="shared" si="5"/>
        <v>7647.5</v>
      </c>
      <c r="J6" s="6">
        <f t="shared" si="6"/>
        <v>32602.5</v>
      </c>
    </row>
    <row r="7" spans="1:10" ht="18.75" x14ac:dyDescent="0.25">
      <c r="A7" s="5" t="s">
        <v>20</v>
      </c>
      <c r="B7" s="5" t="s">
        <v>9</v>
      </c>
      <c r="C7" s="6">
        <v>20000</v>
      </c>
      <c r="D7" s="8">
        <f t="shared" si="0"/>
        <v>3000</v>
      </c>
      <c r="E7" s="6">
        <f t="shared" si="1"/>
        <v>23000</v>
      </c>
      <c r="F7" s="8">
        <f t="shared" si="2"/>
        <v>1150</v>
      </c>
      <c r="G7" s="8">
        <f t="shared" si="3"/>
        <v>2990</v>
      </c>
      <c r="H7" s="8">
        <f t="shared" si="4"/>
        <v>230</v>
      </c>
      <c r="I7" s="8">
        <f t="shared" si="5"/>
        <v>4370</v>
      </c>
      <c r="J7" s="6">
        <f t="shared" si="6"/>
        <v>18630</v>
      </c>
    </row>
    <row r="8" spans="1:10" ht="18.75" x14ac:dyDescent="0.25">
      <c r="A8" s="5" t="s">
        <v>21</v>
      </c>
      <c r="B8" s="5" t="s">
        <v>10</v>
      </c>
      <c r="C8" s="6">
        <v>10000</v>
      </c>
      <c r="D8" s="8">
        <f t="shared" si="0"/>
        <v>1500</v>
      </c>
      <c r="E8" s="6">
        <f t="shared" si="1"/>
        <v>11500</v>
      </c>
      <c r="F8" s="8">
        <f t="shared" si="2"/>
        <v>575</v>
      </c>
      <c r="G8" s="8">
        <f t="shared" si="3"/>
        <v>1495</v>
      </c>
      <c r="H8" s="8">
        <f t="shared" si="4"/>
        <v>115</v>
      </c>
      <c r="I8" s="8">
        <f t="shared" si="5"/>
        <v>2185</v>
      </c>
      <c r="J8" s="6">
        <f t="shared" si="6"/>
        <v>9315</v>
      </c>
    </row>
    <row r="9" spans="1:10" ht="18.75" x14ac:dyDescent="0.3">
      <c r="A9" s="18"/>
      <c r="B9" s="19"/>
      <c r="C9" s="19"/>
      <c r="D9" s="19"/>
      <c r="E9" s="19"/>
      <c r="F9" s="19"/>
      <c r="G9" s="19"/>
      <c r="H9" s="19"/>
      <c r="I9" s="19"/>
      <c r="J9" s="20"/>
    </row>
    <row r="10" spans="1:10" ht="18.75" x14ac:dyDescent="0.25">
      <c r="A10" s="15" t="s">
        <v>11</v>
      </c>
      <c r="B10" s="17"/>
      <c r="C10" s="6">
        <f>SUM(C2:C8)</f>
        <v>240000</v>
      </c>
      <c r="D10" s="6">
        <f t="shared" ref="D10:J10" si="7">SUM(D2:D8)</f>
        <v>36000</v>
      </c>
      <c r="E10" s="6">
        <f t="shared" si="7"/>
        <v>276000</v>
      </c>
      <c r="F10" s="6">
        <f t="shared" si="7"/>
        <v>13800</v>
      </c>
      <c r="G10" s="6">
        <f t="shared" si="7"/>
        <v>35880</v>
      </c>
      <c r="H10" s="6">
        <f t="shared" si="7"/>
        <v>2760</v>
      </c>
      <c r="I10" s="6">
        <f t="shared" si="7"/>
        <v>52440</v>
      </c>
      <c r="J10" s="6">
        <f t="shared" si="7"/>
        <v>223560</v>
      </c>
    </row>
    <row r="11" spans="1:10" ht="18.75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30"/>
    </row>
    <row r="12" spans="1:10" ht="37.5" x14ac:dyDescent="0.3">
      <c r="A12" s="24" t="s">
        <v>8</v>
      </c>
      <c r="B12" s="6">
        <f>F10</f>
        <v>13800</v>
      </c>
      <c r="C12" s="10"/>
      <c r="D12" s="10"/>
      <c r="E12" s="10"/>
      <c r="F12" s="10"/>
      <c r="G12" s="10"/>
      <c r="H12" s="10"/>
      <c r="I12" s="12" t="s">
        <v>12</v>
      </c>
      <c r="J12" s="13">
        <v>0.13</v>
      </c>
    </row>
    <row r="13" spans="1:10" ht="37.5" x14ac:dyDescent="0.3">
      <c r="A13" s="24" t="s">
        <v>5</v>
      </c>
      <c r="B13" s="6">
        <f>G10</f>
        <v>35880</v>
      </c>
      <c r="C13" s="10"/>
      <c r="D13" s="10"/>
      <c r="E13" s="10"/>
      <c r="F13" s="10"/>
      <c r="G13" s="10"/>
      <c r="H13" s="10"/>
      <c r="I13" s="12" t="s">
        <v>13</v>
      </c>
      <c r="J13" s="13">
        <v>0.01</v>
      </c>
    </row>
    <row r="14" spans="1:10" ht="37.5" x14ac:dyDescent="0.3">
      <c r="A14" s="24" t="s">
        <v>15</v>
      </c>
      <c r="B14" s="6">
        <f>H10</f>
        <v>2760</v>
      </c>
      <c r="C14" s="10"/>
      <c r="D14" s="10"/>
      <c r="E14" s="10"/>
      <c r="F14" s="10"/>
      <c r="G14" s="10"/>
      <c r="H14" s="10"/>
      <c r="I14" s="12" t="s">
        <v>14</v>
      </c>
      <c r="J14" s="13">
        <v>0.05</v>
      </c>
    </row>
    <row r="15" spans="1:10" ht="18.75" x14ac:dyDescent="0.3">
      <c r="A15" s="24" t="s">
        <v>7</v>
      </c>
      <c r="B15" s="6">
        <f>J10</f>
        <v>223560</v>
      </c>
      <c r="C15" s="11"/>
      <c r="D15" s="11"/>
      <c r="E15" s="11"/>
      <c r="F15" s="11"/>
      <c r="G15" s="11"/>
      <c r="H15" s="11"/>
      <c r="I15" s="12" t="s">
        <v>3</v>
      </c>
      <c r="J15" s="13">
        <v>0.15</v>
      </c>
    </row>
    <row r="16" spans="1:10" ht="18.75" x14ac:dyDescent="0.3">
      <c r="A16" s="9"/>
      <c r="B16" s="10"/>
    </row>
    <row r="17" spans="1:3" x14ac:dyDescent="0.25">
      <c r="A17" s="27"/>
      <c r="B17" s="27"/>
      <c r="C17" s="22"/>
    </row>
    <row r="19" spans="1:3" x14ac:dyDescent="0.25">
      <c r="C19" s="22"/>
    </row>
  </sheetData>
  <mergeCells count="3">
    <mergeCell ref="A10:B10"/>
    <mergeCell ref="A9:J9"/>
    <mergeCell ref="A11:J11"/>
  </mergeCells>
  <conditionalFormatting sqref="A1: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P8" sqref="P8"/>
    </sheetView>
  </sheetViews>
  <sheetFormatPr defaultRowHeight="15" x14ac:dyDescent="0.25"/>
  <cols>
    <col min="3" max="3" width="19.5703125" customWidth="1"/>
    <col min="4" max="4" width="15.28515625" customWidth="1"/>
  </cols>
  <sheetData>
    <row r="1" spans="1:4" ht="18.75" x14ac:dyDescent="0.25">
      <c r="A1" s="15" t="s">
        <v>29</v>
      </c>
      <c r="B1" s="16"/>
      <c r="C1" s="16"/>
      <c r="D1" s="17"/>
    </row>
    <row r="2" spans="1:4" ht="18.75" x14ac:dyDescent="0.25">
      <c r="A2" s="15" t="s">
        <v>30</v>
      </c>
      <c r="B2" s="16"/>
      <c r="C2" s="17"/>
      <c r="D2" s="6">
        <v>30000</v>
      </c>
    </row>
    <row r="3" spans="1:4" ht="18.75" x14ac:dyDescent="0.25">
      <c r="A3" s="15" t="s">
        <v>31</v>
      </c>
      <c r="B3" s="16"/>
      <c r="C3" s="17"/>
      <c r="D3" s="6">
        <f>Лист2!E10</f>
        <v>276000</v>
      </c>
    </row>
    <row r="4" spans="1:4" ht="18.75" x14ac:dyDescent="0.25">
      <c r="A4" s="15" t="s">
        <v>32</v>
      </c>
      <c r="B4" s="16"/>
      <c r="C4" s="17"/>
      <c r="D4" s="6">
        <v>45000</v>
      </c>
    </row>
    <row r="5" spans="1:4" ht="18.75" x14ac:dyDescent="0.25">
      <c r="A5" s="15" t="s">
        <v>33</v>
      </c>
      <c r="B5" s="16"/>
      <c r="C5" s="17"/>
      <c r="D5" s="6">
        <v>2000</v>
      </c>
    </row>
    <row r="6" spans="1:4" ht="18.75" x14ac:dyDescent="0.25">
      <c r="A6" s="15" t="s">
        <v>34</v>
      </c>
      <c r="B6" s="16"/>
      <c r="C6" s="17"/>
      <c r="D6" s="6">
        <v>2000</v>
      </c>
    </row>
    <row r="7" spans="1:4" ht="18.75" x14ac:dyDescent="0.25">
      <c r="A7" s="15" t="s">
        <v>35</v>
      </c>
      <c r="B7" s="16"/>
      <c r="C7" s="17"/>
      <c r="D7" s="6">
        <v>15000</v>
      </c>
    </row>
    <row r="8" spans="1:4" ht="18.75" x14ac:dyDescent="0.25">
      <c r="A8" s="15" t="s">
        <v>36</v>
      </c>
      <c r="B8" s="16"/>
      <c r="C8" s="17"/>
      <c r="D8" s="6">
        <v>20000</v>
      </c>
    </row>
    <row r="9" spans="1:4" ht="18.75" x14ac:dyDescent="0.25">
      <c r="A9" s="15"/>
      <c r="B9" s="16"/>
      <c r="C9" s="16"/>
      <c r="D9" s="17"/>
    </row>
    <row r="10" spans="1:4" ht="18.75" x14ac:dyDescent="0.25">
      <c r="A10" s="21" t="s">
        <v>11</v>
      </c>
      <c r="B10" s="21"/>
      <c r="C10" s="21"/>
      <c r="D10" s="6">
        <f>SUM(D2:D8)</f>
        <v>390000</v>
      </c>
    </row>
  </sheetData>
  <mergeCells count="10">
    <mergeCell ref="A7:C7"/>
    <mergeCell ref="A8:C8"/>
    <mergeCell ref="A10:C10"/>
    <mergeCell ref="A9:D9"/>
    <mergeCell ref="A1:D1"/>
    <mergeCell ref="A2:C2"/>
    <mergeCell ref="A3:C3"/>
    <mergeCell ref="A4:C4"/>
    <mergeCell ref="A5:C5"/>
    <mergeCell ref="A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P15" sqref="P15"/>
    </sheetView>
  </sheetViews>
  <sheetFormatPr defaultRowHeight="15" x14ac:dyDescent="0.25"/>
  <cols>
    <col min="2" max="2" width="12.140625" customWidth="1"/>
    <col min="3" max="3" width="9.7109375" customWidth="1"/>
    <col min="4" max="4" width="11.5703125" customWidth="1"/>
  </cols>
  <sheetData>
    <row r="1" spans="1:4" ht="18.75" x14ac:dyDescent="0.25">
      <c r="A1" s="21" t="s">
        <v>37</v>
      </c>
      <c r="B1" s="21"/>
      <c r="C1" s="21"/>
      <c r="D1" s="7" t="s">
        <v>38</v>
      </c>
    </row>
    <row r="2" spans="1:4" ht="18.75" x14ac:dyDescent="0.25">
      <c r="A2" s="21" t="s">
        <v>39</v>
      </c>
      <c r="B2" s="21"/>
      <c r="C2" s="14">
        <v>462264</v>
      </c>
      <c r="D2" s="14">
        <f>C2-Лист3!$D$10</f>
        <v>72264</v>
      </c>
    </row>
    <row r="3" spans="1:4" ht="18.75" x14ac:dyDescent="0.25">
      <c r="A3" s="21" t="s">
        <v>40</v>
      </c>
      <c r="B3" s="21"/>
      <c r="C3" s="14">
        <v>454965</v>
      </c>
      <c r="D3" s="14">
        <f>C3-Лист3!$D$10</f>
        <v>64965</v>
      </c>
    </row>
    <row r="4" spans="1:4" ht="18.75" x14ac:dyDescent="0.25">
      <c r="A4" s="21" t="s">
        <v>41</v>
      </c>
      <c r="B4" s="21"/>
      <c r="C4" s="14">
        <v>468454</v>
      </c>
      <c r="D4" s="14">
        <f>C4-Лист3!$D$10</f>
        <v>78454</v>
      </c>
    </row>
    <row r="5" spans="1:4" ht="18.75" x14ac:dyDescent="0.25">
      <c r="A5" s="21" t="s">
        <v>42</v>
      </c>
      <c r="B5" s="21"/>
      <c r="C5" s="14">
        <v>475343</v>
      </c>
      <c r="D5" s="14">
        <f>C5-Лист3!$D$10</f>
        <v>85343</v>
      </c>
    </row>
    <row r="6" spans="1:4" ht="18.75" x14ac:dyDescent="0.25">
      <c r="A6" s="21" t="s">
        <v>43</v>
      </c>
      <c r="B6" s="21"/>
      <c r="C6" s="14">
        <v>455879</v>
      </c>
      <c r="D6" s="14">
        <f>C6-Лист3!$D$10</f>
        <v>65879</v>
      </c>
    </row>
    <row r="7" spans="1:4" ht="18.75" x14ac:dyDescent="0.25">
      <c r="A7" s="21" t="s">
        <v>44</v>
      </c>
      <c r="B7" s="21"/>
      <c r="C7" s="14">
        <v>443456</v>
      </c>
      <c r="D7" s="14">
        <f>C7-Лист3!$D$10</f>
        <v>53456</v>
      </c>
    </row>
    <row r="8" spans="1:4" ht="18.75" x14ac:dyDescent="0.25">
      <c r="A8" s="21" t="s">
        <v>45</v>
      </c>
      <c r="B8" s="21"/>
      <c r="C8" s="14">
        <v>493650</v>
      </c>
      <c r="D8" s="14">
        <f>C8-Лист3!$D$10</f>
        <v>103650</v>
      </c>
    </row>
    <row r="9" spans="1:4" ht="18.75" x14ac:dyDescent="0.25">
      <c r="A9" s="21" t="s">
        <v>46</v>
      </c>
      <c r="B9" s="21"/>
      <c r="C9" s="14">
        <v>466780</v>
      </c>
      <c r="D9" s="14">
        <f>C9-Лист3!$D$10</f>
        <v>76780</v>
      </c>
    </row>
    <row r="10" spans="1:4" ht="18.75" x14ac:dyDescent="0.25">
      <c r="A10" s="21" t="s">
        <v>47</v>
      </c>
      <c r="B10" s="21"/>
      <c r="C10" s="14">
        <v>439343</v>
      </c>
      <c r="D10" s="14">
        <f>C10-Лист3!$D$10</f>
        <v>49343</v>
      </c>
    </row>
    <row r="11" spans="1:4" ht="18.75" x14ac:dyDescent="0.25">
      <c r="A11" s="21" t="s">
        <v>48</v>
      </c>
      <c r="B11" s="21"/>
      <c r="C11" s="14">
        <v>456454</v>
      </c>
      <c r="D11" s="14">
        <f>C11-Лист3!$D$10</f>
        <v>66454</v>
      </c>
    </row>
    <row r="12" spans="1:4" ht="18.75" x14ac:dyDescent="0.25">
      <c r="A12" s="21" t="s">
        <v>49</v>
      </c>
      <c r="B12" s="21"/>
      <c r="C12" s="14">
        <v>463565</v>
      </c>
      <c r="D12" s="14">
        <f>C12-Лист3!$D$10</f>
        <v>73565</v>
      </c>
    </row>
    <row r="13" spans="1:4" ht="18.75" x14ac:dyDescent="0.25">
      <c r="A13" s="21" t="s">
        <v>50</v>
      </c>
      <c r="B13" s="21"/>
      <c r="C13" s="14">
        <v>497456</v>
      </c>
      <c r="D13" s="14">
        <f>C13-Лист3!$D$10</f>
        <v>107456</v>
      </c>
    </row>
    <row r="14" spans="1:4" ht="18.75" x14ac:dyDescent="0.25">
      <c r="A14" s="21"/>
      <c r="B14" s="21"/>
      <c r="C14" s="21"/>
      <c r="D14" s="21"/>
    </row>
    <row r="15" spans="1:4" ht="18.75" x14ac:dyDescent="0.25">
      <c r="A15" s="21" t="s">
        <v>51</v>
      </c>
      <c r="B15" s="21"/>
      <c r="C15" s="14">
        <f>AVERAGE(C2:C13)</f>
        <v>464800.75</v>
      </c>
      <c r="D15" s="14">
        <f>AVERAGE(D2:D13)</f>
        <v>74800.75</v>
      </c>
    </row>
    <row r="16" spans="1:4" ht="18.75" x14ac:dyDescent="0.3">
      <c r="A16" s="25" t="s">
        <v>62</v>
      </c>
      <c r="B16" s="25"/>
      <c r="C16" s="26">
        <f>SUM(C2:C13)</f>
        <v>5577609</v>
      </c>
      <c r="D16" s="26">
        <f>SUM(D2:D13)</f>
        <v>897609</v>
      </c>
    </row>
  </sheetData>
  <mergeCells count="16">
    <mergeCell ref="A6:B6"/>
    <mergeCell ref="A16:B16"/>
    <mergeCell ref="A1:C1"/>
    <mergeCell ref="A2:B2"/>
    <mergeCell ref="A3:B3"/>
    <mergeCell ref="A4:B4"/>
    <mergeCell ref="A5:B5"/>
    <mergeCell ref="A13:B13"/>
    <mergeCell ref="A14:D14"/>
    <mergeCell ref="A15:B15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0" sqref="E10"/>
    </sheetView>
  </sheetViews>
  <sheetFormatPr defaultRowHeight="15" x14ac:dyDescent="0.25"/>
  <cols>
    <col min="1" max="1" width="35.28515625" customWidth="1"/>
    <col min="2" max="2" width="16.85546875" customWidth="1"/>
  </cols>
  <sheetData>
    <row r="1" spans="1:2" ht="18.75" x14ac:dyDescent="0.25">
      <c r="A1" s="5" t="s">
        <v>52</v>
      </c>
      <c r="B1" s="6">
        <f>Лист1!D8+Лист3!D10</f>
        <v>790000</v>
      </c>
    </row>
    <row r="2" spans="1:2" ht="18.75" x14ac:dyDescent="0.25">
      <c r="A2" s="5" t="s">
        <v>53</v>
      </c>
      <c r="B2" s="6">
        <f>Лист4!C15</f>
        <v>464800.75</v>
      </c>
    </row>
    <row r="3" spans="1:2" ht="18.75" x14ac:dyDescent="0.25">
      <c r="A3" s="5" t="s">
        <v>29</v>
      </c>
      <c r="B3" s="6">
        <f>Лист3!D10</f>
        <v>390000</v>
      </c>
    </row>
    <row r="4" spans="1:2" ht="18.75" x14ac:dyDescent="0.25">
      <c r="A4" s="5" t="s">
        <v>54</v>
      </c>
      <c r="B4" s="6">
        <f>Лист4!D15</f>
        <v>74800.75</v>
      </c>
    </row>
    <row r="5" spans="1:2" ht="18.75" x14ac:dyDescent="0.25">
      <c r="A5" s="5" t="s">
        <v>55</v>
      </c>
      <c r="B5" s="5">
        <f>QUOTIENT(B1,B4)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2020-06-02T12:55:04Z</dcterms:created>
  <dcterms:modified xsi:type="dcterms:W3CDTF">2020-06-04T13:46:29Z</dcterms:modified>
</cp:coreProperties>
</file>