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kur07\fakt2023\Kadarkuti_Marton\excel_ab_0306\"/>
    </mc:Choice>
  </mc:AlternateContent>
  <xr:revisionPtr revIDLastSave="0" documentId="13_ncr:1_{F01AD986-C20C-46F2-B03C-BA8756D0303A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pontszámok" sheetId="8" r:id="rId1"/>
    <sheet name="emberek" sheetId="14" r:id="rId2"/>
    <sheet name="városok" sheetId="15" r:id="rId3"/>
    <sheet name="lekötések" sheetId="16" r:id="rId4"/>
    <sheet name="SzülDátumok" sheetId="12" r:id="rId5"/>
    <sheet name="névjegy" sheetId="17" r:id="rId6"/>
  </sheets>
  <definedNames>
    <definedName name="_xlnm._FilterDatabase" localSheetId="1" hidden="1">emberek!$A$1:$E$501</definedName>
    <definedName name="_xlnm._FilterDatabase" localSheetId="0" hidden="1">pontszámok!$A$1:$F$71</definedName>
    <definedName name="_xlnm._FilterDatabase" localSheetId="2" hidden="1">városok!$B$1:$F$101</definedName>
    <definedName name="db">pontszámok!$A$1:$F$71</definedName>
    <definedName name="emberek">emberek!$A$1:$E$501</definedName>
    <definedName name="_xlnm.Criteria" localSheetId="1">emberek!$H$4:$I$5</definedName>
    <definedName name="_xlnm.Criteria" localSheetId="2">városok!#REF!</definedName>
    <definedName name="lekotesek">lekötések!$A$1:$F$501</definedName>
    <definedName name="varosok">városok!$B$1:$F$101</definedName>
  </definedNames>
  <calcPr calcId="191029"/>
</workbook>
</file>

<file path=xl/calcChain.xml><?xml version="1.0" encoding="utf-8"?>
<calcChain xmlns="http://schemas.openxmlformats.org/spreadsheetml/2006/main">
  <c r="H12" i="16" l="1"/>
  <c r="P7" i="16"/>
  <c r="O7" i="16"/>
  <c r="N3" i="16"/>
  <c r="H20" i="15"/>
  <c r="K15" i="15"/>
  <c r="H15" i="15" s="1"/>
  <c r="P9" i="15"/>
  <c r="H9" i="15" s="1"/>
  <c r="H3" i="15"/>
  <c r="H18" i="8"/>
  <c r="H17" i="8"/>
  <c r="H14" i="8"/>
  <c r="H13" i="8"/>
  <c r="H12" i="8"/>
  <c r="N12" i="8"/>
  <c r="L12" i="8"/>
  <c r="J12" i="8"/>
  <c r="H9" i="8"/>
  <c r="H6" i="8"/>
  <c r="H3" i="8"/>
  <c r="E176" i="16" l="1"/>
  <c r="E412" i="16"/>
  <c r="E320" i="16"/>
  <c r="E380" i="16"/>
  <c r="E292" i="16"/>
  <c r="E77" i="16"/>
  <c r="E313" i="16"/>
  <c r="E328" i="16"/>
  <c r="E248" i="16"/>
  <c r="E223" i="16"/>
  <c r="E19" i="16"/>
  <c r="E494" i="16"/>
  <c r="E251" i="16"/>
  <c r="E444" i="16"/>
  <c r="E278" i="16"/>
  <c r="E339" i="16"/>
  <c r="E263" i="16"/>
  <c r="E61" i="16"/>
  <c r="E288" i="16"/>
  <c r="E58" i="16"/>
  <c r="E151" i="16"/>
  <c r="E419" i="16"/>
  <c r="E202" i="16"/>
  <c r="E81" i="16"/>
  <c r="E287" i="16"/>
  <c r="E106" i="16"/>
  <c r="E297" i="16"/>
  <c r="E490" i="16"/>
  <c r="E128" i="16"/>
  <c r="E10" i="16"/>
  <c r="E250" i="16"/>
  <c r="E394" i="16"/>
  <c r="E69" i="16"/>
  <c r="E234" i="16"/>
  <c r="E71" i="16"/>
  <c r="E112" i="16"/>
  <c r="E360" i="16"/>
  <c r="E342" i="16"/>
  <c r="E389" i="16"/>
  <c r="E351" i="16"/>
  <c r="E259" i="16"/>
  <c r="E193" i="16"/>
  <c r="E314" i="16"/>
  <c r="E84" i="16"/>
  <c r="E340" i="16"/>
  <c r="E138" i="16"/>
  <c r="E435" i="16"/>
  <c r="E31" i="16"/>
  <c r="E463" i="16"/>
  <c r="E204" i="16"/>
  <c r="E115" i="16"/>
  <c r="E18" i="16"/>
  <c r="E377" i="16"/>
  <c r="E470" i="16"/>
  <c r="E126" i="16"/>
  <c r="E493" i="16"/>
  <c r="E291" i="16"/>
  <c r="E218" i="16"/>
  <c r="E140" i="16"/>
  <c r="E450" i="16"/>
  <c r="E456" i="16"/>
  <c r="E166" i="16"/>
  <c r="E337" i="16"/>
  <c r="E162" i="16"/>
  <c r="E283" i="16"/>
  <c r="E83" i="16"/>
  <c r="E373" i="16"/>
  <c r="E440" i="16"/>
  <c r="E469" i="16"/>
  <c r="E303" i="16"/>
  <c r="E93" i="16"/>
  <c r="E346" i="16"/>
  <c r="E158" i="16"/>
  <c r="E275" i="16"/>
  <c r="E190" i="16"/>
  <c r="E332" i="16"/>
  <c r="E416" i="16"/>
  <c r="E306" i="16"/>
  <c r="E7" i="16"/>
  <c r="E85" i="16"/>
  <c r="E153" i="16"/>
  <c r="E73" i="16"/>
  <c r="E399" i="16"/>
  <c r="E312" i="16"/>
  <c r="E241" i="16"/>
  <c r="E357" i="16"/>
  <c r="E64" i="16"/>
  <c r="E280" i="16"/>
  <c r="E495" i="16"/>
  <c r="E345" i="16"/>
  <c r="E289" i="16"/>
  <c r="E2" i="16"/>
  <c r="E423" i="16"/>
  <c r="E446" i="16"/>
  <c r="E121" i="16"/>
  <c r="E467" i="16"/>
  <c r="E22" i="16"/>
  <c r="E455" i="16"/>
  <c r="E395" i="16"/>
  <c r="E477" i="16"/>
  <c r="E323" i="16"/>
  <c r="E459" i="16"/>
  <c r="E214" i="16"/>
  <c r="E147" i="16"/>
  <c r="E120" i="16"/>
  <c r="E482" i="16"/>
  <c r="E407" i="16"/>
  <c r="E96" i="16"/>
  <c r="E431" i="16"/>
  <c r="E233" i="16"/>
  <c r="E127" i="16"/>
  <c r="E390" i="16"/>
  <c r="E272" i="16"/>
  <c r="E6" i="16"/>
  <c r="E167" i="16"/>
  <c r="E445" i="16"/>
  <c r="E99" i="16"/>
  <c r="E157" i="16"/>
  <c r="E32" i="16"/>
  <c r="E397" i="16"/>
  <c r="E448" i="16"/>
  <c r="E222" i="16"/>
  <c r="E108" i="16"/>
  <c r="E237" i="16"/>
  <c r="E212" i="16"/>
  <c r="E15" i="16"/>
  <c r="E361" i="16"/>
  <c r="E35" i="16"/>
  <c r="E186" i="16"/>
  <c r="E391" i="16"/>
  <c r="E67" i="16"/>
  <c r="E57" i="16"/>
  <c r="E215" i="16"/>
  <c r="E26" i="16"/>
  <c r="E405" i="16"/>
  <c r="E56" i="16"/>
  <c r="E410" i="16"/>
  <c r="E269" i="16"/>
  <c r="E273" i="16"/>
  <c r="E8" i="16"/>
  <c r="E483" i="16"/>
  <c r="E398" i="16"/>
  <c r="E87" i="16"/>
  <c r="E103" i="16"/>
  <c r="E117" i="16"/>
  <c r="E447" i="16"/>
  <c r="E231" i="16"/>
  <c r="E430" i="16"/>
  <c r="E481" i="16"/>
  <c r="E281" i="16"/>
  <c r="E304" i="16"/>
  <c r="E316" i="16"/>
  <c r="E143" i="16"/>
  <c r="E203" i="16"/>
  <c r="E59" i="16"/>
  <c r="E331" i="16"/>
  <c r="E498" i="16"/>
  <c r="E282" i="16"/>
  <c r="E197" i="16"/>
  <c r="E34" i="16"/>
  <c r="E413" i="16"/>
  <c r="E216" i="16"/>
  <c r="E461" i="16"/>
  <c r="E109" i="16"/>
  <c r="E132" i="16"/>
  <c r="E424" i="16"/>
  <c r="E367" i="16"/>
  <c r="E261" i="16"/>
  <c r="E68" i="16"/>
  <c r="E27" i="16"/>
  <c r="E185" i="16"/>
  <c r="E438" i="16"/>
  <c r="E172" i="16"/>
  <c r="E181" i="16"/>
  <c r="E474" i="16"/>
  <c r="E63" i="16"/>
  <c r="E478" i="16"/>
  <c r="E66" i="16"/>
  <c r="E142" i="16"/>
  <c r="E124" i="16"/>
  <c r="E325" i="16"/>
  <c r="E489" i="16"/>
  <c r="E240" i="16"/>
  <c r="E415" i="16"/>
  <c r="E492" i="16"/>
  <c r="E393" i="16"/>
  <c r="E40" i="16"/>
  <c r="E404" i="16"/>
  <c r="E363" i="16"/>
  <c r="E114" i="16"/>
  <c r="E229" i="16"/>
  <c r="E293" i="16"/>
  <c r="E242" i="16"/>
  <c r="E104" i="16"/>
  <c r="E24" i="16"/>
  <c r="E425" i="16"/>
  <c r="E353" i="16"/>
  <c r="E372" i="16"/>
  <c r="E480" i="16"/>
  <c r="E252" i="16"/>
  <c r="H3" i="16" l="1"/>
  <c r="Q7" i="16"/>
  <c r="H7" i="16" s="1"/>
  <c r="D3" i="14"/>
  <c r="E3" i="14" s="1"/>
  <c r="D4" i="14"/>
  <c r="E4" i="14" s="1"/>
  <c r="D5" i="14"/>
  <c r="E5" i="14" s="1"/>
  <c r="D6" i="14"/>
  <c r="E6" i="14" s="1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5" i="14"/>
  <c r="E15" i="14" s="1"/>
  <c r="D16" i="14"/>
  <c r="E16" i="14" s="1"/>
  <c r="D17" i="14"/>
  <c r="E17" i="14" s="1"/>
  <c r="D18" i="14"/>
  <c r="E18" i="14" s="1"/>
  <c r="K14" i="14" s="1"/>
  <c r="G14" i="14" s="1"/>
  <c r="D19" i="14"/>
  <c r="E19" i="14" s="1"/>
  <c r="D20" i="14"/>
  <c r="E20" i="14" s="1"/>
  <c r="D21" i="14"/>
  <c r="E21" i="14" s="1"/>
  <c r="D22" i="14"/>
  <c r="E22" i="14" s="1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29" i="14"/>
  <c r="E29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E35" i="14" s="1"/>
  <c r="D36" i="14"/>
  <c r="E36" i="14" s="1"/>
  <c r="D37" i="14"/>
  <c r="E37" i="14" s="1"/>
  <c r="D38" i="14"/>
  <c r="E38" i="14" s="1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E51" i="14" s="1"/>
  <c r="D52" i="14"/>
  <c r="E52" i="14" s="1"/>
  <c r="D53" i="14"/>
  <c r="E53" i="14" s="1"/>
  <c r="D54" i="14"/>
  <c r="E54" i="14" s="1"/>
  <c r="D55" i="14"/>
  <c r="E55" i="14" s="1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E67" i="14" s="1"/>
  <c r="D68" i="14"/>
  <c r="E68" i="14" s="1"/>
  <c r="D69" i="14"/>
  <c r="E69" i="14" s="1"/>
  <c r="D70" i="14"/>
  <c r="E70" i="14" s="1"/>
  <c r="D71" i="14"/>
  <c r="E71" i="14" s="1"/>
  <c r="D72" i="14"/>
  <c r="E72" i="14" s="1"/>
  <c r="D73" i="14"/>
  <c r="E73" i="14" s="1"/>
  <c r="D74" i="14"/>
  <c r="E74" i="14" s="1"/>
  <c r="D75" i="14"/>
  <c r="E75" i="14" s="1"/>
  <c r="D76" i="14"/>
  <c r="E76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E83" i="14" s="1"/>
  <c r="D84" i="14"/>
  <c r="E84" i="14" s="1"/>
  <c r="D85" i="14"/>
  <c r="E85" i="14" s="1"/>
  <c r="D86" i="14"/>
  <c r="E86" i="14" s="1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D95" i="14"/>
  <c r="E95" i="14" s="1"/>
  <c r="D96" i="14"/>
  <c r="E96" i="14" s="1"/>
  <c r="D97" i="14"/>
  <c r="E97" i="14" s="1"/>
  <c r="D98" i="14"/>
  <c r="E98" i="14" s="1"/>
  <c r="D99" i="14"/>
  <c r="E99" i="14" s="1"/>
  <c r="D100" i="14"/>
  <c r="E100" i="14" s="1"/>
  <c r="D101" i="14"/>
  <c r="E101" i="14" s="1"/>
  <c r="D102" i="14"/>
  <c r="E102" i="14" s="1"/>
  <c r="D103" i="14"/>
  <c r="E103" i="14" s="1"/>
  <c r="D104" i="14"/>
  <c r="E104" i="14" s="1"/>
  <c r="D105" i="14"/>
  <c r="E105" i="14" s="1"/>
  <c r="D106" i="14"/>
  <c r="E106" i="14" s="1"/>
  <c r="D107" i="14"/>
  <c r="E107" i="14" s="1"/>
  <c r="D108" i="14"/>
  <c r="E108" i="14" s="1"/>
  <c r="D109" i="14"/>
  <c r="E109" i="14" s="1"/>
  <c r="D110" i="14"/>
  <c r="E110" i="14" s="1"/>
  <c r="D111" i="14"/>
  <c r="E111" i="14" s="1"/>
  <c r="D112" i="14"/>
  <c r="E112" i="14" s="1"/>
  <c r="D113" i="14"/>
  <c r="E113" i="14" s="1"/>
  <c r="D114" i="14"/>
  <c r="E114" i="14" s="1"/>
  <c r="D115" i="14"/>
  <c r="E115" i="14" s="1"/>
  <c r="D116" i="14"/>
  <c r="E116" i="14" s="1"/>
  <c r="D117" i="14"/>
  <c r="E117" i="14" s="1"/>
  <c r="D118" i="14"/>
  <c r="E118" i="14" s="1"/>
  <c r="D119" i="14"/>
  <c r="E119" i="14" s="1"/>
  <c r="D120" i="14"/>
  <c r="E120" i="14" s="1"/>
  <c r="D121" i="14"/>
  <c r="E121" i="14" s="1"/>
  <c r="D122" i="14"/>
  <c r="E122" i="14" s="1"/>
  <c r="D123" i="14"/>
  <c r="E123" i="14" s="1"/>
  <c r="D124" i="14"/>
  <c r="E124" i="14" s="1"/>
  <c r="D125" i="14"/>
  <c r="E125" i="14" s="1"/>
  <c r="D126" i="14"/>
  <c r="E126" i="14" s="1"/>
  <c r="D127" i="14"/>
  <c r="E127" i="14" s="1"/>
  <c r="D128" i="14"/>
  <c r="E128" i="14" s="1"/>
  <c r="D129" i="14"/>
  <c r="E129" i="14" s="1"/>
  <c r="D130" i="14"/>
  <c r="E130" i="14" s="1"/>
  <c r="D131" i="14"/>
  <c r="E131" i="14" s="1"/>
  <c r="D132" i="14"/>
  <c r="E132" i="14" s="1"/>
  <c r="D133" i="14"/>
  <c r="E133" i="14" s="1"/>
  <c r="D134" i="14"/>
  <c r="E134" i="14" s="1"/>
  <c r="D135" i="14"/>
  <c r="E135" i="14" s="1"/>
  <c r="D136" i="14"/>
  <c r="E136" i="14" s="1"/>
  <c r="D137" i="14"/>
  <c r="E137" i="14" s="1"/>
  <c r="D138" i="14"/>
  <c r="E138" i="14" s="1"/>
  <c r="D139" i="14"/>
  <c r="E139" i="14" s="1"/>
  <c r="D140" i="14"/>
  <c r="E140" i="14" s="1"/>
  <c r="D141" i="14"/>
  <c r="E141" i="14" s="1"/>
  <c r="D142" i="14"/>
  <c r="E142" i="14" s="1"/>
  <c r="D143" i="14"/>
  <c r="E143" i="14" s="1"/>
  <c r="D144" i="14"/>
  <c r="E144" i="14" s="1"/>
  <c r="D145" i="14"/>
  <c r="E145" i="14" s="1"/>
  <c r="D146" i="14"/>
  <c r="E146" i="14" s="1"/>
  <c r="D147" i="14"/>
  <c r="E147" i="14" s="1"/>
  <c r="D148" i="14"/>
  <c r="E148" i="14" s="1"/>
  <c r="D149" i="14"/>
  <c r="E149" i="14" s="1"/>
  <c r="D150" i="14"/>
  <c r="E150" i="14" s="1"/>
  <c r="D151" i="14"/>
  <c r="E151" i="14" s="1"/>
  <c r="D152" i="14"/>
  <c r="E152" i="14" s="1"/>
  <c r="D153" i="14"/>
  <c r="E153" i="14" s="1"/>
  <c r="D154" i="14"/>
  <c r="E154" i="14" s="1"/>
  <c r="D155" i="14"/>
  <c r="E155" i="14" s="1"/>
  <c r="D156" i="14"/>
  <c r="E156" i="14" s="1"/>
  <c r="D157" i="14"/>
  <c r="E157" i="14" s="1"/>
  <c r="D158" i="14"/>
  <c r="E158" i="14" s="1"/>
  <c r="D159" i="14"/>
  <c r="E159" i="14" s="1"/>
  <c r="D160" i="14"/>
  <c r="E160" i="14" s="1"/>
  <c r="D161" i="14"/>
  <c r="E161" i="14" s="1"/>
  <c r="D162" i="14"/>
  <c r="E162" i="14" s="1"/>
  <c r="D163" i="14"/>
  <c r="E163" i="14" s="1"/>
  <c r="D164" i="14"/>
  <c r="E164" i="14" s="1"/>
  <c r="D165" i="14"/>
  <c r="E165" i="14" s="1"/>
  <c r="D166" i="14"/>
  <c r="E166" i="14" s="1"/>
  <c r="D167" i="14"/>
  <c r="E167" i="14" s="1"/>
  <c r="D168" i="14"/>
  <c r="E168" i="14" s="1"/>
  <c r="D169" i="14"/>
  <c r="E169" i="14" s="1"/>
  <c r="D170" i="14"/>
  <c r="E170" i="14" s="1"/>
  <c r="D171" i="14"/>
  <c r="E171" i="14" s="1"/>
  <c r="D172" i="14"/>
  <c r="E172" i="14" s="1"/>
  <c r="D173" i="14"/>
  <c r="E173" i="14" s="1"/>
  <c r="D174" i="14"/>
  <c r="E174" i="14" s="1"/>
  <c r="D175" i="14"/>
  <c r="E175" i="14" s="1"/>
  <c r="D176" i="14"/>
  <c r="E176" i="14" s="1"/>
  <c r="D177" i="14"/>
  <c r="E177" i="14" s="1"/>
  <c r="D178" i="14"/>
  <c r="E178" i="14" s="1"/>
  <c r="D179" i="14"/>
  <c r="E179" i="14" s="1"/>
  <c r="D180" i="14"/>
  <c r="E180" i="14" s="1"/>
  <c r="D181" i="14"/>
  <c r="E181" i="14" s="1"/>
  <c r="D182" i="14"/>
  <c r="E182" i="14" s="1"/>
  <c r="D183" i="14"/>
  <c r="E183" i="14" s="1"/>
  <c r="D184" i="14"/>
  <c r="E184" i="14" s="1"/>
  <c r="D185" i="14"/>
  <c r="E185" i="14" s="1"/>
  <c r="D186" i="14"/>
  <c r="E186" i="14" s="1"/>
  <c r="D187" i="14"/>
  <c r="E187" i="14" s="1"/>
  <c r="D188" i="14"/>
  <c r="E188" i="14" s="1"/>
  <c r="D189" i="14"/>
  <c r="E189" i="14" s="1"/>
  <c r="D190" i="14"/>
  <c r="E190" i="14" s="1"/>
  <c r="D191" i="14"/>
  <c r="E191" i="14" s="1"/>
  <c r="D192" i="14"/>
  <c r="E192" i="14" s="1"/>
  <c r="D193" i="14"/>
  <c r="E193" i="14" s="1"/>
  <c r="D194" i="14"/>
  <c r="E194" i="14" s="1"/>
  <c r="D195" i="14"/>
  <c r="E195" i="14" s="1"/>
  <c r="D196" i="14"/>
  <c r="E196" i="14" s="1"/>
  <c r="D197" i="14"/>
  <c r="E197" i="14" s="1"/>
  <c r="D198" i="14"/>
  <c r="E198" i="14" s="1"/>
  <c r="D199" i="14"/>
  <c r="E199" i="14" s="1"/>
  <c r="D200" i="14"/>
  <c r="E200" i="14" s="1"/>
  <c r="D201" i="14"/>
  <c r="E201" i="14" s="1"/>
  <c r="D202" i="14"/>
  <c r="E202" i="14" s="1"/>
  <c r="D203" i="14"/>
  <c r="E203" i="14" s="1"/>
  <c r="D204" i="14"/>
  <c r="E204" i="14" s="1"/>
  <c r="D205" i="14"/>
  <c r="E205" i="14" s="1"/>
  <c r="D206" i="14"/>
  <c r="E206" i="14" s="1"/>
  <c r="D207" i="14"/>
  <c r="E207" i="14" s="1"/>
  <c r="D208" i="14"/>
  <c r="E208" i="14" s="1"/>
  <c r="D209" i="14"/>
  <c r="E209" i="14" s="1"/>
  <c r="D210" i="14"/>
  <c r="E210" i="14" s="1"/>
  <c r="D211" i="14"/>
  <c r="E211" i="14" s="1"/>
  <c r="D212" i="14"/>
  <c r="E212" i="14" s="1"/>
  <c r="D213" i="14"/>
  <c r="E213" i="14" s="1"/>
  <c r="D214" i="14"/>
  <c r="E214" i="14" s="1"/>
  <c r="D215" i="14"/>
  <c r="E215" i="14" s="1"/>
  <c r="D216" i="14"/>
  <c r="E216" i="14" s="1"/>
  <c r="D217" i="14"/>
  <c r="E217" i="14" s="1"/>
  <c r="D218" i="14"/>
  <c r="E218" i="14" s="1"/>
  <c r="D219" i="14"/>
  <c r="E219" i="14" s="1"/>
  <c r="D220" i="14"/>
  <c r="E220" i="14" s="1"/>
  <c r="D221" i="14"/>
  <c r="E221" i="14" s="1"/>
  <c r="D222" i="14"/>
  <c r="E222" i="14" s="1"/>
  <c r="D223" i="14"/>
  <c r="E223" i="14" s="1"/>
  <c r="D224" i="14"/>
  <c r="E224" i="14" s="1"/>
  <c r="D225" i="14"/>
  <c r="E225" i="14" s="1"/>
  <c r="D226" i="14"/>
  <c r="E226" i="14" s="1"/>
  <c r="D227" i="14"/>
  <c r="E227" i="14" s="1"/>
  <c r="D228" i="14"/>
  <c r="E228" i="14" s="1"/>
  <c r="D229" i="14"/>
  <c r="E229" i="14" s="1"/>
  <c r="D230" i="14"/>
  <c r="E230" i="14" s="1"/>
  <c r="D231" i="14"/>
  <c r="E231" i="14" s="1"/>
  <c r="D232" i="14"/>
  <c r="E232" i="14" s="1"/>
  <c r="D233" i="14"/>
  <c r="E233" i="14" s="1"/>
  <c r="D234" i="14"/>
  <c r="E234" i="14" s="1"/>
  <c r="D235" i="14"/>
  <c r="E235" i="14" s="1"/>
  <c r="D236" i="14"/>
  <c r="E236" i="14" s="1"/>
  <c r="D237" i="14"/>
  <c r="E237" i="14" s="1"/>
  <c r="D238" i="14"/>
  <c r="E238" i="14" s="1"/>
  <c r="D239" i="14"/>
  <c r="E239" i="14" s="1"/>
  <c r="D240" i="14"/>
  <c r="E240" i="14" s="1"/>
  <c r="D241" i="14"/>
  <c r="E241" i="14" s="1"/>
  <c r="D242" i="14"/>
  <c r="E242" i="14" s="1"/>
  <c r="D243" i="14"/>
  <c r="E243" i="14" s="1"/>
  <c r="D244" i="14"/>
  <c r="E244" i="14" s="1"/>
  <c r="D245" i="14"/>
  <c r="E245" i="14" s="1"/>
  <c r="D246" i="14"/>
  <c r="E246" i="14" s="1"/>
  <c r="D247" i="14"/>
  <c r="E247" i="14" s="1"/>
  <c r="D248" i="14"/>
  <c r="E248" i="14" s="1"/>
  <c r="D249" i="14"/>
  <c r="E249" i="14" s="1"/>
  <c r="D250" i="14"/>
  <c r="E250" i="14" s="1"/>
  <c r="D251" i="14"/>
  <c r="E251" i="14" s="1"/>
  <c r="D252" i="14"/>
  <c r="E252" i="14" s="1"/>
  <c r="D253" i="14"/>
  <c r="E253" i="14" s="1"/>
  <c r="D254" i="14"/>
  <c r="E254" i="14" s="1"/>
  <c r="D255" i="14"/>
  <c r="E255" i="14" s="1"/>
  <c r="D256" i="14"/>
  <c r="E256" i="14" s="1"/>
  <c r="D257" i="14"/>
  <c r="E257" i="14" s="1"/>
  <c r="D258" i="14"/>
  <c r="E258" i="14" s="1"/>
  <c r="D259" i="14"/>
  <c r="E259" i="14" s="1"/>
  <c r="D260" i="14"/>
  <c r="E260" i="14" s="1"/>
  <c r="D261" i="14"/>
  <c r="E261" i="14" s="1"/>
  <c r="D262" i="14"/>
  <c r="E262" i="14" s="1"/>
  <c r="D263" i="14"/>
  <c r="E263" i="14" s="1"/>
  <c r="D264" i="14"/>
  <c r="E264" i="14" s="1"/>
  <c r="D265" i="14"/>
  <c r="E265" i="14" s="1"/>
  <c r="D266" i="14"/>
  <c r="E266" i="14" s="1"/>
  <c r="D267" i="14"/>
  <c r="E267" i="14" s="1"/>
  <c r="D268" i="14"/>
  <c r="E268" i="14" s="1"/>
  <c r="D269" i="14"/>
  <c r="E269" i="14" s="1"/>
  <c r="D270" i="14"/>
  <c r="E270" i="14" s="1"/>
  <c r="D271" i="14"/>
  <c r="E271" i="14" s="1"/>
  <c r="D272" i="14"/>
  <c r="E272" i="14" s="1"/>
  <c r="D273" i="14"/>
  <c r="E273" i="14" s="1"/>
  <c r="D274" i="14"/>
  <c r="E274" i="14" s="1"/>
  <c r="D275" i="14"/>
  <c r="E275" i="14" s="1"/>
  <c r="D276" i="14"/>
  <c r="E276" i="14" s="1"/>
  <c r="D277" i="14"/>
  <c r="E277" i="14" s="1"/>
  <c r="D278" i="14"/>
  <c r="E278" i="14" s="1"/>
  <c r="D279" i="14"/>
  <c r="E279" i="14" s="1"/>
  <c r="D280" i="14"/>
  <c r="E280" i="14" s="1"/>
  <c r="D281" i="14"/>
  <c r="E281" i="14" s="1"/>
  <c r="D282" i="14"/>
  <c r="E282" i="14" s="1"/>
  <c r="D283" i="14"/>
  <c r="E283" i="14" s="1"/>
  <c r="D284" i="14"/>
  <c r="E284" i="14" s="1"/>
  <c r="D285" i="14"/>
  <c r="E285" i="14" s="1"/>
  <c r="D286" i="14"/>
  <c r="E286" i="14" s="1"/>
  <c r="D287" i="14"/>
  <c r="E287" i="14" s="1"/>
  <c r="D288" i="14"/>
  <c r="E288" i="14" s="1"/>
  <c r="D289" i="14"/>
  <c r="E289" i="14" s="1"/>
  <c r="D290" i="14"/>
  <c r="E290" i="14" s="1"/>
  <c r="D291" i="14"/>
  <c r="E291" i="14" s="1"/>
  <c r="D292" i="14"/>
  <c r="E292" i="14" s="1"/>
  <c r="D293" i="14"/>
  <c r="E293" i="14" s="1"/>
  <c r="D294" i="14"/>
  <c r="E294" i="14" s="1"/>
  <c r="D295" i="14"/>
  <c r="E295" i="14" s="1"/>
  <c r="D296" i="14"/>
  <c r="E296" i="14" s="1"/>
  <c r="D297" i="14"/>
  <c r="E297" i="14" s="1"/>
  <c r="D298" i="14"/>
  <c r="E298" i="14" s="1"/>
  <c r="D299" i="14"/>
  <c r="E299" i="14" s="1"/>
  <c r="D300" i="14"/>
  <c r="E300" i="14" s="1"/>
  <c r="D301" i="14"/>
  <c r="E301" i="14" s="1"/>
  <c r="D302" i="14"/>
  <c r="E302" i="14" s="1"/>
  <c r="D303" i="14"/>
  <c r="E303" i="14" s="1"/>
  <c r="D304" i="14"/>
  <c r="E304" i="14" s="1"/>
  <c r="D305" i="14"/>
  <c r="E305" i="14" s="1"/>
  <c r="D306" i="14"/>
  <c r="E306" i="14" s="1"/>
  <c r="D307" i="14"/>
  <c r="E307" i="14" s="1"/>
  <c r="D308" i="14"/>
  <c r="E308" i="14" s="1"/>
  <c r="D309" i="14"/>
  <c r="E309" i="14" s="1"/>
  <c r="D310" i="14"/>
  <c r="E310" i="14" s="1"/>
  <c r="D311" i="14"/>
  <c r="E311" i="14" s="1"/>
  <c r="D312" i="14"/>
  <c r="E312" i="14" s="1"/>
  <c r="D313" i="14"/>
  <c r="E313" i="14" s="1"/>
  <c r="D314" i="14"/>
  <c r="E314" i="14" s="1"/>
  <c r="D315" i="14"/>
  <c r="E315" i="14" s="1"/>
  <c r="D316" i="14"/>
  <c r="E316" i="14" s="1"/>
  <c r="D317" i="14"/>
  <c r="E317" i="14" s="1"/>
  <c r="D318" i="14"/>
  <c r="E318" i="14" s="1"/>
  <c r="D319" i="14"/>
  <c r="E319" i="14" s="1"/>
  <c r="D320" i="14"/>
  <c r="E320" i="14" s="1"/>
  <c r="D321" i="14"/>
  <c r="E321" i="14" s="1"/>
  <c r="D322" i="14"/>
  <c r="E322" i="14" s="1"/>
  <c r="D323" i="14"/>
  <c r="E323" i="14" s="1"/>
  <c r="D324" i="14"/>
  <c r="E324" i="14" s="1"/>
  <c r="D325" i="14"/>
  <c r="E325" i="14" s="1"/>
  <c r="D326" i="14"/>
  <c r="E326" i="14" s="1"/>
  <c r="D327" i="14"/>
  <c r="E327" i="14" s="1"/>
  <c r="D328" i="14"/>
  <c r="E328" i="14" s="1"/>
  <c r="D329" i="14"/>
  <c r="E329" i="14" s="1"/>
  <c r="D330" i="14"/>
  <c r="E330" i="14" s="1"/>
  <c r="D331" i="14"/>
  <c r="E331" i="14" s="1"/>
  <c r="D332" i="14"/>
  <c r="E332" i="14" s="1"/>
  <c r="D333" i="14"/>
  <c r="E333" i="14" s="1"/>
  <c r="D334" i="14"/>
  <c r="E334" i="14" s="1"/>
  <c r="D335" i="14"/>
  <c r="E335" i="14" s="1"/>
  <c r="D336" i="14"/>
  <c r="E336" i="14" s="1"/>
  <c r="D337" i="14"/>
  <c r="E337" i="14" s="1"/>
  <c r="D338" i="14"/>
  <c r="E338" i="14" s="1"/>
  <c r="D339" i="14"/>
  <c r="E339" i="14" s="1"/>
  <c r="D340" i="14"/>
  <c r="E340" i="14" s="1"/>
  <c r="D341" i="14"/>
  <c r="E341" i="14" s="1"/>
  <c r="D342" i="14"/>
  <c r="E342" i="14" s="1"/>
  <c r="D343" i="14"/>
  <c r="E343" i="14" s="1"/>
  <c r="D344" i="14"/>
  <c r="E344" i="14" s="1"/>
  <c r="D345" i="14"/>
  <c r="E345" i="14" s="1"/>
  <c r="D346" i="14"/>
  <c r="E346" i="14" s="1"/>
  <c r="D347" i="14"/>
  <c r="E347" i="14" s="1"/>
  <c r="D348" i="14"/>
  <c r="E348" i="14" s="1"/>
  <c r="D349" i="14"/>
  <c r="E349" i="14" s="1"/>
  <c r="D350" i="14"/>
  <c r="E350" i="14" s="1"/>
  <c r="D351" i="14"/>
  <c r="E351" i="14" s="1"/>
  <c r="D352" i="14"/>
  <c r="E352" i="14" s="1"/>
  <c r="D353" i="14"/>
  <c r="E353" i="14" s="1"/>
  <c r="D354" i="14"/>
  <c r="E354" i="14" s="1"/>
  <c r="D355" i="14"/>
  <c r="E355" i="14" s="1"/>
  <c r="D356" i="14"/>
  <c r="E356" i="14" s="1"/>
  <c r="D357" i="14"/>
  <c r="E357" i="14" s="1"/>
  <c r="D358" i="14"/>
  <c r="E358" i="14" s="1"/>
  <c r="D359" i="14"/>
  <c r="E359" i="14" s="1"/>
  <c r="D360" i="14"/>
  <c r="E360" i="14" s="1"/>
  <c r="D361" i="14"/>
  <c r="E361" i="14" s="1"/>
  <c r="D362" i="14"/>
  <c r="E362" i="14" s="1"/>
  <c r="D363" i="14"/>
  <c r="E363" i="14" s="1"/>
  <c r="D364" i="14"/>
  <c r="E364" i="14" s="1"/>
  <c r="D365" i="14"/>
  <c r="E365" i="14" s="1"/>
  <c r="D366" i="14"/>
  <c r="E366" i="14" s="1"/>
  <c r="D367" i="14"/>
  <c r="E367" i="14" s="1"/>
  <c r="D368" i="14"/>
  <c r="E368" i="14" s="1"/>
  <c r="D369" i="14"/>
  <c r="E369" i="14" s="1"/>
  <c r="D370" i="14"/>
  <c r="E370" i="14" s="1"/>
  <c r="D371" i="14"/>
  <c r="E371" i="14" s="1"/>
  <c r="D372" i="14"/>
  <c r="E372" i="14" s="1"/>
  <c r="D373" i="14"/>
  <c r="E373" i="14" s="1"/>
  <c r="D374" i="14"/>
  <c r="E374" i="14" s="1"/>
  <c r="D375" i="14"/>
  <c r="E375" i="14" s="1"/>
  <c r="D376" i="14"/>
  <c r="E376" i="14" s="1"/>
  <c r="D377" i="14"/>
  <c r="E377" i="14" s="1"/>
  <c r="D378" i="14"/>
  <c r="E378" i="14" s="1"/>
  <c r="D379" i="14"/>
  <c r="E379" i="14" s="1"/>
  <c r="D380" i="14"/>
  <c r="E380" i="14" s="1"/>
  <c r="D381" i="14"/>
  <c r="E381" i="14" s="1"/>
  <c r="D382" i="14"/>
  <c r="E382" i="14" s="1"/>
  <c r="D383" i="14"/>
  <c r="E383" i="14" s="1"/>
  <c r="D384" i="14"/>
  <c r="E384" i="14" s="1"/>
  <c r="D385" i="14"/>
  <c r="E385" i="14" s="1"/>
  <c r="D386" i="14"/>
  <c r="E386" i="14" s="1"/>
  <c r="D387" i="14"/>
  <c r="E387" i="14" s="1"/>
  <c r="D388" i="14"/>
  <c r="E388" i="14" s="1"/>
  <c r="D389" i="14"/>
  <c r="E389" i="14" s="1"/>
  <c r="D390" i="14"/>
  <c r="E390" i="14" s="1"/>
  <c r="D391" i="14"/>
  <c r="E391" i="14" s="1"/>
  <c r="D392" i="14"/>
  <c r="E392" i="14" s="1"/>
  <c r="D393" i="14"/>
  <c r="E393" i="14" s="1"/>
  <c r="D394" i="14"/>
  <c r="E394" i="14" s="1"/>
  <c r="D395" i="14"/>
  <c r="E395" i="14" s="1"/>
  <c r="D396" i="14"/>
  <c r="E396" i="14" s="1"/>
  <c r="D397" i="14"/>
  <c r="E397" i="14" s="1"/>
  <c r="D398" i="14"/>
  <c r="E398" i="14" s="1"/>
  <c r="D399" i="14"/>
  <c r="E399" i="14" s="1"/>
  <c r="D400" i="14"/>
  <c r="E400" i="14" s="1"/>
  <c r="D401" i="14"/>
  <c r="E401" i="14" s="1"/>
  <c r="D402" i="14"/>
  <c r="E402" i="14" s="1"/>
  <c r="D403" i="14"/>
  <c r="E403" i="14" s="1"/>
  <c r="D404" i="14"/>
  <c r="E404" i="14" s="1"/>
  <c r="D405" i="14"/>
  <c r="E405" i="14" s="1"/>
  <c r="D406" i="14"/>
  <c r="E406" i="14" s="1"/>
  <c r="D407" i="14"/>
  <c r="E407" i="14" s="1"/>
  <c r="D408" i="14"/>
  <c r="E408" i="14" s="1"/>
  <c r="D409" i="14"/>
  <c r="E409" i="14" s="1"/>
  <c r="D410" i="14"/>
  <c r="E410" i="14" s="1"/>
  <c r="D411" i="14"/>
  <c r="E411" i="14" s="1"/>
  <c r="D412" i="14"/>
  <c r="E412" i="14" s="1"/>
  <c r="D413" i="14"/>
  <c r="E413" i="14" s="1"/>
  <c r="D414" i="14"/>
  <c r="E414" i="14" s="1"/>
  <c r="D415" i="14"/>
  <c r="E415" i="14" s="1"/>
  <c r="D416" i="14"/>
  <c r="E416" i="14" s="1"/>
  <c r="D417" i="14"/>
  <c r="E417" i="14" s="1"/>
  <c r="D418" i="14"/>
  <c r="E418" i="14" s="1"/>
  <c r="D419" i="14"/>
  <c r="E419" i="14" s="1"/>
  <c r="D420" i="14"/>
  <c r="E420" i="14" s="1"/>
  <c r="D421" i="14"/>
  <c r="E421" i="14" s="1"/>
  <c r="D422" i="14"/>
  <c r="E422" i="14" s="1"/>
  <c r="D423" i="14"/>
  <c r="E423" i="14" s="1"/>
  <c r="D424" i="14"/>
  <c r="E424" i="14" s="1"/>
  <c r="D425" i="14"/>
  <c r="E425" i="14" s="1"/>
  <c r="D426" i="14"/>
  <c r="E426" i="14" s="1"/>
  <c r="D427" i="14"/>
  <c r="E427" i="14" s="1"/>
  <c r="D428" i="14"/>
  <c r="E428" i="14" s="1"/>
  <c r="D429" i="14"/>
  <c r="E429" i="14" s="1"/>
  <c r="D430" i="14"/>
  <c r="E430" i="14" s="1"/>
  <c r="D431" i="14"/>
  <c r="E431" i="14" s="1"/>
  <c r="D432" i="14"/>
  <c r="E432" i="14" s="1"/>
  <c r="D433" i="14"/>
  <c r="E433" i="14" s="1"/>
  <c r="D434" i="14"/>
  <c r="E434" i="14" s="1"/>
  <c r="D435" i="14"/>
  <c r="E435" i="14" s="1"/>
  <c r="D436" i="14"/>
  <c r="E436" i="14" s="1"/>
  <c r="D437" i="14"/>
  <c r="E437" i="14" s="1"/>
  <c r="D438" i="14"/>
  <c r="E438" i="14" s="1"/>
  <c r="D439" i="14"/>
  <c r="E439" i="14" s="1"/>
  <c r="D440" i="14"/>
  <c r="E440" i="14" s="1"/>
  <c r="D441" i="14"/>
  <c r="E441" i="14" s="1"/>
  <c r="D442" i="14"/>
  <c r="E442" i="14" s="1"/>
  <c r="D443" i="14"/>
  <c r="E443" i="14" s="1"/>
  <c r="D444" i="14"/>
  <c r="E444" i="14" s="1"/>
  <c r="D445" i="14"/>
  <c r="E445" i="14" s="1"/>
  <c r="D446" i="14"/>
  <c r="E446" i="14" s="1"/>
  <c r="D447" i="14"/>
  <c r="E447" i="14" s="1"/>
  <c r="D448" i="14"/>
  <c r="E448" i="14" s="1"/>
  <c r="D449" i="14"/>
  <c r="E449" i="14" s="1"/>
  <c r="D450" i="14"/>
  <c r="E450" i="14" s="1"/>
  <c r="D451" i="14"/>
  <c r="E451" i="14" s="1"/>
  <c r="D452" i="14"/>
  <c r="E452" i="14" s="1"/>
  <c r="D453" i="14"/>
  <c r="E453" i="14" s="1"/>
  <c r="D454" i="14"/>
  <c r="E454" i="14" s="1"/>
  <c r="D455" i="14"/>
  <c r="E455" i="14" s="1"/>
  <c r="D456" i="14"/>
  <c r="E456" i="14" s="1"/>
  <c r="D457" i="14"/>
  <c r="E457" i="14" s="1"/>
  <c r="D458" i="14"/>
  <c r="E458" i="14" s="1"/>
  <c r="D459" i="14"/>
  <c r="E459" i="14" s="1"/>
  <c r="D460" i="14"/>
  <c r="E460" i="14" s="1"/>
  <c r="D461" i="14"/>
  <c r="E461" i="14" s="1"/>
  <c r="D462" i="14"/>
  <c r="E462" i="14" s="1"/>
  <c r="D463" i="14"/>
  <c r="E463" i="14" s="1"/>
  <c r="D464" i="14"/>
  <c r="E464" i="14" s="1"/>
  <c r="D465" i="14"/>
  <c r="E465" i="14" s="1"/>
  <c r="D466" i="14"/>
  <c r="E466" i="14" s="1"/>
  <c r="D467" i="14"/>
  <c r="E467" i="14" s="1"/>
  <c r="D468" i="14"/>
  <c r="E468" i="14" s="1"/>
  <c r="D469" i="14"/>
  <c r="E469" i="14" s="1"/>
  <c r="D470" i="14"/>
  <c r="E470" i="14" s="1"/>
  <c r="D471" i="14"/>
  <c r="E471" i="14" s="1"/>
  <c r="D472" i="14"/>
  <c r="E472" i="14" s="1"/>
  <c r="D473" i="14"/>
  <c r="E473" i="14" s="1"/>
  <c r="D474" i="14"/>
  <c r="E474" i="14" s="1"/>
  <c r="D475" i="14"/>
  <c r="E475" i="14" s="1"/>
  <c r="D476" i="14"/>
  <c r="E476" i="14" s="1"/>
  <c r="D477" i="14"/>
  <c r="E477" i="14" s="1"/>
  <c r="D478" i="14"/>
  <c r="E478" i="14" s="1"/>
  <c r="D479" i="14"/>
  <c r="E479" i="14" s="1"/>
  <c r="D480" i="14"/>
  <c r="E480" i="14" s="1"/>
  <c r="D481" i="14"/>
  <c r="E481" i="14" s="1"/>
  <c r="D482" i="14"/>
  <c r="E482" i="14" s="1"/>
  <c r="D483" i="14"/>
  <c r="E483" i="14" s="1"/>
  <c r="D484" i="14"/>
  <c r="E484" i="14" s="1"/>
  <c r="D485" i="14"/>
  <c r="E485" i="14" s="1"/>
  <c r="D486" i="14"/>
  <c r="E486" i="14" s="1"/>
  <c r="D487" i="14"/>
  <c r="E487" i="14" s="1"/>
  <c r="D488" i="14"/>
  <c r="E488" i="14" s="1"/>
  <c r="D489" i="14"/>
  <c r="E489" i="14" s="1"/>
  <c r="D490" i="14"/>
  <c r="E490" i="14" s="1"/>
  <c r="D491" i="14"/>
  <c r="E491" i="14" s="1"/>
  <c r="D492" i="14"/>
  <c r="E492" i="14" s="1"/>
  <c r="D493" i="14"/>
  <c r="E493" i="14" s="1"/>
  <c r="D494" i="14"/>
  <c r="E494" i="14" s="1"/>
  <c r="D495" i="14"/>
  <c r="E495" i="14" s="1"/>
  <c r="D496" i="14"/>
  <c r="E496" i="14" s="1"/>
  <c r="D497" i="14"/>
  <c r="E497" i="14" s="1"/>
  <c r="D498" i="14"/>
  <c r="E498" i="14" s="1"/>
  <c r="D499" i="14"/>
  <c r="E499" i="14" s="1"/>
  <c r="D500" i="14"/>
  <c r="E500" i="14" s="1"/>
  <c r="D501" i="14"/>
  <c r="E501" i="14" s="1"/>
  <c r="D2" i="14"/>
  <c r="E2" i="14" s="1"/>
  <c r="G3" i="14" l="1"/>
  <c r="K9" i="14"/>
  <c r="G9" i="14" s="1"/>
</calcChain>
</file>

<file path=xl/sharedStrings.xml><?xml version="1.0" encoding="utf-8"?>
<sst xmlns="http://schemas.openxmlformats.org/spreadsheetml/2006/main" count="4267" uniqueCount="2924">
  <si>
    <t>név</t>
  </si>
  <si>
    <t>Piros Rudolf</t>
  </si>
  <si>
    <t>Bacsó Borbála</t>
  </si>
  <si>
    <t>pontszám</t>
  </si>
  <si>
    <t>Kádár Arika</t>
  </si>
  <si>
    <t>Sóti Bátor</t>
  </si>
  <si>
    <t>Rigó Györgyi</t>
  </si>
  <si>
    <t>született</t>
  </si>
  <si>
    <t>életkor</t>
  </si>
  <si>
    <t>sorszám</t>
  </si>
  <si>
    <t>évfolyam</t>
  </si>
  <si>
    <t>osztály</t>
  </si>
  <si>
    <t>tantárgy</t>
  </si>
  <si>
    <t>Arató Barnabás</t>
  </si>
  <si>
    <t>I.</t>
  </si>
  <si>
    <t>E</t>
  </si>
  <si>
    <t>Arató Titusz</t>
  </si>
  <si>
    <t>A</t>
  </si>
  <si>
    <t>Földrajz</t>
  </si>
  <si>
    <t>Árva Aladár</t>
  </si>
  <si>
    <t>II.</t>
  </si>
  <si>
    <t>Történelem</t>
  </si>
  <si>
    <t>Árva László</t>
  </si>
  <si>
    <t>C</t>
  </si>
  <si>
    <t>Bagi Borisz</t>
  </si>
  <si>
    <t>III.</t>
  </si>
  <si>
    <t>Matematika</t>
  </si>
  <si>
    <t>Bobák Frigyes</t>
  </si>
  <si>
    <t>Bobák Mária</t>
  </si>
  <si>
    <t>B</t>
  </si>
  <si>
    <t>Kémia</t>
  </si>
  <si>
    <t>Buzsáki Rozália</t>
  </si>
  <si>
    <t>D</t>
  </si>
  <si>
    <t>Biológia</t>
  </si>
  <si>
    <t>Dallos Béla</t>
  </si>
  <si>
    <t>Dombi László</t>
  </si>
  <si>
    <t>Eszes Dezső</t>
  </si>
  <si>
    <t>Farkas Jácint</t>
  </si>
  <si>
    <t>Füstös Elza</t>
  </si>
  <si>
    <t>Füstös Jusztin</t>
  </si>
  <si>
    <t>Füstös Veronika</t>
  </si>
  <si>
    <t>Gáti Magdaléna</t>
  </si>
  <si>
    <t>Goda Ágnes</t>
  </si>
  <si>
    <t>Goda Dorottya</t>
  </si>
  <si>
    <t>IV.</t>
  </si>
  <si>
    <t>Gyarmati Olga</t>
  </si>
  <si>
    <t>Hajós Adrienn</t>
  </si>
  <si>
    <t>Haraszti Ágoston</t>
  </si>
  <si>
    <t>Hetényi Tibor</t>
  </si>
  <si>
    <t>Hidas György</t>
  </si>
  <si>
    <t>Hidas Jenő</t>
  </si>
  <si>
    <t>Huber Frigyes</t>
  </si>
  <si>
    <t>Káplár Erik</t>
  </si>
  <si>
    <t>Keleti Benedek</t>
  </si>
  <si>
    <t>Kende Péter</t>
  </si>
  <si>
    <t>Kulcsár Lilla</t>
  </si>
  <si>
    <t>Lázár Etelka</t>
  </si>
  <si>
    <t>Lovász Ágnes</t>
  </si>
  <si>
    <t>Lovász József</t>
  </si>
  <si>
    <t>Makra László</t>
  </si>
  <si>
    <t>Makra Mária</t>
  </si>
  <si>
    <t>Mátrai Anita</t>
  </si>
  <si>
    <t>Mátrai Kornélia</t>
  </si>
  <si>
    <t>Mocsári Huba</t>
  </si>
  <si>
    <t>Mohos Gerda</t>
  </si>
  <si>
    <t>Nyerges Mária</t>
  </si>
  <si>
    <t>Orosz Irma</t>
  </si>
  <si>
    <t>Padányi Tamás</t>
  </si>
  <si>
    <t>Pálos Ignác</t>
  </si>
  <si>
    <t>Palotás Aladár</t>
  </si>
  <si>
    <t>Palotás Rezső</t>
  </si>
  <si>
    <t>Petrás Aladár</t>
  </si>
  <si>
    <t>Pölöskei Boglárka</t>
  </si>
  <si>
    <t>Répási Ágoston</t>
  </si>
  <si>
    <t>Réti Erik</t>
  </si>
  <si>
    <t>Rigó Ármin</t>
  </si>
  <si>
    <t>Rostás Béla</t>
  </si>
  <si>
    <t>Rostás György</t>
  </si>
  <si>
    <t>Rostás Szeréna</t>
  </si>
  <si>
    <t>Rudas Jenő</t>
  </si>
  <si>
    <t>Sárosi József</t>
  </si>
  <si>
    <t>Somlai Ágoston</t>
  </si>
  <si>
    <t>Sóti Irma</t>
  </si>
  <si>
    <t>Süle Csilla</t>
  </si>
  <si>
    <t>Süle József</t>
  </si>
  <si>
    <t>Sütő Boglárka</t>
  </si>
  <si>
    <t>Szappanos Benedek</t>
  </si>
  <si>
    <t>Szentgyörgyi Rozália</t>
  </si>
  <si>
    <t>Szerencsés Ágoston</t>
  </si>
  <si>
    <t>Szerencsés Szeréna</t>
  </si>
  <si>
    <t>Szoboszlai Endre</t>
  </si>
  <si>
    <t>Szőke Arany</t>
  </si>
  <si>
    <t>Tóth Csanád</t>
  </si>
  <si>
    <t>Váraljai László</t>
  </si>
  <si>
    <t>Vári Ildikó</t>
  </si>
  <si>
    <t>Vida Lilla</t>
  </si>
  <si>
    <t>Galambos Lázár</t>
  </si>
  <si>
    <t>Gerő Donát</t>
  </si>
  <si>
    <t>Hetényi Tódor</t>
  </si>
  <si>
    <t>Sasvári Jenő</t>
  </si>
  <si>
    <t>Pozsgai Mihály</t>
  </si>
  <si>
    <t>Ujvári Vera</t>
  </si>
  <si>
    <t>Csergő Fanni</t>
  </si>
  <si>
    <t>Pelle Viola</t>
  </si>
  <si>
    <t>Hidvégi Rozália</t>
  </si>
  <si>
    <t>Kassai Olga</t>
  </si>
  <si>
    <t>Halmosi Hilda</t>
  </si>
  <si>
    <t>Táborosi Jolán</t>
  </si>
  <si>
    <t>Pósa Ákos</t>
  </si>
  <si>
    <t>Huszák Erzsébet</t>
  </si>
  <si>
    <t>Fehérvári Emőd</t>
  </si>
  <si>
    <t>Kurucz Lilla</t>
  </si>
  <si>
    <t>Makai Noémi</t>
  </si>
  <si>
    <t>Keleti Aurél</t>
  </si>
  <si>
    <t>Kubinyi Levente</t>
  </si>
  <si>
    <t>Hornyák Szervác</t>
  </si>
  <si>
    <t>Molnár Alíz</t>
  </si>
  <si>
    <t>Róka Hugó</t>
  </si>
  <si>
    <t>Bagi Alfréd</t>
  </si>
  <si>
    <t>Torda Ibolya</t>
  </si>
  <si>
    <t>Katona Ágnes</t>
  </si>
  <si>
    <t>Jenei Szaniszló</t>
  </si>
  <si>
    <t>Szigetvári Jenő</t>
  </si>
  <si>
    <t>Palágyi Melinda</t>
  </si>
  <si>
    <t>Temesi Vencel</t>
  </si>
  <si>
    <t>Rákosi Márta</t>
  </si>
  <si>
    <t>Kis Katalin</t>
  </si>
  <si>
    <t>Király Pál</t>
  </si>
  <si>
    <t>Fodor Lipót</t>
  </si>
  <si>
    <t>Liptai Veronika</t>
  </si>
  <si>
    <t>Pető Károly</t>
  </si>
  <si>
    <t>Dorogi Marianna</t>
  </si>
  <si>
    <t>Palotás Áron</t>
  </si>
  <si>
    <t>Bartos Amanda</t>
  </si>
  <si>
    <t>Simák Boriska</t>
  </si>
  <si>
    <t>Fellegi András</t>
  </si>
  <si>
    <t>Raffai Dénes</t>
  </si>
  <si>
    <t>Béres Lajos</t>
  </si>
  <si>
    <t>Fitos Orsolya</t>
  </si>
  <si>
    <t>Alföldi Nóra</t>
  </si>
  <si>
    <t>Szirtes Kata</t>
  </si>
  <si>
    <t>Földes Szervác</t>
  </si>
  <si>
    <t>Perger Julianna</t>
  </si>
  <si>
    <t>Pados Rita</t>
  </si>
  <si>
    <t>Lovász Bátor</t>
  </si>
  <si>
    <t>Szappanos Viktor</t>
  </si>
  <si>
    <t>Petrás Csilla</t>
  </si>
  <si>
    <t>Pallagi Szeréna</t>
  </si>
  <si>
    <t>Rostás Zsolt</t>
  </si>
  <si>
    <t>Szabados Tas</t>
  </si>
  <si>
    <t>Stark Klotild</t>
  </si>
  <si>
    <t>Parti Izolda</t>
  </si>
  <si>
    <t>Gyenes Endre</t>
  </si>
  <si>
    <t>Sallai Sarolta</t>
  </si>
  <si>
    <t>Benkő Vince</t>
  </si>
  <si>
    <t>Szappanos Adrienn</t>
  </si>
  <si>
    <t>Selmeci Huba</t>
  </si>
  <si>
    <t>Veress Kálmán</t>
  </si>
  <si>
    <t>Király Irma</t>
  </si>
  <si>
    <t>Jobbágy Jakab</t>
  </si>
  <si>
    <t>Dobos Tiborc</t>
  </si>
  <si>
    <t>Vass Krisztián</t>
  </si>
  <si>
    <t>Jankovics Kata</t>
  </si>
  <si>
    <t>Nyári Magdolna</t>
  </si>
  <si>
    <t>Szakál Donát</t>
  </si>
  <si>
    <t>Engi Teréz</t>
  </si>
  <si>
    <t>Lugosi Aranka</t>
  </si>
  <si>
    <t>Ujvári Amália</t>
  </si>
  <si>
    <t>Kopácsi Ilka</t>
  </si>
  <si>
    <t>Harmat Szilvia</t>
  </si>
  <si>
    <t>Pintér Marianna</t>
  </si>
  <si>
    <t>Somlai Teréz</t>
  </si>
  <si>
    <t>Koncz Bernát</t>
  </si>
  <si>
    <t>Barta Katalin</t>
  </si>
  <si>
    <t>Katona Stefánia</t>
  </si>
  <si>
    <t>Hetényi Julianna</t>
  </si>
  <si>
    <t>Rostás Lóránt</t>
  </si>
  <si>
    <t>Sárvári Adalbert</t>
  </si>
  <si>
    <t>Gazdag Csanád</t>
  </si>
  <si>
    <t>Kollár Taksony</t>
  </si>
  <si>
    <t>Csergő Ferenc</t>
  </si>
  <si>
    <t>Munkácsi Ferenc</t>
  </si>
  <si>
    <t>Komáromi Izsó</t>
  </si>
  <si>
    <t>Ács Enikő</t>
  </si>
  <si>
    <t>Koltai Regina</t>
  </si>
  <si>
    <t>Benkő Ádám</t>
  </si>
  <si>
    <t>Arató Fülöp</t>
  </si>
  <si>
    <t>Abonyi Malvin</t>
  </si>
  <si>
    <t>Pongó Helga</t>
  </si>
  <si>
    <t>Korda Kelemen</t>
  </si>
  <si>
    <t>Parti Gábor</t>
  </si>
  <si>
    <t>Béres Marcell</t>
  </si>
  <si>
    <t>Szelei Jónás</t>
  </si>
  <si>
    <t>Koczka Zsuzsanna</t>
  </si>
  <si>
    <t>Dömötör Izabella</t>
  </si>
  <si>
    <t>Dobos Gitta</t>
  </si>
  <si>
    <t>Bakonyi Erika</t>
  </si>
  <si>
    <t>Pandúr Rudolf</t>
  </si>
  <si>
    <t>Tóth Izolda</t>
  </si>
  <si>
    <t>Porkoláb Kristóf</t>
  </si>
  <si>
    <t>Pap Dénes</t>
  </si>
  <si>
    <t>Váraljai Ödön</t>
  </si>
  <si>
    <t>Lánczi Olivér</t>
  </si>
  <si>
    <t>Mózer Róza</t>
  </si>
  <si>
    <t>Kökény Malvin</t>
  </si>
  <si>
    <t>Hamar Anna</t>
  </si>
  <si>
    <t>Lapos Levente</t>
  </si>
  <si>
    <t>Füstös Rókus</t>
  </si>
  <si>
    <t>Lázár Jácint</t>
  </si>
  <si>
    <t>Csontos Gyula</t>
  </si>
  <si>
    <t>Tihanyi Alfréd</t>
  </si>
  <si>
    <t>Mester Amália</t>
  </si>
  <si>
    <t>Pallagi Paula</t>
  </si>
  <si>
    <t>Eszes Antal</t>
  </si>
  <si>
    <t>Bíró Bernát</t>
  </si>
  <si>
    <t>Zentai Bendegúz</t>
  </si>
  <si>
    <t>Torda Lívia</t>
  </si>
  <si>
    <t>Komáromi Zsuzsanna</t>
  </si>
  <si>
    <t>Deli Amanda</t>
  </si>
  <si>
    <t>Karikás Elvira</t>
  </si>
  <si>
    <t>Rudas György</t>
  </si>
  <si>
    <t>Bódi Titusz</t>
  </si>
  <si>
    <t>Majoros Pál</t>
  </si>
  <si>
    <t>Gönci Kristóf</t>
  </si>
  <si>
    <t>Bolgár Lóránt</t>
  </si>
  <si>
    <t>Szőllősi Mihály</t>
  </si>
  <si>
    <t>Polgár Móricz</t>
  </si>
  <si>
    <t>Kalmár Gerzson</t>
  </si>
  <si>
    <t>Munkácsi Barbara</t>
  </si>
  <si>
    <t>Olajos Izsó</t>
  </si>
  <si>
    <t>Selényi György</t>
  </si>
  <si>
    <t>Szorád Gedeon</t>
  </si>
  <si>
    <t>Pollák Kriszta</t>
  </si>
  <si>
    <t>Fóti Gergő</t>
  </si>
  <si>
    <t>Földvári Tekla</t>
  </si>
  <si>
    <t>Balog Evelin</t>
  </si>
  <si>
    <t>Kalocsai Edit</t>
  </si>
  <si>
    <t>Várszegi Ábel</t>
  </si>
  <si>
    <t>Ambrus Liza</t>
  </si>
  <si>
    <t>Rostás Vazul</t>
  </si>
  <si>
    <t>Tihanyi Debóra</t>
  </si>
  <si>
    <t>Kulcsár Csenger</t>
  </si>
  <si>
    <t>Árva Elemér</t>
  </si>
  <si>
    <t>Bánki Sarolta</t>
  </si>
  <si>
    <t>Pető Marietta</t>
  </si>
  <si>
    <t>Padányi Gedeon</t>
  </si>
  <si>
    <t>Kontra Marcell</t>
  </si>
  <si>
    <t>Fitos Titusz</t>
  </si>
  <si>
    <t>Csányi Mihály</t>
  </si>
  <si>
    <t>Sallai Noémi</t>
  </si>
  <si>
    <t>Surányi Vencel</t>
  </si>
  <si>
    <t>Váradi Aladár</t>
  </si>
  <si>
    <t>Hatvani Szilveszter</t>
  </si>
  <si>
    <t>Gönci Lili</t>
  </si>
  <si>
    <t>Szappanos Borbála</t>
  </si>
  <si>
    <t>Gerő Zsófia</t>
  </si>
  <si>
    <t>Lapos Attila</t>
  </si>
  <si>
    <t>Tóth Sára</t>
  </si>
  <si>
    <t>Szamosi Aranka</t>
  </si>
  <si>
    <t>Huszár Ágoston</t>
  </si>
  <si>
    <t>Hidvégi Zsombor</t>
  </si>
  <si>
    <t>Pozsgai Tilda</t>
  </si>
  <si>
    <t>Végh Eszter</t>
  </si>
  <si>
    <t>Vass Zoltán</t>
  </si>
  <si>
    <t>Sóti Beatrix</t>
  </si>
  <si>
    <t>Ember Paulina</t>
  </si>
  <si>
    <t>Sipos Antal</t>
  </si>
  <si>
    <t>Káldor Edina</t>
  </si>
  <si>
    <t>Sas Márton</t>
  </si>
  <si>
    <t>Gerő Mihály</t>
  </si>
  <si>
    <t>Mátrai Barbara</t>
  </si>
  <si>
    <t>Liptai Arika</t>
  </si>
  <si>
    <t>Gyimesi Tivadar</t>
  </si>
  <si>
    <t>Dóczi Teréz</t>
  </si>
  <si>
    <t>Abonyi Kata</t>
  </si>
  <si>
    <t>Homoki Zsombor</t>
  </si>
  <si>
    <t>Bajor Ádám</t>
  </si>
  <si>
    <t>Koncz Hedvig</t>
  </si>
  <si>
    <t>Sasvári Erika</t>
  </si>
  <si>
    <t>Balog Miléna</t>
  </si>
  <si>
    <t>Stark Nándor</t>
  </si>
  <si>
    <t>Dobos Adél</t>
  </si>
  <si>
    <t>Bánki Pál</t>
  </si>
  <si>
    <t>Sziráki Tünde</t>
  </si>
  <si>
    <t>Porkoláb Árpád</t>
  </si>
  <si>
    <t>Mérei Eszter</t>
  </si>
  <si>
    <t>Hajós Arany</t>
  </si>
  <si>
    <t>Kozák Marietta</t>
  </si>
  <si>
    <t>Aradi Antal</t>
  </si>
  <si>
    <t>Kerti Judit</t>
  </si>
  <si>
    <t>Seres János</t>
  </si>
  <si>
    <t>Novák Roland</t>
  </si>
  <si>
    <t>Kocsis Hédi</t>
  </si>
  <si>
    <t>Borbély Sarolta</t>
  </si>
  <si>
    <t>Sági Ödön</t>
  </si>
  <si>
    <t>Koncz György</t>
  </si>
  <si>
    <t>Angyal Eszter</t>
  </si>
  <si>
    <t>Faludi Liza</t>
  </si>
  <si>
    <t>Lantos Hajnalka</t>
  </si>
  <si>
    <t>Szász Imola</t>
  </si>
  <si>
    <t>Korpás Andor</t>
  </si>
  <si>
    <t>Engi Szilveszter</t>
  </si>
  <si>
    <t>Garami Andor</t>
  </si>
  <si>
    <t>Korpás Alfréd</t>
  </si>
  <si>
    <t>Baranyai Klára</t>
  </si>
  <si>
    <t>Zala Lóránt</t>
  </si>
  <si>
    <t>Oláh Pál</t>
  </si>
  <si>
    <t>Suba Ede</t>
  </si>
  <si>
    <t>Béres Salamon</t>
  </si>
  <si>
    <t>Káldor Antal</t>
  </si>
  <si>
    <t>Keleti Szabina</t>
  </si>
  <si>
    <t>Szalontai Roland</t>
  </si>
  <si>
    <t>Pap Kornél</t>
  </si>
  <si>
    <t>Kovács Zétény</t>
  </si>
  <si>
    <t>Rózsavölgyi Brigitta</t>
  </si>
  <si>
    <t>Zentai Heléna</t>
  </si>
  <si>
    <t>Palágyi Bence</t>
  </si>
  <si>
    <t>Arató Bálint</t>
  </si>
  <si>
    <t>Király Paula</t>
  </si>
  <si>
    <t>Aradi Nándor</t>
  </si>
  <si>
    <t>Köves Lőrinc</t>
  </si>
  <si>
    <t>Király Szilvia</t>
  </si>
  <si>
    <t>Keszler Özséb</t>
  </si>
  <si>
    <t>Gyurkovics Viola</t>
  </si>
  <si>
    <t>Gyulai Gábor</t>
  </si>
  <si>
    <t>Román Boglárka</t>
  </si>
  <si>
    <t>Mikó Norbert</t>
  </si>
  <si>
    <t>Selmeci Kálmán</t>
  </si>
  <si>
    <t>Suba Lóránt</t>
  </si>
  <si>
    <t>Egervári Bonifác</t>
  </si>
  <si>
    <t>Kassai Jenő</t>
  </si>
  <si>
    <t>Forrai Angéla</t>
  </si>
  <si>
    <t>Hegyi Kristóf</t>
  </si>
  <si>
    <t>Jankovics Arnold</t>
  </si>
  <si>
    <t>Dudás Jakab</t>
  </si>
  <si>
    <t>Szerdahelyi Levente</t>
  </si>
  <si>
    <t>Bánki Cecilia</t>
  </si>
  <si>
    <t>Vörös Hunor</t>
  </si>
  <si>
    <t>Bíró Dávid</t>
  </si>
  <si>
    <t>Gerencsér Ábel</t>
  </si>
  <si>
    <t>Kormos Gál</t>
  </si>
  <si>
    <t>Goda Berta</t>
  </si>
  <si>
    <t>Eszes Ferenc</t>
  </si>
  <si>
    <t>Gáti Gyöngyi</t>
  </si>
  <si>
    <t>Pécsi Szervác</t>
  </si>
  <si>
    <t>Kátai János</t>
  </si>
  <si>
    <t>Kertész Edvin</t>
  </si>
  <si>
    <t>Mosolygó Márk</t>
  </si>
  <si>
    <t>Lantos Barbara</t>
  </si>
  <si>
    <t>Mikó Liza</t>
  </si>
  <si>
    <t>Kecskés Attila</t>
  </si>
  <si>
    <t>Szabó Sarolta</t>
  </si>
  <si>
    <t>Pálos László</t>
  </si>
  <si>
    <t>Dóczi Ágoston</t>
  </si>
  <si>
    <t>Petrás Andrea</t>
  </si>
  <si>
    <t>Dorogi Medárd</t>
  </si>
  <si>
    <t>Romhányi Jusztin</t>
  </si>
  <si>
    <t>Káldor Tibor</t>
  </si>
  <si>
    <t>Polyák Vazul</t>
  </si>
  <si>
    <t>Siklósi János</t>
  </si>
  <si>
    <t>Szirtes Cecilia</t>
  </si>
  <si>
    <t>Hegyi Valentin</t>
  </si>
  <si>
    <t>Tomcsik Csilla</t>
  </si>
  <si>
    <t>Berényi Mária</t>
  </si>
  <si>
    <t>Czakó Miléna</t>
  </si>
  <si>
    <t>Garami Péter</t>
  </si>
  <si>
    <t>Szalkai István</t>
  </si>
  <si>
    <t>Egyed Barbara</t>
  </si>
  <si>
    <t>Farkas Liza</t>
  </si>
  <si>
    <t>Veress Hermina</t>
  </si>
  <si>
    <t>Kerekes Krisztián</t>
  </si>
  <si>
    <t>Polányi Etelka</t>
  </si>
  <si>
    <t>Pete Péter</t>
  </si>
  <si>
    <t>Jobbágy Barbara</t>
  </si>
  <si>
    <t>Egervári Gyöngyi</t>
  </si>
  <si>
    <t>Erdei Renáta</t>
  </si>
  <si>
    <t>Bartos Máté</t>
  </si>
  <si>
    <t>Orosz Barbara</t>
  </si>
  <si>
    <t>Sötér Sára</t>
  </si>
  <si>
    <t>Romhányi Zsóka</t>
  </si>
  <si>
    <t>Szigeti Csilla</t>
  </si>
  <si>
    <t>Várszegi Lóránd</t>
  </si>
  <si>
    <t>Káldor Szidónia</t>
  </si>
  <si>
    <t>Murányi Magdolna</t>
  </si>
  <si>
    <t>Répási Hajnalka</t>
  </si>
  <si>
    <t>Végh Edina</t>
  </si>
  <si>
    <t>Piros Erik</t>
  </si>
  <si>
    <t>Gyulai Kata</t>
  </si>
  <si>
    <t>Rejtő Amália</t>
  </si>
  <si>
    <t>Palágyi Lídia</t>
  </si>
  <si>
    <t>Szatmári Máté</t>
  </si>
  <si>
    <t>Borbély Martina</t>
  </si>
  <si>
    <t>Matos Lídia</t>
  </si>
  <si>
    <t>Hamza Katalin</t>
  </si>
  <si>
    <t>Rácz Donát</t>
  </si>
  <si>
    <t>Nádor Veronika</t>
  </si>
  <si>
    <t>Pölöskei Borbála</t>
  </si>
  <si>
    <t>Havas Hajna</t>
  </si>
  <si>
    <t>Engi Borisz</t>
  </si>
  <si>
    <t>Somlai Ákos</t>
  </si>
  <si>
    <t>Borbély Ágnes</t>
  </si>
  <si>
    <t>Korpás Zita</t>
  </si>
  <si>
    <t>Vitéz Boldizsár</t>
  </si>
  <si>
    <t>Pálfi Orbán</t>
  </si>
  <si>
    <t>Sági Hugó</t>
  </si>
  <si>
    <t>Nyéki Mária</t>
  </si>
  <si>
    <t>Osváth Barnabás</t>
  </si>
  <si>
    <t>Kollár Gerzson</t>
  </si>
  <si>
    <t>Mohos Felícia</t>
  </si>
  <si>
    <t>Zala Ida</t>
  </si>
  <si>
    <t>Sasvári György</t>
  </si>
  <si>
    <t>Bihari Veronika</t>
  </si>
  <si>
    <t>Füstös Gál</t>
  </si>
  <si>
    <t>Regős Bernát</t>
  </si>
  <si>
    <t>Szorád Ervin</t>
  </si>
  <si>
    <t>Kemény László</t>
  </si>
  <si>
    <t>Alföldi Kristóf</t>
  </si>
  <si>
    <t>Almási Zoltán</t>
  </si>
  <si>
    <t>Temesi Emilia</t>
  </si>
  <si>
    <t>Porkoláb Anikó</t>
  </si>
  <si>
    <t>Valkó Csenge</t>
  </si>
  <si>
    <t>Csányi Pál</t>
  </si>
  <si>
    <t>Füstös Zsuzsanna</t>
  </si>
  <si>
    <t>Lugosi Bódog</t>
  </si>
  <si>
    <t>Szakács Csongor</t>
  </si>
  <si>
    <t>Olajos Szilveszter</t>
  </si>
  <si>
    <t>Kecskés Csaba</t>
  </si>
  <si>
    <t>Nyitrai Ágota</t>
  </si>
  <si>
    <t>Kis Ervin</t>
  </si>
  <si>
    <t>Petrányi Ilka</t>
  </si>
  <si>
    <t>Bacsó Brigitta</t>
  </si>
  <si>
    <t>Bodó Albert</t>
  </si>
  <si>
    <t>Dallos Kornél</t>
  </si>
  <si>
    <t>Kőszegi Teréz</t>
  </si>
  <si>
    <t>Makra Róbert</t>
  </si>
  <si>
    <t>Jobbágy Olimpia</t>
  </si>
  <si>
    <t>Sitkei Ervin</t>
  </si>
  <si>
    <t>Szántó Mihály</t>
  </si>
  <si>
    <t>Iványi Vanda</t>
  </si>
  <si>
    <t>Rozsnyai Ákos</t>
  </si>
  <si>
    <t>Pomázi Salamon</t>
  </si>
  <si>
    <t>Vörös Margit</t>
  </si>
  <si>
    <t>Kurucz Zsuzsanna</t>
  </si>
  <si>
    <t>Nyéki Gábor</t>
  </si>
  <si>
    <t>Eke Cecilia</t>
  </si>
  <si>
    <t>Unger Izabella</t>
  </si>
  <si>
    <t>Sebő Fábián</t>
  </si>
  <si>
    <t>Zentai Gitta</t>
  </si>
  <si>
    <t>Porkoláb Roland</t>
  </si>
  <si>
    <t>Somogyi István</t>
  </si>
  <si>
    <t>Forgács Zoltán</t>
  </si>
  <si>
    <t>Szamosi Tas</t>
  </si>
  <si>
    <t>Sulyok Szidónia</t>
  </si>
  <si>
    <t>Ötvös Pongrác</t>
  </si>
  <si>
    <t>Éles Erik</t>
  </si>
  <si>
    <t>Egerszegi András</t>
  </si>
  <si>
    <t>Egervári Gál</t>
  </si>
  <si>
    <t>Pálinkás Amália</t>
  </si>
  <si>
    <t>Czifra Annabella</t>
  </si>
  <si>
    <t>Hegedűs Kelemen</t>
  </si>
  <si>
    <t>Szalai Borbála</t>
  </si>
  <si>
    <t>Sarkadi Franciska</t>
  </si>
  <si>
    <t>Polgár Valentin</t>
  </si>
  <si>
    <t>Rózsahegyi Csenger</t>
  </si>
  <si>
    <t>Földes Piroska</t>
  </si>
  <si>
    <t>Jámbor Taksony</t>
  </si>
  <si>
    <t>Szemes Péter</t>
  </si>
  <si>
    <t>Kerepesi Gerda</t>
  </si>
  <si>
    <t>Kátai Magdolna</t>
  </si>
  <si>
    <t>Király Márk</t>
  </si>
  <si>
    <t>Mészáros Imola</t>
  </si>
  <si>
    <t>Barta Tivadar</t>
  </si>
  <si>
    <t>Fényes Tibor</t>
  </si>
  <si>
    <t>Jelinek Cecilia</t>
  </si>
  <si>
    <t>Solymos Szervác</t>
  </si>
  <si>
    <t>Sasvári Mihály</t>
  </si>
  <si>
    <t>Balla Márton</t>
  </si>
  <si>
    <t>Frank Özséb</t>
  </si>
  <si>
    <t>Lakos Pál</t>
  </si>
  <si>
    <t>Szolnoki Ervin</t>
  </si>
  <si>
    <t>Pesti Gerzson</t>
  </si>
  <si>
    <t>Szakál Tilda</t>
  </si>
  <si>
    <t>Laczkó Ilona</t>
  </si>
  <si>
    <t>Gazsó Berta</t>
  </si>
  <si>
    <t>Csáki Mihály</t>
  </si>
  <si>
    <t>Jelinek Mónika</t>
  </si>
  <si>
    <t>Bertók Vince</t>
  </si>
  <si>
    <t>Keresztes Liza</t>
  </si>
  <si>
    <t>Padányi Bence</t>
  </si>
  <si>
    <t>Pozsgai Szabina</t>
  </si>
  <si>
    <t>Regős Huba</t>
  </si>
  <si>
    <t>Szerencsés Hugó</t>
  </si>
  <si>
    <t>Sátori Jenő</t>
  </si>
  <si>
    <t>Csergő Csaba</t>
  </si>
  <si>
    <t>Márkus Tibor</t>
  </si>
  <si>
    <t>Müller Felícia</t>
  </si>
  <si>
    <t>Pomázi Hugó</t>
  </si>
  <si>
    <t>Orosz Márton</t>
  </si>
  <si>
    <t>Gál Gellért</t>
  </si>
  <si>
    <t>Mózer Árpád</t>
  </si>
  <si>
    <t>Csernus Imre</t>
  </si>
  <si>
    <t>Somodi Kolos</t>
  </si>
  <si>
    <t>Petrovics Emőke</t>
  </si>
  <si>
    <t>Zentai Tünde</t>
  </si>
  <si>
    <t>Lévai Katalin</t>
  </si>
  <si>
    <t>Róka Anita</t>
  </si>
  <si>
    <t>Lakos András</t>
  </si>
  <si>
    <t>Alföldi Adrienn</t>
  </si>
  <si>
    <t>Rideg Orsolya</t>
  </si>
  <si>
    <t>Pusztai Arika</t>
  </si>
  <si>
    <t>Varga Vilmos</t>
  </si>
  <si>
    <t>Tar Angéla</t>
  </si>
  <si>
    <t>Szanyi Kálmán</t>
  </si>
  <si>
    <t>Csaplár Vince</t>
  </si>
  <si>
    <t>Kopácsi Ábrahám</t>
  </si>
  <si>
    <t>Szilágyi Tímea</t>
  </si>
  <si>
    <t>Majoros Szidónia</t>
  </si>
  <si>
    <t>Perényi Paulina</t>
  </si>
  <si>
    <t>Debreceni Pál</t>
  </si>
  <si>
    <t>Sátori Alfréd</t>
  </si>
  <si>
    <t>Sebő Hajnalka</t>
  </si>
  <si>
    <t>Éles Tamás</t>
  </si>
  <si>
    <t>Nyéki Árpád</t>
  </si>
  <si>
    <t>Huber Miklós</t>
  </si>
  <si>
    <t>Somlai Rezső</t>
  </si>
  <si>
    <t>Rédei Szabrina</t>
  </si>
  <si>
    <t>Székely Ida</t>
  </si>
  <si>
    <t>Keszler Vencel</t>
  </si>
  <si>
    <t>Hetényi Jeromos</t>
  </si>
  <si>
    <t>Kozma Titusz</t>
  </si>
  <si>
    <t>Rózsavölgyi Éva</t>
  </si>
  <si>
    <t>Sallai Richárd</t>
  </si>
  <si>
    <t>Csorba Emma</t>
  </si>
  <si>
    <t>Fehérvári Csenger</t>
  </si>
  <si>
    <t>Tar Olga</t>
  </si>
  <si>
    <t>Gond Terézia</t>
  </si>
  <si>
    <t>Pataki Gergő</t>
  </si>
  <si>
    <t>Kondor Csenger</t>
  </si>
  <si>
    <t>Szorád Norbert</t>
  </si>
  <si>
    <t>Vágó Tamara</t>
  </si>
  <si>
    <t>Jankovics Soma</t>
  </si>
  <si>
    <t>Rényi Ambrus</t>
  </si>
  <si>
    <t>Faludi Kata</t>
  </si>
  <si>
    <t>Gerő Gergely</t>
  </si>
  <si>
    <t>Romhányi Fanni</t>
  </si>
  <si>
    <t>Dobos Kornélia</t>
  </si>
  <si>
    <t>Földes Emese</t>
  </si>
  <si>
    <t>Bánki Csilla</t>
  </si>
  <si>
    <t>Forrai Adorján</t>
  </si>
  <si>
    <t>Táborosi Annabella</t>
  </si>
  <si>
    <t>Korpás Vince</t>
  </si>
  <si>
    <t>Takács János</t>
  </si>
  <si>
    <t>Szántai Etelka</t>
  </si>
  <si>
    <t>Perlaki Mózes</t>
  </si>
  <si>
    <t>Szorád Arany</t>
  </si>
  <si>
    <t>Vass Katalin</t>
  </si>
  <si>
    <t>Halmosi Roland</t>
  </si>
  <si>
    <t>Patkós Árpád</t>
  </si>
  <si>
    <t>Murányi György</t>
  </si>
  <si>
    <t>Sóti Vanda</t>
  </si>
  <si>
    <t>Vágó Taksony</t>
  </si>
  <si>
    <t>Káldor Rita</t>
  </si>
  <si>
    <t>Perger Anikó</t>
  </si>
  <si>
    <t>Burján Hedvig</t>
  </si>
  <si>
    <t>Sasvári Olga</t>
  </si>
  <si>
    <t>Nagy Ádám</t>
  </si>
  <si>
    <t>Parti Lőrinc</t>
  </si>
  <si>
    <t>Szamosi Géza</t>
  </si>
  <si>
    <t>Vass Lázár</t>
  </si>
  <si>
    <t>Hajnal Tamás</t>
  </si>
  <si>
    <t>Pesti Borbála</t>
  </si>
  <si>
    <t>Szekeres Anikó</t>
  </si>
  <si>
    <t>Gönci Lídia</t>
  </si>
  <si>
    <t>Megyesi Violetta</t>
  </si>
  <si>
    <t>Erdei Fábián</t>
  </si>
  <si>
    <t>Roboz Huba</t>
  </si>
  <si>
    <t>Hegedűs Gertrúd</t>
  </si>
  <si>
    <t>Lánczi Helga</t>
  </si>
  <si>
    <t>Prohaszka Fülöp</t>
  </si>
  <si>
    <t>Poór Gusztáv</t>
  </si>
  <si>
    <t>Pázmány Gyöngyi</t>
  </si>
  <si>
    <t>Huszár Gyöngyi</t>
  </si>
  <si>
    <t>Erdei Lídia</t>
  </si>
  <si>
    <t>Gyimesi Arnold</t>
  </si>
  <si>
    <t>Dózsa Bíborka</t>
  </si>
  <si>
    <t>Pék Bátor</t>
  </si>
  <si>
    <t>Stark Miléna</t>
  </si>
  <si>
    <t>Balla Lilla</t>
  </si>
  <si>
    <t>Szelei Ilka</t>
  </si>
  <si>
    <t>Füstös Salamon</t>
  </si>
  <si>
    <t>Petró Helga</t>
  </si>
  <si>
    <t>Szép Linda</t>
  </si>
  <si>
    <t>Selmeci Adrienn</t>
  </si>
  <si>
    <t>Gyimesi Bódog</t>
  </si>
  <si>
    <t>Hagymási Kármen</t>
  </si>
  <si>
    <t>Faludi Tamás</t>
  </si>
  <si>
    <t>Szegő Vazul</t>
  </si>
  <si>
    <t>Szabados Virág</t>
  </si>
  <si>
    <t>Halmosi Elvira</t>
  </si>
  <si>
    <t>Siklósi Vazul</t>
  </si>
  <si>
    <t>Liptai Gerzson</t>
  </si>
  <si>
    <t>Kun Gabriella</t>
  </si>
  <si>
    <t>Barta Angéla</t>
  </si>
  <si>
    <t>Szép Lujza</t>
  </si>
  <si>
    <t>Gémes Kálmán</t>
  </si>
  <si>
    <t>Asztalos Attila</t>
  </si>
  <si>
    <t>Engi Tamara</t>
  </si>
  <si>
    <t>Deli István</t>
  </si>
  <si>
    <t>Kerepesi Brigitta</t>
  </si>
  <si>
    <t>Goda Magda</t>
  </si>
  <si>
    <t>Nógrádi Emilia</t>
  </si>
  <si>
    <t>Sári Jenő</t>
  </si>
  <si>
    <t>Rédei Rókus</t>
  </si>
  <si>
    <t>Földvári Károly</t>
  </si>
  <si>
    <t>Rózsahegyi István</t>
  </si>
  <si>
    <t>Mester Zsigmond</t>
  </si>
  <si>
    <t>Kassai Andor</t>
  </si>
  <si>
    <t>Stadler Helga</t>
  </si>
  <si>
    <t>Jurányi Leonóra</t>
  </si>
  <si>
    <t>Pécsi Bulcsú</t>
  </si>
  <si>
    <t>Pollák Adorján</t>
  </si>
  <si>
    <t>Pákozdi Tódor</t>
  </si>
  <si>
    <t>Béres Róbert</t>
  </si>
  <si>
    <t>Lendvai Hilda</t>
  </si>
  <si>
    <t>Jancsó Endre</t>
  </si>
  <si>
    <t>Radnai Renáta</t>
  </si>
  <si>
    <t>Bolgár Medárd</t>
  </si>
  <si>
    <t>Fehérvári Regina</t>
  </si>
  <si>
    <t>Egervári Adorján</t>
  </si>
  <si>
    <t>Sitkei Bulcsú</t>
  </si>
  <si>
    <t>Péli Mátyás</t>
  </si>
  <si>
    <t>Péli Noémi</t>
  </si>
  <si>
    <t>Asztalos Andrea</t>
  </si>
  <si>
    <t>Káplár Attila</t>
  </si>
  <si>
    <t>Hidvégi Simon</t>
  </si>
  <si>
    <t>Baranyai Jakab</t>
  </si>
  <si>
    <t>Földes Violetta</t>
  </si>
  <si>
    <t>Nagy Tamás</t>
  </si>
  <si>
    <t>Szatmári Hedvig</t>
  </si>
  <si>
    <t>Huszár Csilla</t>
  </si>
  <si>
    <t>Dózsa Klotild</t>
  </si>
  <si>
    <t>Aradi Adél</t>
  </si>
  <si>
    <t>Kondor Valéria</t>
  </si>
  <si>
    <t>Pázmány Vince</t>
  </si>
  <si>
    <t>Szolnoki Emőke</t>
  </si>
  <si>
    <t>Ravasz Éva</t>
  </si>
  <si>
    <t>Karácsony Lőrinc</t>
  </si>
  <si>
    <t>Mohácsi Herman</t>
  </si>
  <si>
    <t>Kapás Virág</t>
  </si>
  <si>
    <t>Király Ábrahám</t>
  </si>
  <si>
    <t>Szerdahelyi Beáta</t>
  </si>
  <si>
    <t>Réz Ottó</t>
  </si>
  <si>
    <t>Csordás Norbert</t>
  </si>
  <si>
    <t>Kende Kálmán</t>
  </si>
  <si>
    <t>Réti Ivó</t>
  </si>
  <si>
    <t>Egyed Ivó</t>
  </si>
  <si>
    <t>Fazekas Szabolcs</t>
  </si>
  <si>
    <t>Fóti Aranka</t>
  </si>
  <si>
    <t>Kútvölgyi Richárd</t>
  </si>
  <si>
    <t>Vitéz Soma</t>
  </si>
  <si>
    <t>Harsányi Edvin</t>
  </si>
  <si>
    <t>Mezei Károly</t>
  </si>
  <si>
    <t>Köves Simon</t>
  </si>
  <si>
    <t>Csonka Medárd</t>
  </si>
  <si>
    <t>Petényi Virág</t>
  </si>
  <si>
    <t>Szendrő Balázs</t>
  </si>
  <si>
    <t>Hamar Róbert</t>
  </si>
  <si>
    <t>Solymos Evelin</t>
  </si>
  <si>
    <t>Surányi Vilmos</t>
  </si>
  <si>
    <t>Szegő Ádám</t>
  </si>
  <si>
    <t>Rudas Krisztián</t>
  </si>
  <si>
    <t>Sitkei Enikő</t>
  </si>
  <si>
    <t>Pozsgai Bernát</t>
  </si>
  <si>
    <t>Arató Elvira</t>
  </si>
  <si>
    <t>Kulcsár Ernő</t>
  </si>
  <si>
    <t>Laczkó Regina</t>
  </si>
  <si>
    <t>Kozák Jusztin</t>
  </si>
  <si>
    <t>Perényi Norbert</t>
  </si>
  <si>
    <t>Hidvégi Tímea</t>
  </si>
  <si>
    <t>Váraljai Kriszta</t>
  </si>
  <si>
    <t>Karikás Ábrahám</t>
  </si>
  <si>
    <t>Szőllősi Donát</t>
  </si>
  <si>
    <t>Kocsis Boldizsár</t>
  </si>
  <si>
    <t>Vörös Bátor</t>
  </si>
  <si>
    <t>Kurucz Mária</t>
  </si>
  <si>
    <t>Somos Veronika</t>
  </si>
  <si>
    <t>Kövér Jácint</t>
  </si>
  <si>
    <t>Ambrus Lajos</t>
  </si>
  <si>
    <t>Havas Terézia</t>
  </si>
  <si>
    <t>Petényi Anikó</t>
  </si>
  <si>
    <t>Péli Rita</t>
  </si>
  <si>
    <t>Hagymási Tivadar</t>
  </si>
  <si>
    <t>Kovács Szabrina</t>
  </si>
  <si>
    <t>Pásztor Gedeon</t>
  </si>
  <si>
    <t>Eke Antal</t>
  </si>
  <si>
    <t>Patkós Izsó</t>
  </si>
  <si>
    <t>Halasi Evelin</t>
  </si>
  <si>
    <t>Koncz Kálmán</t>
  </si>
  <si>
    <t>Halász Bíborka</t>
  </si>
  <si>
    <t>Pollák Aurél</t>
  </si>
  <si>
    <t>Gyimesi Stefánia</t>
  </si>
  <si>
    <t>Pálinkás Pongrác</t>
  </si>
  <si>
    <t>Szalai Nelli</t>
  </si>
  <si>
    <t>Császár Simon</t>
  </si>
  <si>
    <t>Hetényi Albert</t>
  </si>
  <si>
    <t>Kovács Helga</t>
  </si>
  <si>
    <t>Balog Szabolcs</t>
  </si>
  <si>
    <t>Székács Zoltán</t>
  </si>
  <si>
    <t>Galambos Sándor</t>
  </si>
  <si>
    <t>Makra Tamás</t>
  </si>
  <si>
    <t>Balog Amália</t>
  </si>
  <si>
    <t>Kuti Gusztáv</t>
  </si>
  <si>
    <t>Köves Gyula</t>
  </si>
  <si>
    <t>Vajda Kornél</t>
  </si>
  <si>
    <t>Berényi Kornél</t>
  </si>
  <si>
    <t>Iványi Dénes</t>
  </si>
  <si>
    <t>Jobbágy Soma</t>
  </si>
  <si>
    <t>Rédei Mihály</t>
  </si>
  <si>
    <t>Sárosi Nándor</t>
  </si>
  <si>
    <t>Szalai Bálint</t>
  </si>
  <si>
    <t>Aradi Olivér</t>
  </si>
  <si>
    <t>Polgár Adorján</t>
  </si>
  <si>
    <t>Makra Emilia</t>
  </si>
  <si>
    <t>Pölöskei Tas</t>
  </si>
  <si>
    <t>Pete Farkas</t>
  </si>
  <si>
    <t>Sóti Pál</t>
  </si>
  <si>
    <t>Lapos Vilmos</t>
  </si>
  <si>
    <t>Rózsahegyi Illés</t>
  </si>
  <si>
    <t>Sallai Ferenc</t>
  </si>
  <si>
    <t>Parádi Zsuzsanna</t>
  </si>
  <si>
    <t>Porkoláb Bonifác</t>
  </si>
  <si>
    <t>Nyéki Szervác</t>
  </si>
  <si>
    <t>Kalocsai Iván</t>
  </si>
  <si>
    <t>Vörös Timót</t>
  </si>
  <si>
    <t>Pécsi Fülöp</t>
  </si>
  <si>
    <t>Bihari Bálint</t>
  </si>
  <si>
    <t>Sipos Bence</t>
  </si>
  <si>
    <t>Bíró Imre</t>
  </si>
  <si>
    <t>Kecskés Szilárd</t>
  </si>
  <si>
    <t>Kósa József</t>
  </si>
  <si>
    <t>Gémes Dorottya</t>
  </si>
  <si>
    <t>Szabó Ivó</t>
  </si>
  <si>
    <t>Tar Gertrúd</t>
  </si>
  <si>
    <t>Somlai Fábián</t>
  </si>
  <si>
    <t>Pócsik Emese</t>
  </si>
  <si>
    <t>Szendrő Ádám</t>
  </si>
  <si>
    <t>Bakos Alfréd</t>
  </si>
  <si>
    <t>Pollák Ibolya</t>
  </si>
  <si>
    <t>Csontos Hermina</t>
  </si>
  <si>
    <t>Garamvölgyi Ágoston</t>
  </si>
  <si>
    <t>Kassai Kornélia</t>
  </si>
  <si>
    <t>Pete Kristóf</t>
  </si>
  <si>
    <t>Mezei Ágota</t>
  </si>
  <si>
    <t>Nagy Gyula</t>
  </si>
  <si>
    <t>Király Medárd</t>
  </si>
  <si>
    <t>Szabados Réka</t>
  </si>
  <si>
    <t>Aradi Klotild</t>
  </si>
  <si>
    <t>Poór Vencel</t>
  </si>
  <si>
    <t>Tihanyi András</t>
  </si>
  <si>
    <t>Kapás Viktória</t>
  </si>
  <si>
    <t>Somos Károly</t>
  </si>
  <si>
    <t>Szendrei Gál</t>
  </si>
  <si>
    <t>Hidvégi Jolán</t>
  </si>
  <si>
    <t>Ember Rezső</t>
  </si>
  <si>
    <t>Kormos Taksony</t>
  </si>
  <si>
    <t>Osváth Ivó</t>
  </si>
  <si>
    <t>Szigeti Szilárd</t>
  </si>
  <si>
    <t>Szentmiklósi Melinda</t>
  </si>
  <si>
    <t>Matos Violetta</t>
  </si>
  <si>
    <t>Fekete Franciska</t>
  </si>
  <si>
    <t>Roboz Sebestény</t>
  </si>
  <si>
    <t>Ritter Lázár</t>
  </si>
  <si>
    <t>Márkus Titusz</t>
  </si>
  <si>
    <t>Ács Hajnalka</t>
  </si>
  <si>
    <t>Gond Tibor</t>
  </si>
  <si>
    <t>Fenyvesi Dániel</t>
  </si>
  <si>
    <t>Valkó Laura</t>
  </si>
  <si>
    <t>Rejtő Bendegúz</t>
  </si>
  <si>
    <t>Garamvölgyi Kármen</t>
  </si>
  <si>
    <t>Pálos Emőke</t>
  </si>
  <si>
    <t>Huber Balázs</t>
  </si>
  <si>
    <t>Csernus Norbert</t>
  </si>
  <si>
    <t>Ócsai Zétény</t>
  </si>
  <si>
    <t>Nemes Ágoston</t>
  </si>
  <si>
    <t>Somodi Magdolna</t>
  </si>
  <si>
    <t>Székely Dávid</t>
  </si>
  <si>
    <t>Deák Krisztina</t>
  </si>
  <si>
    <t>Nyerges Györgyi</t>
  </si>
  <si>
    <t>Márkus Viktor</t>
  </si>
  <si>
    <t>Homoki Kornél</t>
  </si>
  <si>
    <t>Palotás Simon</t>
  </si>
  <si>
    <t>Kerekes Károly</t>
  </si>
  <si>
    <t>Ligeti Szidónia</t>
  </si>
  <si>
    <t>Szarka Arika</t>
  </si>
  <si>
    <t>Pölöskei Ferenc</t>
  </si>
  <si>
    <t>Pék Gál</t>
  </si>
  <si>
    <t>Dömötör Ágota</t>
  </si>
  <si>
    <t>Szirtes Eszter</t>
  </si>
  <si>
    <t>Fekete Szilvia</t>
  </si>
  <si>
    <t>Unger Kármen</t>
  </si>
  <si>
    <t>Padányi Benedek</t>
  </si>
  <si>
    <t>Harmat Tibor</t>
  </si>
  <si>
    <t>Pajor Ede</t>
  </si>
  <si>
    <t>Szegedi Jolán</t>
  </si>
  <si>
    <t>Lengyel Jolán</t>
  </si>
  <si>
    <t>Pázmány Szeréna</t>
  </si>
  <si>
    <t>Munkácsi Lili</t>
  </si>
  <si>
    <t>Szegedi Liliána</t>
  </si>
  <si>
    <t>Dobai Kármen</t>
  </si>
  <si>
    <t>Jávor Antónia</t>
  </si>
  <si>
    <t>Lánczi Katalin</t>
  </si>
  <si>
    <t>Juhász Valéria</t>
  </si>
  <si>
    <t>Sági Olivér</t>
  </si>
  <si>
    <t>Soproni Simon</t>
  </si>
  <si>
    <t>Fényes Boldizsár</t>
  </si>
  <si>
    <t>Bakos Aranka</t>
  </si>
  <si>
    <t>Kassai Katalin</t>
  </si>
  <si>
    <t>Váraljai Mónika</t>
  </si>
  <si>
    <t>Király Endre</t>
  </si>
  <si>
    <t>Sziráki Viktória</t>
  </si>
  <si>
    <t>Mohácsi Hedvig</t>
  </si>
  <si>
    <t>Goda Boglár</t>
  </si>
  <si>
    <t>Vass Barna</t>
  </si>
  <si>
    <t>Perlaki Csenger</t>
  </si>
  <si>
    <t>Regős Ferenc</t>
  </si>
  <si>
    <t>Gond Albert</t>
  </si>
  <si>
    <t>Pázmány Borisz</t>
  </si>
  <si>
    <t>Kövér Norbert</t>
  </si>
  <si>
    <t>Pálfi Judit</t>
  </si>
  <si>
    <t>Mózer Emma</t>
  </si>
  <si>
    <t>Lantos Szabolcs</t>
  </si>
  <si>
    <t>Mészáros Noémi</t>
  </si>
  <si>
    <t>Hetényi Irén</t>
  </si>
  <si>
    <t>Vámos Gerzson</t>
  </si>
  <si>
    <t>Honti Kornél</t>
  </si>
  <si>
    <t>Kamarás Ilka</t>
  </si>
  <si>
    <t>Kende Éva</t>
  </si>
  <si>
    <t>Varga Tihamér</t>
  </si>
  <si>
    <t>Tar Tas</t>
  </si>
  <si>
    <t>Gyulai Jeromos</t>
  </si>
  <si>
    <t>Kemény Angéla</t>
  </si>
  <si>
    <t>Rédei Roland</t>
  </si>
  <si>
    <t>Serföző Réka</t>
  </si>
  <si>
    <t>Rudas Etelka</t>
  </si>
  <si>
    <t>Vadász Boriska</t>
  </si>
  <si>
    <t>Pázmány Szidónia</t>
  </si>
  <si>
    <t>Földvári Renáta</t>
  </si>
  <si>
    <t>Nyitrai Károly</t>
  </si>
  <si>
    <t>Rádi Örs</t>
  </si>
  <si>
    <t>Erdős Hajnalka</t>
  </si>
  <si>
    <t>Bodrogi Ottó</t>
  </si>
  <si>
    <t>Szelei Szabina</t>
  </si>
  <si>
    <t>Rudas Sára</t>
  </si>
  <si>
    <t>Sipos György</t>
  </si>
  <si>
    <t>Fábián Barnabás</t>
  </si>
  <si>
    <t>Zeke Benő</t>
  </si>
  <si>
    <t>Orosz Noémi</t>
  </si>
  <si>
    <t>Lovász Frigyes</t>
  </si>
  <si>
    <t>Bodrogi Szaniszló</t>
  </si>
  <si>
    <t>Molnár Marcell</t>
  </si>
  <si>
    <t>Iványi Ferenc</t>
  </si>
  <si>
    <t>Makai Szervác</t>
  </si>
  <si>
    <t>Kocsis Ilka</t>
  </si>
  <si>
    <t>Mező Ida</t>
  </si>
  <si>
    <t>Halász Titusz</t>
  </si>
  <si>
    <t>Galla Magdolna</t>
  </si>
  <si>
    <t>Tihanyi Beáta</t>
  </si>
  <si>
    <t>Szabados Viktor</t>
  </si>
  <si>
    <t>Rádi Oszkár</t>
  </si>
  <si>
    <t>Rozsnyai Andrea</t>
  </si>
  <si>
    <t>Kozák Ignác</t>
  </si>
  <si>
    <t>Kónya Áron</t>
  </si>
  <si>
    <t>Palágyi Anna</t>
  </si>
  <si>
    <t>Jurányi Richárd</t>
  </si>
  <si>
    <t>Kökény Tekla</t>
  </si>
  <si>
    <t>Ács Jolán</t>
  </si>
  <si>
    <t>Sánta Arany</t>
  </si>
  <si>
    <t>Rózsa Galina</t>
  </si>
  <si>
    <t>Rozsnyai Klotild</t>
  </si>
  <si>
    <t>Karácsony Tilda</t>
  </si>
  <si>
    <t>Gerő Olga</t>
  </si>
  <si>
    <t>Csorba Antónia</t>
  </si>
  <si>
    <t>Czakó Róbert</t>
  </si>
  <si>
    <t>Cseh Gergely</t>
  </si>
  <si>
    <t>Raffai Boglárka</t>
  </si>
  <si>
    <t>Zentai Emese</t>
  </si>
  <si>
    <t>Hagymási Kata</t>
  </si>
  <si>
    <t>Réti Réka</t>
  </si>
  <si>
    <t>Katona Benedek</t>
  </si>
  <si>
    <t>Abonyi Laura</t>
  </si>
  <si>
    <t>Káldor Simon</t>
  </si>
  <si>
    <t>Dóczi Jeromos</t>
  </si>
  <si>
    <t>Kerekes Félix</t>
  </si>
  <si>
    <t>Poór Lipót</t>
  </si>
  <si>
    <t>Pásztor Csongor</t>
  </si>
  <si>
    <t>Szorád Simon</t>
  </si>
  <si>
    <t>Stark Rókus</t>
  </si>
  <si>
    <t>Koltai Attila</t>
  </si>
  <si>
    <t>Somogyvári Lenke</t>
  </si>
  <si>
    <t>Surányi Katinka</t>
  </si>
  <si>
    <t>Udvardi Zétény</t>
  </si>
  <si>
    <t>Matos Bálint</t>
  </si>
  <si>
    <t>Ravasz Péter</t>
  </si>
  <si>
    <t>Kurucz Ibolya</t>
  </si>
  <si>
    <t>Kékesi Arnold</t>
  </si>
  <si>
    <t>Fodor Ede</t>
  </si>
  <si>
    <t>Rédei Adalbert</t>
  </si>
  <si>
    <t>Keleti László</t>
  </si>
  <si>
    <t>Rajnai Móricz</t>
  </si>
  <si>
    <t>Szigetvári Dezső</t>
  </si>
  <si>
    <t>Gáti Márk</t>
  </si>
  <si>
    <t>Simó Hajna</t>
  </si>
  <si>
    <t>Kis Annamária</t>
  </si>
  <si>
    <t>Szebeni Luca</t>
  </si>
  <si>
    <t>Pados Lívia</t>
  </si>
  <si>
    <t>Gazdag Márk</t>
  </si>
  <si>
    <t>Róka Zsigmond</t>
  </si>
  <si>
    <t>Huszka Elvira</t>
  </si>
  <si>
    <t>Czakó Enikő</t>
  </si>
  <si>
    <t>Ujvári Galina</t>
  </si>
  <si>
    <t>Sárközi Virág</t>
  </si>
  <si>
    <t>Gond Richárd</t>
  </si>
  <si>
    <t>Bodrogi Zsuzsanna</t>
  </si>
  <si>
    <t>Valkó Benő</t>
  </si>
  <si>
    <t>Krizsán Amanda</t>
  </si>
  <si>
    <t>Sas Soma</t>
  </si>
  <si>
    <t>Szőllősi Tiborc</t>
  </si>
  <si>
    <t>Szirtes Vilma</t>
  </si>
  <si>
    <t>Egervári Gabriella</t>
  </si>
  <si>
    <t>Benkő Sebestény</t>
  </si>
  <si>
    <t>Végh Ambrus</t>
  </si>
  <si>
    <t>Hajdú Jeromos</t>
  </si>
  <si>
    <t>Huszka Ágota</t>
  </si>
  <si>
    <t>Körmendi Norbert</t>
  </si>
  <si>
    <t>Vida Lujza</t>
  </si>
  <si>
    <t>Rostás Károly</t>
  </si>
  <si>
    <t>Rákoczi Réka</t>
  </si>
  <si>
    <t>Zentai Magda</t>
  </si>
  <si>
    <t>Keszler Márk</t>
  </si>
  <si>
    <t>Megyeri Mária</t>
  </si>
  <si>
    <t>Huszák Csilla</t>
  </si>
  <si>
    <t>Fábián Emma</t>
  </si>
  <si>
    <t>Fóti Fábián</t>
  </si>
  <si>
    <t>Kádár Félix</t>
  </si>
  <si>
    <t>Petrányi Márta</t>
  </si>
  <si>
    <t>Vörös Béla</t>
  </si>
  <si>
    <t>Lévai Tekla</t>
  </si>
  <si>
    <t>Király Heléna</t>
  </si>
  <si>
    <t>Parti Teréz</t>
  </si>
  <si>
    <t>Várnai Emma</t>
  </si>
  <si>
    <t>Radnóti Hédi</t>
  </si>
  <si>
    <t>Osváth Olimpia</t>
  </si>
  <si>
    <t>Sényi Csilla</t>
  </si>
  <si>
    <t>Sárai Pál</t>
  </si>
  <si>
    <t>Fejes Sarolta</t>
  </si>
  <si>
    <t>Ocskó Ferenc</t>
  </si>
  <si>
    <t>Fonyódi Magdolna</t>
  </si>
  <si>
    <t>Kerti Paula</t>
  </si>
  <si>
    <t>Vass Mária</t>
  </si>
  <si>
    <t>Szeberényi Roland</t>
  </si>
  <si>
    <t>Szőke Helga</t>
  </si>
  <si>
    <t>Mohácsi Edvin</t>
  </si>
  <si>
    <t>Hamza Laura</t>
  </si>
  <si>
    <t>Almási Zsigmond</t>
  </si>
  <si>
    <t>Benkő Mária</t>
  </si>
  <si>
    <t>Káplár Hédi</t>
  </si>
  <si>
    <t>Szalkai Simon</t>
  </si>
  <si>
    <t>Váraljai Valéria</t>
  </si>
  <si>
    <t>Forgács Mihály</t>
  </si>
  <si>
    <t>Patkós Edgár</t>
  </si>
  <si>
    <t>Cseke Győző</t>
  </si>
  <si>
    <t>Hagymási Boriska</t>
  </si>
  <si>
    <t>Goda Gerzson</t>
  </si>
  <si>
    <t>Halasi Szaniszló</t>
  </si>
  <si>
    <t>Szántó Árpád</t>
  </si>
  <si>
    <t>Rédei Gedeon</t>
  </si>
  <si>
    <t>Faludi Rudolf</t>
  </si>
  <si>
    <t>Garami Hunor</t>
  </si>
  <si>
    <t>Szolnoki Heléna</t>
  </si>
  <si>
    <t>Rádai Zoltán</t>
  </si>
  <si>
    <t>Rozsnyai Emma</t>
  </si>
  <si>
    <t>Sárai Móricz</t>
  </si>
  <si>
    <t>Köves Herman</t>
  </si>
  <si>
    <t>Morvai Ágoston</t>
  </si>
  <si>
    <t>Karácsony Gerda</t>
  </si>
  <si>
    <t>Rigó Lajos</t>
  </si>
  <si>
    <t>Hidvégi Heléna</t>
  </si>
  <si>
    <t>Fenyvesi Ábel</t>
  </si>
  <si>
    <t>Almási Mária</t>
  </si>
  <si>
    <t>Szántai Réka</t>
  </si>
  <si>
    <t>Bíró Jenő</t>
  </si>
  <si>
    <t>Megyeri Oszkár</t>
  </si>
  <si>
    <t>Diószegi Adalbert</t>
  </si>
  <si>
    <t>Kádár Stefánia</t>
  </si>
  <si>
    <t>Csontos Lénárd</t>
  </si>
  <si>
    <t>Takács Liza</t>
  </si>
  <si>
    <t>Kékesi Irén</t>
  </si>
  <si>
    <t>Cseke Vilmos</t>
  </si>
  <si>
    <t>Bodrogi Zoltán</t>
  </si>
  <si>
    <t>Berényi Rezső</t>
  </si>
  <si>
    <t>Selmeci Ágota</t>
  </si>
  <si>
    <t>Lendvai Emőd</t>
  </si>
  <si>
    <t>Bán Barna</t>
  </si>
  <si>
    <t>Keszler Ottó</t>
  </si>
  <si>
    <t>Sebő Mózes</t>
  </si>
  <si>
    <t>Kollár Valéria</t>
  </si>
  <si>
    <t>Dömötör Ibolya</t>
  </si>
  <si>
    <t>Dobos Dorottya</t>
  </si>
  <si>
    <t>Heller Sarolta</t>
  </si>
  <si>
    <t>Kormos Szeréna</t>
  </si>
  <si>
    <t>Szőke Anna</t>
  </si>
  <si>
    <t>Kontra Borisz</t>
  </si>
  <si>
    <t>Kátai Emma</t>
  </si>
  <si>
    <t>Krizsán Aurél</t>
  </si>
  <si>
    <t>Duka László</t>
  </si>
  <si>
    <t>Fenyvesi Emőd</t>
  </si>
  <si>
    <t>Szamosi Szidónia</t>
  </si>
  <si>
    <t>Kalmár Zoltán</t>
  </si>
  <si>
    <t>Rónai Timót</t>
  </si>
  <si>
    <t>Benkő Tivadar</t>
  </si>
  <si>
    <t>Fehérvári Márk</t>
  </si>
  <si>
    <t>Pandúr Szaniszló</t>
  </si>
  <si>
    <t>Mosolygó Bertalan</t>
  </si>
  <si>
    <t>Kondor Gergő</t>
  </si>
  <si>
    <t>Ember Csaba</t>
  </si>
  <si>
    <t>Pataki Aladár</t>
  </si>
  <si>
    <t>Káplár Jakab</t>
  </si>
  <si>
    <t>Kertes Franciska</t>
  </si>
  <si>
    <t>Somlai Titusz</t>
  </si>
  <si>
    <t>Szilágyi Vilmos</t>
  </si>
  <si>
    <t>Német Géza</t>
  </si>
  <si>
    <t>Sütő Tivadar</t>
  </si>
  <si>
    <t>Mikó Marietta</t>
  </si>
  <si>
    <t>Pósa Taksony</t>
  </si>
  <si>
    <t>Kun Amália</t>
  </si>
  <si>
    <t>Dóka Szaniszló</t>
  </si>
  <si>
    <t>Sasvári Ibolya</t>
  </si>
  <si>
    <t>Szentmiklósi Géza</t>
  </si>
  <si>
    <t>Sárkány Lídia</t>
  </si>
  <si>
    <t>Dallos Farkas</t>
  </si>
  <si>
    <t>Szilágyi Örs</t>
  </si>
  <si>
    <t>Pálfi Imre</t>
  </si>
  <si>
    <t>Kőszegi Katalin</t>
  </si>
  <si>
    <t>Tar Móricz</t>
  </si>
  <si>
    <t>Valkó Boglárka</t>
  </si>
  <si>
    <t>Szarka László</t>
  </si>
  <si>
    <t>Sárvári Gál</t>
  </si>
  <si>
    <t>Solymos Ádám</t>
  </si>
  <si>
    <t>Bolgár Özséb</t>
  </si>
  <si>
    <t>Kőszegi Natália</t>
  </si>
  <si>
    <t>Vitéz Regina</t>
  </si>
  <si>
    <t>Farkas Levente</t>
  </si>
  <si>
    <t>Karácsony Anikó</t>
  </si>
  <si>
    <t>Martos Enikő</t>
  </si>
  <si>
    <t>Róka Tamás</t>
  </si>
  <si>
    <t>Révész Melinda</t>
  </si>
  <si>
    <t>Gönci Izabella</t>
  </si>
  <si>
    <t>Szepesi Arnold</t>
  </si>
  <si>
    <t>Galla Kármen</t>
  </si>
  <si>
    <t>Kondor Vilma</t>
  </si>
  <si>
    <t>Nagy Jusztin</t>
  </si>
  <si>
    <t>Nógrádi Magda</t>
  </si>
  <si>
    <t>Gyulai Éva</t>
  </si>
  <si>
    <t>Szőnyi Boldizsár</t>
  </si>
  <si>
    <t>Király Hédi</t>
  </si>
  <si>
    <t>Mocsári Félix</t>
  </si>
  <si>
    <t>Jurányi Terézia</t>
  </si>
  <si>
    <t>Nyéki Bódog</t>
  </si>
  <si>
    <t>Veress Elvira</t>
  </si>
  <si>
    <t>Dömötör Matild</t>
  </si>
  <si>
    <t>Erdei Imre</t>
  </si>
  <si>
    <t>Kormos Dávid</t>
  </si>
  <si>
    <t>Mocsári Paulina</t>
  </si>
  <si>
    <t>Koltai Galina</t>
  </si>
  <si>
    <t>Köves Amália</t>
  </si>
  <si>
    <t>Császár Olimpia</t>
  </si>
  <si>
    <t>Somos Szervác</t>
  </si>
  <si>
    <t>Váradi Anita</t>
  </si>
  <si>
    <t>Szorád Máté</t>
  </si>
  <si>
    <t>Horváth Renáta</t>
  </si>
  <si>
    <t>Szemes Ede</t>
  </si>
  <si>
    <t>Enyedi Frigyes</t>
  </si>
  <si>
    <t>Rajnai Anikó</t>
  </si>
  <si>
    <t>Karsai Adél</t>
  </si>
  <si>
    <t>Rónai Ervin</t>
  </si>
  <si>
    <t>Szakács Ernő</t>
  </si>
  <si>
    <t>Adorján Szabolcs</t>
  </si>
  <si>
    <t>Szép Barna</t>
  </si>
  <si>
    <t>Lugosi Leonóra</t>
  </si>
  <si>
    <t>Kecskés Renáta</t>
  </si>
  <si>
    <t>dátum</t>
  </si>
  <si>
    <t>X194</t>
  </si>
  <si>
    <t>azonosító</t>
  </si>
  <si>
    <t>kód</t>
  </si>
  <si>
    <t>szül.hely</t>
  </si>
  <si>
    <t>lakhely</t>
  </si>
  <si>
    <t>Dorog</t>
  </si>
  <si>
    <t>Veszprém</t>
  </si>
  <si>
    <t>Mezőberény</t>
  </si>
  <si>
    <t>Tiszaújváros</t>
  </si>
  <si>
    <t>Barcs</t>
  </si>
  <si>
    <t>Makó</t>
  </si>
  <si>
    <t>Szombathely</t>
  </si>
  <si>
    <t>Kiskunhalas</t>
  </si>
  <si>
    <t>Mezőtúr</t>
  </si>
  <si>
    <t>Budapest XVI. kerület</t>
  </si>
  <si>
    <t>Pécs</t>
  </si>
  <si>
    <t>Bonyhád</t>
  </si>
  <si>
    <t>Karcag</t>
  </si>
  <si>
    <t>Jászberény</t>
  </si>
  <si>
    <t>Budapest XX. kerület</t>
  </si>
  <si>
    <t>Sajószentpéter</t>
  </si>
  <si>
    <t>Üllő</t>
  </si>
  <si>
    <t>Kisújszállás</t>
  </si>
  <si>
    <t>Sopron</t>
  </si>
  <si>
    <t>Budapest XIX. kerület</t>
  </si>
  <si>
    <t>Ajka</t>
  </si>
  <si>
    <t>Sárospatak</t>
  </si>
  <si>
    <t>Bátonyterenye</t>
  </si>
  <si>
    <t>Budapest I. kerület</t>
  </si>
  <si>
    <t>Csorna</t>
  </si>
  <si>
    <t>Siófok</t>
  </si>
  <si>
    <t>Cegléd</t>
  </si>
  <si>
    <t>Dombóvár</t>
  </si>
  <si>
    <t>Szekszárd</t>
  </si>
  <si>
    <t>Kecskemét</t>
  </si>
  <si>
    <t>Zalaegerszeg</t>
  </si>
  <si>
    <t>Monor</t>
  </si>
  <si>
    <t>Isaszeg</t>
  </si>
  <si>
    <t>Budapest XI. kerület</t>
  </si>
  <si>
    <t>Tapolca</t>
  </si>
  <si>
    <t>Pilis</t>
  </si>
  <si>
    <t>Debrecen</t>
  </si>
  <si>
    <t>Békés</t>
  </si>
  <si>
    <t>Hajdúszoboszló</t>
  </si>
  <si>
    <t>Celldömölk</t>
  </si>
  <si>
    <t>Szeged</t>
  </si>
  <si>
    <t>Budapest XVII. kerület</t>
  </si>
  <si>
    <t>Kaposvár</t>
  </si>
  <si>
    <t>Százhalombatta</t>
  </si>
  <si>
    <t>Szigethalom</t>
  </si>
  <si>
    <t>Hajdúsámson</t>
  </si>
  <si>
    <t>Budapest IV. kerület</t>
  </si>
  <si>
    <t>Budapest XXIII. kerület</t>
  </si>
  <si>
    <t>Újfehértó</t>
  </si>
  <si>
    <t>Budapest XIII. kerület</t>
  </si>
  <si>
    <t>Budapest VII. kerület</t>
  </si>
  <si>
    <t>Mór</t>
  </si>
  <si>
    <t>Tolna</t>
  </si>
  <si>
    <t>Salgótarján</t>
  </si>
  <si>
    <t>Dabas</t>
  </si>
  <si>
    <t>Kazincbarcika</t>
  </si>
  <si>
    <t>Baja</t>
  </si>
  <si>
    <t>Tiszaföldvár</t>
  </si>
  <si>
    <t>Pomáz</t>
  </si>
  <si>
    <t>Budakeszi</t>
  </si>
  <si>
    <t>Edelény</t>
  </si>
  <si>
    <t>Gödöllő</t>
  </si>
  <si>
    <t>Pápa</t>
  </si>
  <si>
    <t>Dunakeszi</t>
  </si>
  <si>
    <t>Püspökladány</t>
  </si>
  <si>
    <t>Várpalota</t>
  </si>
  <si>
    <t>Sátoraljaújhely</t>
  </si>
  <si>
    <t>Nagyatád</t>
  </si>
  <si>
    <t>Kiskőrös</t>
  </si>
  <si>
    <t>Eger</t>
  </si>
  <si>
    <t>Budapest III. kerület</t>
  </si>
  <si>
    <t>Nagykálló</t>
  </si>
  <si>
    <t>Hatvan</t>
  </si>
  <si>
    <t>Kőszeg</t>
  </si>
  <si>
    <t>X123</t>
  </si>
  <si>
    <t>N982</t>
  </si>
  <si>
    <t>Q990</t>
  </si>
  <si>
    <t>G139</t>
  </si>
  <si>
    <t>Z367</t>
  </si>
  <si>
    <t>B252</t>
  </si>
  <si>
    <t>A135</t>
  </si>
  <si>
    <t>Q622</t>
  </si>
  <si>
    <t>U401</t>
  </si>
  <si>
    <t>A131</t>
  </si>
  <si>
    <t>L944</t>
  </si>
  <si>
    <t>F591</t>
  </si>
  <si>
    <t>O578</t>
  </si>
  <si>
    <t>O486</t>
  </si>
  <si>
    <t>L184</t>
  </si>
  <si>
    <t>P541</t>
  </si>
  <si>
    <t>W633</t>
  </si>
  <si>
    <t>Q941</t>
  </si>
  <si>
    <t>V352</t>
  </si>
  <si>
    <t>E691</t>
  </si>
  <si>
    <t>A207</t>
  </si>
  <si>
    <t>M718</t>
  </si>
  <si>
    <t>Y739</t>
  </si>
  <si>
    <t>H958</t>
  </si>
  <si>
    <t>Y928</t>
  </si>
  <si>
    <t>G974</t>
  </si>
  <si>
    <t>Q350</t>
  </si>
  <si>
    <t>L129</t>
  </si>
  <si>
    <t>Y871</t>
  </si>
  <si>
    <t>R311</t>
  </si>
  <si>
    <t>W662</t>
  </si>
  <si>
    <t>W673</t>
  </si>
  <si>
    <t>K372</t>
  </si>
  <si>
    <t>M547</t>
  </si>
  <si>
    <t>D160</t>
  </si>
  <si>
    <t>G592</t>
  </si>
  <si>
    <t>I835</t>
  </si>
  <si>
    <t>Y290</t>
  </si>
  <si>
    <t>L829</t>
  </si>
  <si>
    <t>E499</t>
  </si>
  <si>
    <t>N111</t>
  </si>
  <si>
    <t>B789</t>
  </si>
  <si>
    <t>W927</t>
  </si>
  <si>
    <t>O246</t>
  </si>
  <si>
    <t>T834</t>
  </si>
  <si>
    <t>D398</t>
  </si>
  <si>
    <t>H653</t>
  </si>
  <si>
    <t>B992</t>
  </si>
  <si>
    <t>T269</t>
  </si>
  <si>
    <t>R168</t>
  </si>
  <si>
    <t>P524</t>
  </si>
  <si>
    <t>D807</t>
  </si>
  <si>
    <t>E284</t>
  </si>
  <si>
    <t>G597</t>
  </si>
  <si>
    <t>U828</t>
  </si>
  <si>
    <t>J987</t>
  </si>
  <si>
    <t>K306</t>
  </si>
  <si>
    <t>T929</t>
  </si>
  <si>
    <t>R769</t>
  </si>
  <si>
    <t>Z451</t>
  </si>
  <si>
    <t>Z757</t>
  </si>
  <si>
    <t>Q221</t>
  </si>
  <si>
    <t>E211</t>
  </si>
  <si>
    <t>S946</t>
  </si>
  <si>
    <t>R763</t>
  </si>
  <si>
    <t>O196</t>
  </si>
  <si>
    <t>E759</t>
  </si>
  <si>
    <t>X949</t>
  </si>
  <si>
    <t>B949</t>
  </si>
  <si>
    <t>W291</t>
  </si>
  <si>
    <t>I117</t>
  </si>
  <si>
    <t>Z836</t>
  </si>
  <si>
    <t>M990</t>
  </si>
  <si>
    <t>S485</t>
  </si>
  <si>
    <t>T189</t>
  </si>
  <si>
    <t>C286</t>
  </si>
  <si>
    <t>K856</t>
  </si>
  <si>
    <t>C329</t>
  </si>
  <si>
    <t>E133</t>
  </si>
  <si>
    <t>Z841</t>
  </si>
  <si>
    <t>E358</t>
  </si>
  <si>
    <t>Z880</t>
  </si>
  <si>
    <t>D528</t>
  </si>
  <si>
    <t>O981</t>
  </si>
  <si>
    <t>F458</t>
  </si>
  <si>
    <t>S573</t>
  </si>
  <si>
    <t>D635</t>
  </si>
  <si>
    <t>L879</t>
  </si>
  <si>
    <t>T476</t>
  </si>
  <si>
    <t>O988</t>
  </si>
  <si>
    <t>K688</t>
  </si>
  <si>
    <t>I618</t>
  </si>
  <si>
    <t>V738</t>
  </si>
  <si>
    <t>A179</t>
  </si>
  <si>
    <t>J449</t>
  </si>
  <si>
    <t>W824</t>
  </si>
  <si>
    <t>W141</t>
  </si>
  <si>
    <t>L320</t>
  </si>
  <si>
    <t>G431</t>
  </si>
  <si>
    <t>Hajdúböszörmény</t>
  </si>
  <si>
    <t>Dunaharaszti</t>
  </si>
  <si>
    <t>Hajdúhadház</t>
  </si>
  <si>
    <t>Budaörs</t>
  </si>
  <si>
    <t>Heves</t>
  </si>
  <si>
    <t>Gyömrő</t>
  </si>
  <si>
    <t>Hajdúnánás</t>
  </si>
  <si>
    <t>Budapest XVIII. kerület</t>
  </si>
  <si>
    <t>Vác</t>
  </si>
  <si>
    <t>Budapest XXI. kerület</t>
  </si>
  <si>
    <t>Kiskunfélegyháza</t>
  </si>
  <si>
    <t>Békéscsaba</t>
  </si>
  <si>
    <t>Budapest XXII. kerület</t>
  </si>
  <si>
    <t>Törökbálint</t>
  </si>
  <si>
    <t>Komárom</t>
  </si>
  <si>
    <t>Budapest VIII. kerület</t>
  </si>
  <si>
    <t>Esztergom</t>
  </si>
  <si>
    <t>Budapest XIV. kerület</t>
  </si>
  <si>
    <t>Balmazújváros</t>
  </si>
  <si>
    <t>Csongrád</t>
  </si>
  <si>
    <t>Budapest XV. kerület</t>
  </si>
  <si>
    <t>Bicske</t>
  </si>
  <si>
    <t>Sárbogárd</t>
  </si>
  <si>
    <t>Tiszakécske</t>
  </si>
  <si>
    <t>Balassagyarmat</t>
  </si>
  <si>
    <t>Pécel</t>
  </si>
  <si>
    <t>Abony</t>
  </si>
  <si>
    <t>Szentendre</t>
  </si>
  <si>
    <t>Keszthely</t>
  </si>
  <si>
    <t>Nagykanizsa</t>
  </si>
  <si>
    <t>Nagykáta</t>
  </si>
  <si>
    <t>Paks</t>
  </si>
  <si>
    <t>Tata</t>
  </si>
  <si>
    <t>Halasi Emma</t>
  </si>
  <si>
    <t>Kis Noémi</t>
  </si>
  <si>
    <t>Végh Gábor</t>
  </si>
  <si>
    <t>Egervári Vilmos</t>
  </si>
  <si>
    <t>Kozma Erika</t>
  </si>
  <si>
    <t>Révész Ármin</t>
  </si>
  <si>
    <t>Csányi Árpád</t>
  </si>
  <si>
    <t>Szentmiklósi Ágota</t>
  </si>
  <si>
    <t>Nyéki Csenger</t>
  </si>
  <si>
    <t>Jelinek Emőke</t>
  </si>
  <si>
    <t>Garami Mihály</t>
  </si>
  <si>
    <t>Csáki Zsigmond</t>
  </si>
  <si>
    <t>Dudás Vilma</t>
  </si>
  <si>
    <t>Nyéki János</t>
  </si>
  <si>
    <t>Nádor Adrienn</t>
  </si>
  <si>
    <t>Harmat Barbara</t>
  </si>
  <si>
    <t>Szőke Mihály</t>
  </si>
  <si>
    <t>Hagymási Zsuzsanna</t>
  </si>
  <si>
    <t>Keresztes Franciska</t>
  </si>
  <si>
    <t>Török Olívia</t>
  </si>
  <si>
    <t>Kozák Izsó</t>
  </si>
  <si>
    <t>Czakó Evelin</t>
  </si>
  <si>
    <t>Kalocsai Ágota</t>
  </si>
  <si>
    <t>Siklósi Tibor</t>
  </si>
  <si>
    <t>Pásztor Sarolta</t>
  </si>
  <si>
    <t>Pálos Erzsébet</t>
  </si>
  <si>
    <t>Roboz Pál</t>
  </si>
  <si>
    <t>Keszler Júlia</t>
  </si>
  <si>
    <t>Olajos Edina</t>
  </si>
  <si>
    <t>Haraszti Beáta</t>
  </si>
  <si>
    <t>Havas Vendel</t>
  </si>
  <si>
    <t>Palágyi Ármin</t>
  </si>
  <si>
    <t>Petrányi Gabriella</t>
  </si>
  <si>
    <t>Káplár Kármen</t>
  </si>
  <si>
    <t>Vajda Vince</t>
  </si>
  <si>
    <t>Pölöskei Ágota</t>
  </si>
  <si>
    <t>Varga Huba</t>
  </si>
  <si>
    <t>Répási Tivadar</t>
  </si>
  <si>
    <t>Német Erik</t>
  </si>
  <si>
    <t>Szegő Elvira</t>
  </si>
  <si>
    <t>Révész Jónás</t>
  </si>
  <si>
    <t>Hajdú Albert</t>
  </si>
  <si>
    <t>Oláh Boriska</t>
  </si>
  <si>
    <t>Rényi Zétény</t>
  </si>
  <si>
    <t>Nyerges Bíborka</t>
  </si>
  <si>
    <t>Román Emma</t>
  </si>
  <si>
    <t>Pajor Leonóra</t>
  </si>
  <si>
    <t>Kárpáti Hunor</t>
  </si>
  <si>
    <t>Sápi Nóra</t>
  </si>
  <si>
    <t>Seres Erik</t>
  </si>
  <si>
    <t>Harmat Liza</t>
  </si>
  <si>
    <t>Pénzes Miklós</t>
  </si>
  <si>
    <t>Dombi Matild</t>
  </si>
  <si>
    <t>Kubinyi Konrád</t>
  </si>
  <si>
    <t>Farkas Adalbert</t>
  </si>
  <si>
    <t>Sebő Örs</t>
  </si>
  <si>
    <t>Harmat Kelemen</t>
  </si>
  <si>
    <t>Kónya Gertrúd</t>
  </si>
  <si>
    <t>Karsai Petra</t>
  </si>
  <si>
    <t>Lengyel Ágota</t>
  </si>
  <si>
    <t>Pollák Pongrác</t>
  </si>
  <si>
    <t>Hanák Vanda</t>
  </si>
  <si>
    <t>Körmendi Lídia</t>
  </si>
  <si>
    <t>Ambrus Fanni</t>
  </si>
  <si>
    <t>Sebő Laura</t>
  </si>
  <si>
    <t>Perjés Nelli</t>
  </si>
  <si>
    <t>Korpás Sára</t>
  </si>
  <si>
    <t>Hajdú Magdolna</t>
  </si>
  <si>
    <t>Udvardi Ede</t>
  </si>
  <si>
    <t>Pados Erzsébet</t>
  </si>
  <si>
    <t>Kőszegi Oszkár</t>
  </si>
  <si>
    <t>Ember Dávid</t>
  </si>
  <si>
    <t>Mészáros Bíborka</t>
  </si>
  <si>
    <t>Mátrai Ákos</t>
  </si>
  <si>
    <t>Bajor Olívia</t>
  </si>
  <si>
    <t>Huszka Noémi</t>
  </si>
  <si>
    <t>Mácsai Zétény</t>
  </si>
  <si>
    <t>Jankovics Tivadar</t>
  </si>
  <si>
    <t>Veress Aurél</t>
  </si>
  <si>
    <t>Tárnok Ármin</t>
  </si>
  <si>
    <t>Hidvégi Bíborka</t>
  </si>
  <si>
    <t>Pécsi Szaniszló</t>
  </si>
  <si>
    <t>Mácsai Gabriella</t>
  </si>
  <si>
    <t>Matos Ida</t>
  </si>
  <si>
    <t>Mózer Ferenc</t>
  </si>
  <si>
    <t>Bódi Krisztina</t>
  </si>
  <si>
    <t>Bartos Miléna</t>
  </si>
  <si>
    <t>Temesi Imola</t>
  </si>
  <si>
    <t>Sápi Tünde</t>
  </si>
  <si>
    <t>Csordás Edgár</t>
  </si>
  <si>
    <t>Simó Emil</t>
  </si>
  <si>
    <t>Ligeti Paulina</t>
  </si>
  <si>
    <t>Körmendi Emőd</t>
  </si>
  <si>
    <t>Valkó Péter</t>
  </si>
  <si>
    <t>Fényes Roland</t>
  </si>
  <si>
    <t>Dömötör Csaba</t>
  </si>
  <si>
    <t>Szőke Magda</t>
  </si>
  <si>
    <t>Pongó Annamária</t>
  </si>
  <si>
    <t>Kopácsi Donát</t>
  </si>
  <si>
    <t>Kerti Flóra</t>
  </si>
  <si>
    <t>Mezei Ádám</t>
  </si>
  <si>
    <t>Juhász Valentin</t>
  </si>
  <si>
    <t>Arató Vince</t>
  </si>
  <si>
    <t>Sáfrány Vilmos</t>
  </si>
  <si>
    <t>Lovász Antal</t>
  </si>
  <si>
    <t>Táborosi Vilma</t>
  </si>
  <si>
    <t>Dömötör Vilma</t>
  </si>
  <si>
    <t>Radnai Magdolna</t>
  </si>
  <si>
    <t>Földes Lipót</t>
  </si>
  <si>
    <t>Sallai Viktor</t>
  </si>
  <si>
    <t>Kátai Boldizsár</t>
  </si>
  <si>
    <t>Váraljai Árpád</t>
  </si>
  <si>
    <t>Szatmári Gergely</t>
  </si>
  <si>
    <t>Székely Cecilia</t>
  </si>
  <si>
    <t>Enyedi Noémi</t>
  </si>
  <si>
    <t>Diószegi Katinka</t>
  </si>
  <si>
    <t>Kovács Antal</t>
  </si>
  <si>
    <t>Kurucz Antal</t>
  </si>
  <si>
    <t>Kemény Dóra</t>
  </si>
  <si>
    <t>Réz Teréz</t>
  </si>
  <si>
    <t>Kuti Boldizsár</t>
  </si>
  <si>
    <t>Holló Mihály</t>
  </si>
  <si>
    <t>Horváth Irén</t>
  </si>
  <si>
    <t>Somodi Félix</t>
  </si>
  <si>
    <t>Rádi István</t>
  </si>
  <si>
    <t>Győri Martina</t>
  </si>
  <si>
    <t>Sényi Tibor</t>
  </si>
  <si>
    <t>Kis Valéria</t>
  </si>
  <si>
    <t>Árva Evelin</t>
  </si>
  <si>
    <t>Pados Szilvia</t>
  </si>
  <si>
    <t>Kerekes Ödön</t>
  </si>
  <si>
    <t>Petrás Bendegúz</t>
  </si>
  <si>
    <t>Gyenes Lóránt</t>
  </si>
  <si>
    <t>Rónai Gizella</t>
  </si>
  <si>
    <t>Gál Vilmos</t>
  </si>
  <si>
    <t>Dóka Vencel</t>
  </si>
  <si>
    <t>Huszár Ágnes</t>
  </si>
  <si>
    <t>Fehér Leonóra</t>
  </si>
  <si>
    <t>Lakos Emilia</t>
  </si>
  <si>
    <t>Siklósi Heléna</t>
  </si>
  <si>
    <t>Tárnok Mihály</t>
  </si>
  <si>
    <t>Hajós Debóra</t>
  </si>
  <si>
    <t>Somogyvári Marietta</t>
  </si>
  <si>
    <t>Barta Medárd</t>
  </si>
  <si>
    <t>Berényi István</t>
  </si>
  <si>
    <t>Huszár Cecilia</t>
  </si>
  <si>
    <t>Váraljai Emőke</t>
  </si>
  <si>
    <t>Bobák Zsóka</t>
  </si>
  <si>
    <t>Mikó Emma</t>
  </si>
  <si>
    <t>Fehérvári Kármen</t>
  </si>
  <si>
    <t>Svéd Boglárka</t>
  </si>
  <si>
    <t>Réz István</t>
  </si>
  <si>
    <t>Makai Tamás</t>
  </si>
  <si>
    <t>Dobai Kázmér</t>
  </si>
  <si>
    <t>Somlai Liza</t>
  </si>
  <si>
    <t>Simák Kelemen</t>
  </si>
  <si>
    <t>Szigetvári Ágota</t>
  </si>
  <si>
    <t>Kalocsai Annabella</t>
  </si>
  <si>
    <t>Bajor Márton</t>
  </si>
  <si>
    <t>Hegedűs Barna</t>
  </si>
  <si>
    <t>Nyári Emőke</t>
  </si>
  <si>
    <t>Vitéz Enikő</t>
  </si>
  <si>
    <t>Komlósi Linda</t>
  </si>
  <si>
    <t>Füleki Aurél</t>
  </si>
  <si>
    <t>Kárpáti Rita</t>
  </si>
  <si>
    <t>Földes Paulina</t>
  </si>
  <si>
    <t>Kátai András</t>
  </si>
  <si>
    <t>Temesi Judit</t>
  </si>
  <si>
    <t>Liptai Judit</t>
  </si>
  <si>
    <t>Bódi Elza</t>
  </si>
  <si>
    <t>Surányi Olimpia</t>
  </si>
  <si>
    <t>Lakos Tamara</t>
  </si>
  <si>
    <t>Pásztor Aladár</t>
  </si>
  <si>
    <t>Csányi Rókus</t>
  </si>
  <si>
    <t>Ócsai Márta</t>
  </si>
  <si>
    <t>Pataki Tiborc</t>
  </si>
  <si>
    <t>Szőllősi Tódor</t>
  </si>
  <si>
    <t>Holló Emilia</t>
  </si>
  <si>
    <t>Sajó Tekla</t>
  </si>
  <si>
    <t>Pázmány Arika</t>
  </si>
  <si>
    <t>Katona György</t>
  </si>
  <si>
    <t>Gulyás Sára</t>
  </si>
  <si>
    <t>Pénzes Olimpia</t>
  </si>
  <si>
    <t>Engi Lóránt</t>
  </si>
  <si>
    <t>Huszár Emilia</t>
  </si>
  <si>
    <t>Hetényi Marianna</t>
  </si>
  <si>
    <t>Somoskövi Valéria</t>
  </si>
  <si>
    <t>Pásztor Norbert</t>
  </si>
  <si>
    <t>Kőműves Paula</t>
  </si>
  <si>
    <t>Kontra Károly</t>
  </si>
  <si>
    <t>Pelle Magdaléna</t>
  </si>
  <si>
    <t>Oláh Bálint</t>
  </si>
  <si>
    <t>Kocsis Melinda</t>
  </si>
  <si>
    <t>Kerekes Magdaléna</t>
  </si>
  <si>
    <t>Kádár Vencel</t>
  </si>
  <si>
    <t>Berényi Jeromos</t>
  </si>
  <si>
    <t>Huber Berta</t>
  </si>
  <si>
    <t>Dömötör Krisztina</t>
  </si>
  <si>
    <t>Tasnádi Dénes</t>
  </si>
  <si>
    <t>Orosz Zsombor</t>
  </si>
  <si>
    <t>Vajda Csenger</t>
  </si>
  <si>
    <t>Pető Kristóf</t>
  </si>
  <si>
    <t>Csaplár Zsuzsanna</t>
  </si>
  <si>
    <t>Kónya Franciska</t>
  </si>
  <si>
    <t>Csonka Viola</t>
  </si>
  <si>
    <t>Körmendi Tekla</t>
  </si>
  <si>
    <t>Kontra Pál</t>
  </si>
  <si>
    <t>Nagy Márton</t>
  </si>
  <si>
    <t>Megyesi Kolos</t>
  </si>
  <si>
    <t>Siklósi Károly</t>
  </si>
  <si>
    <t>Polyák Sebestény</t>
  </si>
  <si>
    <t>Medve Lázár</t>
  </si>
  <si>
    <t>Lánczi Ede</t>
  </si>
  <si>
    <t>Kamarás Miléna</t>
  </si>
  <si>
    <t>Oláh Gedeon</t>
  </si>
  <si>
    <t>Perlaki Szaniszló</t>
  </si>
  <si>
    <t>Bartos Marietta</t>
  </si>
  <si>
    <t>Gulyás Győző</t>
  </si>
  <si>
    <t>Szalontai Lóránt</t>
  </si>
  <si>
    <t>Kontra Arika</t>
  </si>
  <si>
    <t>Fehérvári Izolda</t>
  </si>
  <si>
    <t>Réz Erik</t>
  </si>
  <si>
    <t>Novák Anna</t>
  </si>
  <si>
    <t>Arató Vilmos</t>
  </si>
  <si>
    <t>Ember Tamara</t>
  </si>
  <si>
    <t>Hajdú Gyöngyi</t>
  </si>
  <si>
    <t>Kuti Ilka</t>
  </si>
  <si>
    <t>Pálvölgyi Hugó</t>
  </si>
  <si>
    <t>Abonyi Julianna</t>
  </si>
  <si>
    <t>Sas Paula</t>
  </si>
  <si>
    <t>Liptai Lídia</t>
  </si>
  <si>
    <t>Pálinkás Matild</t>
  </si>
  <si>
    <t>Bertók Gábor</t>
  </si>
  <si>
    <t>Szántó Olga</t>
  </si>
  <si>
    <t>Pintér Gertrúd</t>
  </si>
  <si>
    <t>Abonyi Hedvig</t>
  </si>
  <si>
    <t>Kocsis Szabrina</t>
  </si>
  <si>
    <t>Bánki Tihamér</t>
  </si>
  <si>
    <t>Novák Mátyás</t>
  </si>
  <si>
    <t>Rákosi Enikő</t>
  </si>
  <si>
    <t>Hajnal Mátyás</t>
  </si>
  <si>
    <t>Aradi Szervác</t>
  </si>
  <si>
    <t>Szigetvári Emil</t>
  </si>
  <si>
    <t>Balog Brigitta</t>
  </si>
  <si>
    <t>Petrás Boriska</t>
  </si>
  <si>
    <t>Mácsai Alfréd</t>
  </si>
  <si>
    <t>Raffai Brigitta</t>
  </si>
  <si>
    <t>Fenyvesi Zsolt</t>
  </si>
  <si>
    <t>Beke Elvira</t>
  </si>
  <si>
    <t>Iványi Matild</t>
  </si>
  <si>
    <t>Bajor Andor</t>
  </si>
  <si>
    <t>Lakatos Jusztin</t>
  </si>
  <si>
    <t>Magyar Kinga</t>
  </si>
  <si>
    <t>Bihari Vazul</t>
  </si>
  <si>
    <t>Deák István</t>
  </si>
  <si>
    <t>Fábián Adalbert</t>
  </si>
  <si>
    <t>Német Péter</t>
  </si>
  <si>
    <t>Mocsári Gyöngyi</t>
  </si>
  <si>
    <t>Hetényi Hajna</t>
  </si>
  <si>
    <t>Jancsó Boglár</t>
  </si>
  <si>
    <t>Lakos Arany</t>
  </si>
  <si>
    <t>Martos Liza</t>
  </si>
  <si>
    <t>Koltai Máté</t>
  </si>
  <si>
    <t>Kormos Róza</t>
  </si>
  <si>
    <t>Pajor Magdolna</t>
  </si>
  <si>
    <t>Perjés Tímea</t>
  </si>
  <si>
    <t>Vágó Illés</t>
  </si>
  <si>
    <t>Olajos Illés</t>
  </si>
  <si>
    <t>Pálvölgyi Kornél</t>
  </si>
  <si>
    <t>Szőke András</t>
  </si>
  <si>
    <t>Seres Farkas</t>
  </si>
  <si>
    <t>Rózsavölgyi Viktória</t>
  </si>
  <si>
    <t>Mocsári Elvira</t>
  </si>
  <si>
    <t>Mező Barnabás</t>
  </si>
  <si>
    <t>Ócsai Emma</t>
  </si>
  <si>
    <t>Oláh Imre</t>
  </si>
  <si>
    <t>Vágó Zsigmond</t>
  </si>
  <si>
    <t>Ravasz Rita</t>
  </si>
  <si>
    <t>Nyerges Heléna</t>
  </si>
  <si>
    <t>Vida Regina</t>
  </si>
  <si>
    <t>Honti Rózsa</t>
  </si>
  <si>
    <t>Bobák Erzsébet</t>
  </si>
  <si>
    <t>Garami Felícia</t>
  </si>
  <si>
    <t>Juhász Bálint</t>
  </si>
  <si>
    <t>Solymos Norbert</t>
  </si>
  <si>
    <t>Márkus Géza</t>
  </si>
  <si>
    <t>Szanyi Orsolya</t>
  </si>
  <si>
    <t>Reményi Szabrina</t>
  </si>
  <si>
    <t>Bódi Lénárd</t>
  </si>
  <si>
    <t>Valkó Tiborc</t>
  </si>
  <si>
    <t>Siklósi Andor</t>
  </si>
  <si>
    <t>Szerencsés Gedeon</t>
  </si>
  <si>
    <t>Sitkei Dániel</t>
  </si>
  <si>
    <t>Koczka Alfréd</t>
  </si>
  <si>
    <t>Méhes Vince</t>
  </si>
  <si>
    <t>Pintér Fanni</t>
  </si>
  <si>
    <t>Kalocsai Eszter</t>
  </si>
  <si>
    <t>Kállai Jolán</t>
  </si>
  <si>
    <t>Csordás Marianna</t>
  </si>
  <si>
    <t>Csóka Gyöngyi</t>
  </si>
  <si>
    <t>Vágó Viola</t>
  </si>
  <si>
    <t>Almási Félix</t>
  </si>
  <si>
    <t>Keszler Gáspár</t>
  </si>
  <si>
    <t>Csontos Dénes</t>
  </si>
  <si>
    <t>Császár Tímea</t>
  </si>
  <si>
    <t>Pécsi Jakab</t>
  </si>
  <si>
    <t>Erdei Beatrix</t>
  </si>
  <si>
    <t>Stadler Edvin</t>
  </si>
  <si>
    <t>Pete Szabolcs</t>
  </si>
  <si>
    <t>Bacsó Balázs</t>
  </si>
  <si>
    <t>Bódi Júlia</t>
  </si>
  <si>
    <t>Hornyák Balázs</t>
  </si>
  <si>
    <t>Jenei Berta</t>
  </si>
  <si>
    <t>Radványi Natália</t>
  </si>
  <si>
    <t>Sutka Noémi</t>
  </si>
  <si>
    <t>Szappanos Endre</t>
  </si>
  <si>
    <t>Hidas Albert</t>
  </si>
  <si>
    <t>Rajnai Barna</t>
  </si>
  <si>
    <t>Csorba Bálint</t>
  </si>
  <si>
    <t>Csontos György</t>
  </si>
  <si>
    <t>Solymár Terézia</t>
  </si>
  <si>
    <t>Kőműves Ervin</t>
  </si>
  <si>
    <t>Rózsa Zétény</t>
  </si>
  <si>
    <t>Makai Krisztina</t>
  </si>
  <si>
    <t>Sarkadi Hedvig</t>
  </si>
  <si>
    <t>Hegedűs Erzsébet</t>
  </si>
  <si>
    <t>Parti Lili</t>
  </si>
  <si>
    <t>Gáti Lénárd</t>
  </si>
  <si>
    <t>Vitéz Pálma</t>
  </si>
  <si>
    <t>Kárpáti Adél</t>
  </si>
  <si>
    <t>Ujvári Evelin</t>
  </si>
  <si>
    <t>Rákosi Lujza</t>
  </si>
  <si>
    <t>Sárvári Kitti</t>
  </si>
  <si>
    <t>Parti János</t>
  </si>
  <si>
    <t>Pollák Pál</t>
  </si>
  <si>
    <t>Selényi Elvira</t>
  </si>
  <si>
    <t>Berkes Lukács</t>
  </si>
  <si>
    <t>Kerti Kriszta</t>
  </si>
  <si>
    <t>Mester Valéria</t>
  </si>
  <si>
    <t>Szász Berta</t>
  </si>
  <si>
    <t>Maróti Olga</t>
  </si>
  <si>
    <t>Rideg Ottó</t>
  </si>
  <si>
    <t>Répási Emőke</t>
  </si>
  <si>
    <t>Sas Beáta</t>
  </si>
  <si>
    <t>Hamar Vilma</t>
  </si>
  <si>
    <t>Várnai Aladár</t>
  </si>
  <si>
    <t>Balla Árpád</t>
  </si>
  <si>
    <t>Kárpáti Dénes</t>
  </si>
  <si>
    <t>Hajdú Emil</t>
  </si>
  <si>
    <t>Gönci Szilárd</t>
  </si>
  <si>
    <t>Egyed Hédi</t>
  </si>
  <si>
    <t>Bánki Károly</t>
  </si>
  <si>
    <t>Pete Sándor</t>
  </si>
  <si>
    <t>Haraszti Tódor</t>
  </si>
  <si>
    <t>Mészáros Gyöngyi</t>
  </si>
  <si>
    <t>Zeke Mária</t>
  </si>
  <si>
    <t>Hegedűs Szidónia</t>
  </si>
  <si>
    <t>Huszár Annamária</t>
  </si>
  <si>
    <t>Bakos Valentin</t>
  </si>
  <si>
    <t>Engi Károly</t>
  </si>
  <si>
    <t>Somos Ernő</t>
  </si>
  <si>
    <t>Pados Szabina</t>
  </si>
  <si>
    <t>Dóczi Orbán</t>
  </si>
  <si>
    <t>Pozsonyi Gál</t>
  </si>
  <si>
    <t>Engi Hilda</t>
  </si>
  <si>
    <t>Poór Lőrinc</t>
  </si>
  <si>
    <t>Romhányi Lóránt</t>
  </si>
  <si>
    <t>Petrányi Ilona</t>
  </si>
  <si>
    <t>Sólyom Bertalan</t>
  </si>
  <si>
    <t>Ódor Magda</t>
  </si>
  <si>
    <t>Kárpáti Fábián</t>
  </si>
  <si>
    <t>Szanyi Géza</t>
  </si>
  <si>
    <t>Kis Gertrúd</t>
  </si>
  <si>
    <t>Surányi János</t>
  </si>
  <si>
    <t>Dóka Lajos</t>
  </si>
  <si>
    <t>Cseh Boglárka</t>
  </si>
  <si>
    <t>Fehér Debóra</t>
  </si>
  <si>
    <t>Sütő Krisztina</t>
  </si>
  <si>
    <t>Hajós Domonkos</t>
  </si>
  <si>
    <t>Keszler Árpád</t>
  </si>
  <si>
    <t>Megyeri Ernő</t>
  </si>
  <si>
    <t>Bolgár József</t>
  </si>
  <si>
    <t>Csóka Mihály</t>
  </si>
  <si>
    <t>Seres Viktória</t>
  </si>
  <si>
    <t>Kállai Ignác</t>
  </si>
  <si>
    <t>Kárpáti Ottó</t>
  </si>
  <si>
    <t>Réti Ambrus</t>
  </si>
  <si>
    <t>Jurányi Bátor</t>
  </si>
  <si>
    <t>Pálos Ildikó</t>
  </si>
  <si>
    <t>Dévényi Kornélia</t>
  </si>
  <si>
    <t>Rédei Márton</t>
  </si>
  <si>
    <t>Somogyi Miléna</t>
  </si>
  <si>
    <t>Szegedi Magdolna</t>
  </si>
  <si>
    <t>Csiszár Hedvig</t>
  </si>
  <si>
    <t>Solymár Vince</t>
  </si>
  <si>
    <t>Szarka Kriszta</t>
  </si>
  <si>
    <t>Seres Bíborka</t>
  </si>
  <si>
    <t>Vitéz Elemér</t>
  </si>
  <si>
    <t>Sági Dezső</t>
  </si>
  <si>
    <t>Dévényi Rózsa</t>
  </si>
  <si>
    <t>Kozák Linda</t>
  </si>
  <si>
    <t>Bódi Gertrúd</t>
  </si>
  <si>
    <t>Farkas Kolos</t>
  </si>
  <si>
    <t>Szendrő Rudolf</t>
  </si>
  <si>
    <t>Halász Kata</t>
  </si>
  <si>
    <t>Balla Gabriella</t>
  </si>
  <si>
    <t>Fehér Illés</t>
  </si>
  <si>
    <t>Pécsi Simon</t>
  </si>
  <si>
    <t>Arató Lipót</t>
  </si>
  <si>
    <t>Mikó Ádám</t>
  </si>
  <si>
    <t>Rudas Elvira</t>
  </si>
  <si>
    <t>Lapos Teréz</t>
  </si>
  <si>
    <t>Béres Szilveszter</t>
  </si>
  <si>
    <t>Jobbágy Melinda</t>
  </si>
  <si>
    <t>Dózsa Ödön</t>
  </si>
  <si>
    <t>Ács Csenge</t>
  </si>
  <si>
    <t>Takács Bertalan</t>
  </si>
  <si>
    <t>Petrovics Nóra</t>
  </si>
  <si>
    <t>Katona Orbán</t>
  </si>
  <si>
    <t>Hajnal Gergely</t>
  </si>
  <si>
    <t>Szalai Szeréna</t>
  </si>
  <si>
    <t>Holló Tihamér</t>
  </si>
  <si>
    <t>Gönci Alíz</t>
  </si>
  <si>
    <t>Deli Anikó</t>
  </si>
  <si>
    <t>Bódi Miklós</t>
  </si>
  <si>
    <t>Bognár Olimpia</t>
  </si>
  <si>
    <t>Udvardi Gerda</t>
  </si>
  <si>
    <t>Mikó Gabriella</t>
  </si>
  <si>
    <t>Gyurkovics Zsigmond</t>
  </si>
  <si>
    <t>Parti Vajk</t>
  </si>
  <si>
    <t>Nemes Klára</t>
  </si>
  <si>
    <t>Pados Katalin</t>
  </si>
  <si>
    <t>Piros Marcell</t>
  </si>
  <si>
    <t>Zsoldos Ármin</t>
  </si>
  <si>
    <t>Várszegi Jeromos</t>
  </si>
  <si>
    <t>Földes Károly</t>
  </si>
  <si>
    <t>Puskás Farkas</t>
  </si>
  <si>
    <t>Horváth Simon</t>
  </si>
  <si>
    <t>Bíró Leonóra</t>
  </si>
  <si>
    <t>Német Alfréd</t>
  </si>
  <si>
    <t>Pálos Mária</t>
  </si>
  <si>
    <t>Kocsis Ágnes</t>
  </si>
  <si>
    <t>Polyák Hermina</t>
  </si>
  <si>
    <t>Vass Edvin</t>
  </si>
  <si>
    <t>Fóti Eszter</t>
  </si>
  <si>
    <t>Szilágyi Ferenc</t>
  </si>
  <si>
    <t>Zsoldos Vencel</t>
  </si>
  <si>
    <t>Rónai Judit</t>
  </si>
  <si>
    <t>Pelle Vencel</t>
  </si>
  <si>
    <t>Polgár Aranka</t>
  </si>
  <si>
    <t>Eke Szilvia</t>
  </si>
  <si>
    <t>Rádi Bertalan</t>
  </si>
  <si>
    <t>Perlaki Galina</t>
  </si>
  <si>
    <t>Csonka Menyhért</t>
  </si>
  <si>
    <t>Faludi Ádám</t>
  </si>
  <si>
    <t>Kopácsi Tekla</t>
  </si>
  <si>
    <t>Huber Károly</t>
  </si>
  <si>
    <t>Novák Vanda</t>
  </si>
  <si>
    <t>Rádai Edina</t>
  </si>
  <si>
    <t>Füleki Lenke</t>
  </si>
  <si>
    <t>Hanák Zoltán</t>
  </si>
  <si>
    <t>Benkő Károly</t>
  </si>
  <si>
    <t>Barta Lőrinc</t>
  </si>
  <si>
    <t>Polgár Lázár</t>
  </si>
  <si>
    <t>Kádár Anna</t>
  </si>
  <si>
    <t>Gyenes Olivér</t>
  </si>
  <si>
    <t>Somfai Barna</t>
  </si>
  <si>
    <t>Mátrai Máté</t>
  </si>
  <si>
    <t>Pék Dávid</t>
  </si>
  <si>
    <t>Huber Jácint</t>
  </si>
  <si>
    <t>Toldi Ákos</t>
  </si>
  <si>
    <t>Köves Boglárka</t>
  </si>
  <si>
    <t>Mocsári Krisztina</t>
  </si>
  <si>
    <t>Halmai Gitta</t>
  </si>
  <si>
    <t>Liptai Kata</t>
  </si>
  <si>
    <t>Csonka Áron</t>
  </si>
  <si>
    <t>Ötvös Rózsa</t>
  </si>
  <si>
    <t>Torda Klára</t>
  </si>
  <si>
    <t>Pozsgai János</t>
  </si>
  <si>
    <t>Fóti Jenő</t>
  </si>
  <si>
    <t>Dobai Roland</t>
  </si>
  <si>
    <t>Ujvári Elvira</t>
  </si>
  <si>
    <t>Erdős Ferenc</t>
  </si>
  <si>
    <t>Perényi Elek</t>
  </si>
  <si>
    <t>Rózsavölgyi Tas</t>
  </si>
  <si>
    <t>Bolgár Judit</t>
  </si>
  <si>
    <t>Bagi Edit</t>
  </si>
  <si>
    <t>Polgár Ilka</t>
  </si>
  <si>
    <t>Márkus Heléna</t>
  </si>
  <si>
    <t>Kékesi Zsolt</t>
  </si>
  <si>
    <t>Rejtő Pál</t>
  </si>
  <si>
    <t>Gyimesi Tamás</t>
  </si>
  <si>
    <t>Osváth Richárd</t>
  </si>
  <si>
    <t>Zentai Barbara</t>
  </si>
  <si>
    <t>Káplár Renáta</t>
  </si>
  <si>
    <t>Murányi Ignác</t>
  </si>
  <si>
    <t>Szigetszentmiklós</t>
  </si>
  <si>
    <t>Székesfehérvár</t>
  </si>
  <si>
    <t>Budapest X. kerület</t>
  </si>
  <si>
    <t>Tiszafüred</t>
  </si>
  <si>
    <t>Orosháza</t>
  </si>
  <si>
    <t>Vecsés</t>
  </si>
  <si>
    <t>Sarkad</t>
  </si>
  <si>
    <t>Budapest XII. kerület</t>
  </si>
  <si>
    <t>Szarvas</t>
  </si>
  <si>
    <t>Budapest V. kerület</t>
  </si>
  <si>
    <t>Kalocsa</t>
  </si>
  <si>
    <t>Mezőkövesd</t>
  </si>
  <si>
    <t>Budapest VI. kerület</t>
  </si>
  <si>
    <t>Kisvárda</t>
  </si>
  <si>
    <t>Miskolc</t>
  </si>
  <si>
    <t>Fót</t>
  </si>
  <si>
    <t>Szentes</t>
  </si>
  <si>
    <t>Szolnok</t>
  </si>
  <si>
    <t>Törökszentmiklós</t>
  </si>
  <si>
    <t>Ózd</t>
  </si>
  <si>
    <t>Maglód</t>
  </si>
  <si>
    <t>Tököl</t>
  </si>
  <si>
    <t>Pilisvörösvár</t>
  </si>
  <si>
    <t>Budapest II. kerület</t>
  </si>
  <si>
    <t>Göd</t>
  </si>
  <si>
    <t>Körmend</t>
  </si>
  <si>
    <t>Gyál</t>
  </si>
  <si>
    <t>Albertirsa</t>
  </si>
  <si>
    <t>Balatonfüred</t>
  </si>
  <si>
    <t>Veresegyház</t>
  </si>
  <si>
    <t>Tatabánya</t>
  </si>
  <si>
    <t>Érd</t>
  </si>
  <si>
    <t>Tiszavasvári</t>
  </si>
  <si>
    <t>Nagykőrös</t>
  </si>
  <si>
    <t>Hódmezővásárhely</t>
  </si>
  <si>
    <t>Mátészalka</t>
  </si>
  <si>
    <t>Kapuvár</t>
  </si>
  <si>
    <t>Dunaújváros</t>
  </si>
  <si>
    <t>Mosonmagyaróvár</t>
  </si>
  <si>
    <t>Gyöngyös</t>
  </si>
  <si>
    <t>Győr</t>
  </si>
  <si>
    <t>Nyíregyháza</t>
  </si>
  <si>
    <t>Budapest IX. kerület</t>
  </si>
  <si>
    <t>Gyula</t>
  </si>
  <si>
    <t>Solymár</t>
  </si>
  <si>
    <t>Sárvár</t>
  </si>
  <si>
    <t>Biatorbágy</t>
  </si>
  <si>
    <t>Marcali</t>
  </si>
  <si>
    <t>Nyírbátor</t>
  </si>
  <si>
    <t>Oroszlány</t>
  </si>
  <si>
    <t>Szigetvár</t>
  </si>
  <si>
    <t>Kiskunmajsa</t>
  </si>
  <si>
    <t>Budakalász</t>
  </si>
  <si>
    <t>Gyomaendrőd</t>
  </si>
  <si>
    <t>Lajosmizse</t>
  </si>
  <si>
    <t>Kistarcsa</t>
  </si>
  <si>
    <t>Berettyóújfalu</t>
  </si>
  <si>
    <t>szszám</t>
  </si>
  <si>
    <t>város</t>
  </si>
  <si>
    <t>nő</t>
  </si>
  <si>
    <t>kereset</t>
  </si>
  <si>
    <t>számla</t>
  </si>
  <si>
    <t>kiemelt</t>
  </si>
  <si>
    <t>lekötés</t>
  </si>
  <si>
    <t>0248 1319</t>
  </si>
  <si>
    <t>0000 0916</t>
  </si>
  <si>
    <t>0041 9357</t>
  </si>
  <si>
    <t>0051 3579</t>
  </si>
  <si>
    <t>0000 4630</t>
  </si>
  <si>
    <t>0000 0039</t>
  </si>
  <si>
    <t>0000 0396</t>
  </si>
  <si>
    <t>0062 2951</t>
  </si>
  <si>
    <t>0002 0224</t>
  </si>
  <si>
    <t>0549 1740</t>
  </si>
  <si>
    <t>0000 0016</t>
  </si>
  <si>
    <t>7899 4519</t>
  </si>
  <si>
    <t>0041 2725</t>
  </si>
  <si>
    <t>0000 0077</t>
  </si>
  <si>
    <t>0083 6204</t>
  </si>
  <si>
    <t>0000 0028</t>
  </si>
  <si>
    <t>0033 2732</t>
  </si>
  <si>
    <t>0679 5695</t>
  </si>
  <si>
    <t>0695 9590</t>
  </si>
  <si>
    <t>0000 0017</t>
  </si>
  <si>
    <t>0000 2529</t>
  </si>
  <si>
    <t>0002 0492</t>
  </si>
  <si>
    <t>0000 5251</t>
  </si>
  <si>
    <t>0000 0041</t>
  </si>
  <si>
    <t>0000 0026</t>
  </si>
  <si>
    <t>0010 9715</t>
  </si>
  <si>
    <t>8076 6165</t>
  </si>
  <si>
    <t>0000 0015</t>
  </si>
  <si>
    <t>0000 8566</t>
  </si>
  <si>
    <t>0000 4321</t>
  </si>
  <si>
    <t>0000 0067</t>
  </si>
  <si>
    <t>0001 6536</t>
  </si>
  <si>
    <t>5755 8515</t>
  </si>
  <si>
    <t>0004 6923</t>
  </si>
  <si>
    <t>0028 9434</t>
  </si>
  <si>
    <t>0034 2693</t>
  </si>
  <si>
    <t>0000 9849</t>
  </si>
  <si>
    <t>0000 0024</t>
  </si>
  <si>
    <t>0000 5069</t>
  </si>
  <si>
    <t>0259 3799</t>
  </si>
  <si>
    <t>0000 5443</t>
  </si>
  <si>
    <t>0059 5328</t>
  </si>
  <si>
    <t>0000 3601</t>
  </si>
  <si>
    <t>0030 6147</t>
  </si>
  <si>
    <t>0002 5652</t>
  </si>
  <si>
    <t>0000 1476</t>
  </si>
  <si>
    <t>8101 4104</t>
  </si>
  <si>
    <t>0064 4768</t>
  </si>
  <si>
    <t>0010 2989</t>
  </si>
  <si>
    <t>0000 6498</t>
  </si>
  <si>
    <t>0992 3254</t>
  </si>
  <si>
    <t>0000 0056</t>
  </si>
  <si>
    <t>6209 3592</t>
  </si>
  <si>
    <t>0001 8016</t>
  </si>
  <si>
    <t>0000 8133</t>
  </si>
  <si>
    <t>0000 2929</t>
  </si>
  <si>
    <t>0022 0582</t>
  </si>
  <si>
    <t>3142 8508</t>
  </si>
  <si>
    <t>0000 2025</t>
  </si>
  <si>
    <t>0055 7996</t>
  </si>
  <si>
    <t>0000 0502</t>
  </si>
  <si>
    <t>4164 8753</t>
  </si>
  <si>
    <t>0000 0050</t>
  </si>
  <si>
    <t>2929 6589</t>
  </si>
  <si>
    <t>0004 3696</t>
  </si>
  <si>
    <t>0005 6976</t>
  </si>
  <si>
    <t>0000 0090</t>
  </si>
  <si>
    <t>0000 4129</t>
  </si>
  <si>
    <t>0000 8910</t>
  </si>
  <si>
    <t>0000 0080</t>
  </si>
  <si>
    <t>1048 5167</t>
  </si>
  <si>
    <t>0000 0745</t>
  </si>
  <si>
    <t>0000 0014</t>
  </si>
  <si>
    <t>0032 5192</t>
  </si>
  <si>
    <t>0000 0757</t>
  </si>
  <si>
    <t>0041 7311</t>
  </si>
  <si>
    <t>0758 2093</t>
  </si>
  <si>
    <t>0081 5909</t>
  </si>
  <si>
    <t>0080 9151</t>
  </si>
  <si>
    <t>0027 8161</t>
  </si>
  <si>
    <t>0002 6038</t>
  </si>
  <si>
    <t>0025 6500</t>
  </si>
  <si>
    <t>0290 2633</t>
  </si>
  <si>
    <t>0000 0349</t>
  </si>
  <si>
    <t>0000 0010</t>
  </si>
  <si>
    <t>0006 5544</t>
  </si>
  <si>
    <t>0250 1971</t>
  </si>
  <si>
    <t>0005 7522</t>
  </si>
  <si>
    <t>2080 8294</t>
  </si>
  <si>
    <t>0000 0078</t>
  </si>
  <si>
    <t>0000 0939</t>
  </si>
  <si>
    <t>0000 0386</t>
  </si>
  <si>
    <t>2887 1891</t>
  </si>
  <si>
    <t>0000 2690</t>
  </si>
  <si>
    <t>0537 7958</t>
  </si>
  <si>
    <t>0009 5090</t>
  </si>
  <si>
    <t>0000 0191</t>
  </si>
  <si>
    <t>0008 4129</t>
  </si>
  <si>
    <t>0000 7962</t>
  </si>
  <si>
    <t>0000 0036</t>
  </si>
  <si>
    <t>0008 5634</t>
  </si>
  <si>
    <t>0071 8127</t>
  </si>
  <si>
    <t>2217 3639</t>
  </si>
  <si>
    <t>0000 0617</t>
  </si>
  <si>
    <t>0076 5692</t>
  </si>
  <si>
    <t>0000 0782</t>
  </si>
  <si>
    <t>0003 0822</t>
  </si>
  <si>
    <t>0424 9601</t>
  </si>
  <si>
    <t>0008 4016</t>
  </si>
  <si>
    <t>0158 3250</t>
  </si>
  <si>
    <t>0798 2855</t>
  </si>
  <si>
    <t>8711 8608</t>
  </si>
  <si>
    <t>0003 1039</t>
  </si>
  <si>
    <t>0000 0854</t>
  </si>
  <si>
    <t>0005 0434</t>
  </si>
  <si>
    <t>0000 0361</t>
  </si>
  <si>
    <t>0683 7145</t>
  </si>
  <si>
    <t>0000 3362</t>
  </si>
  <si>
    <t>0000 7645</t>
  </si>
  <si>
    <t>0000 0591</t>
  </si>
  <si>
    <t>0002 7024</t>
  </si>
  <si>
    <t>0000 0962</t>
  </si>
  <si>
    <t>0000 0081</t>
  </si>
  <si>
    <t>0273 5655</t>
  </si>
  <si>
    <t>0000 0886</t>
  </si>
  <si>
    <t>0005 1815</t>
  </si>
  <si>
    <t>0001 8675</t>
  </si>
  <si>
    <t>0000 7243</t>
  </si>
  <si>
    <t>0008 0289</t>
  </si>
  <si>
    <t>0003 9497</t>
  </si>
  <si>
    <t>0429 5599</t>
  </si>
  <si>
    <t>0167 6674</t>
  </si>
  <si>
    <t>0000 7306</t>
  </si>
  <si>
    <t>0006 8149</t>
  </si>
  <si>
    <t>0000 0218</t>
  </si>
  <si>
    <t>0067 3923</t>
  </si>
  <si>
    <t>0000 0061</t>
  </si>
  <si>
    <t>0000 9582</t>
  </si>
  <si>
    <t>0008 0976</t>
  </si>
  <si>
    <t>0097 6245</t>
  </si>
  <si>
    <t>3275 1763</t>
  </si>
  <si>
    <t>0073 3268</t>
  </si>
  <si>
    <t>0973 3064</t>
  </si>
  <si>
    <t>0000 0508</t>
  </si>
  <si>
    <t>0000 0688</t>
  </si>
  <si>
    <t>0080 8486</t>
  </si>
  <si>
    <t>8053 7690</t>
  </si>
  <si>
    <t>0000 0645</t>
  </si>
  <si>
    <t>5237 7464</t>
  </si>
  <si>
    <t>0000 3870</t>
  </si>
  <si>
    <t>0975 4433</t>
  </si>
  <si>
    <t>4842 9577</t>
  </si>
  <si>
    <t>0027 3973</t>
  </si>
  <si>
    <t>0277 8492</t>
  </si>
  <si>
    <t>0000 0813</t>
  </si>
  <si>
    <t>0000 0019</t>
  </si>
  <si>
    <t>9557 8358</t>
  </si>
  <si>
    <t>0084 0087</t>
  </si>
  <si>
    <t>0791 0179</t>
  </si>
  <si>
    <t>0000 0097</t>
  </si>
  <si>
    <t>0000 0093</t>
  </si>
  <si>
    <t>0005 4824</t>
  </si>
  <si>
    <t>0039 8089</t>
  </si>
  <si>
    <t>0000 0096</t>
  </si>
  <si>
    <t>0798 8402</t>
  </si>
  <si>
    <t>0399 4637</t>
  </si>
  <si>
    <t>0318 6926</t>
  </si>
  <si>
    <t>5741 9552</t>
  </si>
  <si>
    <t>0088 9486</t>
  </si>
  <si>
    <t>0006 6314</t>
  </si>
  <si>
    <t>0802 3757</t>
  </si>
  <si>
    <t>0000 2367</t>
  </si>
  <si>
    <t>0000 0079</t>
  </si>
  <si>
    <t>0001 9189</t>
  </si>
  <si>
    <t>1362 2295</t>
  </si>
  <si>
    <t>0000 0381</t>
  </si>
  <si>
    <t>0000 1540</t>
  </si>
  <si>
    <t>0000 0031</t>
  </si>
  <si>
    <t>0000 0415</t>
  </si>
  <si>
    <t>0000 0099</t>
  </si>
  <si>
    <t>0000 0992</t>
  </si>
  <si>
    <t>0018 9030</t>
  </si>
  <si>
    <t>0000 9026</t>
  </si>
  <si>
    <t>0000 0044</t>
  </si>
  <si>
    <t>0005 8965</t>
  </si>
  <si>
    <t>0016 5545</t>
  </si>
  <si>
    <t>3319 1540</t>
  </si>
  <si>
    <t>0006 0033</t>
  </si>
  <si>
    <t>0319 2160</t>
  </si>
  <si>
    <t>0000 0201</t>
  </si>
  <si>
    <t>0013 8365</t>
  </si>
  <si>
    <t>0057 8841</t>
  </si>
  <si>
    <t>0007 4875</t>
  </si>
  <si>
    <t>6696 3338</t>
  </si>
  <si>
    <t>0000 1676</t>
  </si>
  <si>
    <t>0000 3040</t>
  </si>
  <si>
    <t>0761 5721</t>
  </si>
  <si>
    <t>0001 7036</t>
  </si>
  <si>
    <t>0000 0908</t>
  </si>
  <si>
    <t>0050 8267</t>
  </si>
  <si>
    <t>1273 0380</t>
  </si>
  <si>
    <t>0065 4095</t>
  </si>
  <si>
    <t>0008 3176</t>
  </si>
  <si>
    <t>0000 9823</t>
  </si>
  <si>
    <t>0000 0013</t>
  </si>
  <si>
    <t>7075 8739</t>
  </si>
  <si>
    <t>0000 0818</t>
  </si>
  <si>
    <t>0000 0946</t>
  </si>
  <si>
    <t>0000 2279</t>
  </si>
  <si>
    <t>0009 0840</t>
  </si>
  <si>
    <t>0883 3319</t>
  </si>
  <si>
    <t>0008 1075</t>
  </si>
  <si>
    <t>0008 7619</t>
  </si>
  <si>
    <t>0065 9594</t>
  </si>
  <si>
    <t>0009 5006</t>
  </si>
  <si>
    <t>0000 3799</t>
  </si>
  <si>
    <t>0000 0669</t>
  </si>
  <si>
    <t>0009 8156</t>
  </si>
  <si>
    <t>0000 6711</t>
  </si>
  <si>
    <t>0176 7049</t>
  </si>
  <si>
    <t>9249 6260</t>
  </si>
  <si>
    <t>0008 9695</t>
  </si>
  <si>
    <t>0055 6358</t>
  </si>
  <si>
    <t>0000 1223</t>
  </si>
  <si>
    <t>0000 5581</t>
  </si>
  <si>
    <t>0000 3706</t>
  </si>
  <si>
    <t>0076 8212</t>
  </si>
  <si>
    <t>0000 0638</t>
  </si>
  <si>
    <t>0819 2858</t>
  </si>
  <si>
    <t>0000 0641</t>
  </si>
  <si>
    <t>5862 5836</t>
  </si>
  <si>
    <t>9817 3371</t>
  </si>
  <si>
    <t>0000 1643</t>
  </si>
  <si>
    <t>0066 7223</t>
  </si>
  <si>
    <t>0004 6978</t>
  </si>
  <si>
    <t>9775 2154</t>
  </si>
  <si>
    <t>0438 0033</t>
  </si>
  <si>
    <t>7625 6318</t>
  </si>
  <si>
    <t>0000 0347</t>
  </si>
  <si>
    <t>0026 4071</t>
  </si>
  <si>
    <t>0097 0367</t>
  </si>
  <si>
    <t>0717 6271</t>
  </si>
  <si>
    <t>1837 6085</t>
  </si>
  <si>
    <t>0092 5239</t>
  </si>
  <si>
    <t>0117 3481</t>
  </si>
  <si>
    <t>0000 0075</t>
  </si>
  <si>
    <t>0000 7634</t>
  </si>
  <si>
    <t>0000 0947</t>
  </si>
  <si>
    <t>0000 0058</t>
  </si>
  <si>
    <t>0000 0800</t>
  </si>
  <si>
    <t>0000 0120</t>
  </si>
  <si>
    <t>0104 3689</t>
  </si>
  <si>
    <t>0000 0507</t>
  </si>
  <si>
    <t>0000 0966</t>
  </si>
  <si>
    <t>0082 6034</t>
  </si>
  <si>
    <t>0017 8205</t>
  </si>
  <si>
    <t>0330 2414</t>
  </si>
  <si>
    <t>0010 2205</t>
  </si>
  <si>
    <t>0097 2008</t>
  </si>
  <si>
    <t>0000 0282</t>
  </si>
  <si>
    <t>0000 9851</t>
  </si>
  <si>
    <t>0000 4254</t>
  </si>
  <si>
    <t>0039 4035</t>
  </si>
  <si>
    <t>0840 6197</t>
  </si>
  <si>
    <t>0000 9253</t>
  </si>
  <si>
    <t>0006 6538</t>
  </si>
  <si>
    <t>0000 0064</t>
  </si>
  <si>
    <t>0000 1772</t>
  </si>
  <si>
    <t>0000 7377</t>
  </si>
  <si>
    <t>0095 3694</t>
  </si>
  <si>
    <t>6967 2368</t>
  </si>
  <si>
    <t>0000 0049</t>
  </si>
  <si>
    <t>0000 0098</t>
  </si>
  <si>
    <t>3939 8916</t>
  </si>
  <si>
    <t>0065 7330</t>
  </si>
  <si>
    <t>0000 0364</t>
  </si>
  <si>
    <t>0000 3070</t>
  </si>
  <si>
    <t>0644 2403</t>
  </si>
  <si>
    <t>8222 0110</t>
  </si>
  <si>
    <t>0009 1867</t>
  </si>
  <si>
    <t>0000 0498</t>
  </si>
  <si>
    <t>0000 0083</t>
  </si>
  <si>
    <t>0033 5410</t>
  </si>
  <si>
    <t>3003 4836</t>
  </si>
  <si>
    <t>0002 9614</t>
  </si>
  <si>
    <t>4691 3974</t>
  </si>
  <si>
    <t>0312 0289</t>
  </si>
  <si>
    <t>0491 7933</t>
  </si>
  <si>
    <t>0004 2891</t>
  </si>
  <si>
    <t>0000 0548</t>
  </si>
  <si>
    <t>0000 0165</t>
  </si>
  <si>
    <t>0004 3970</t>
  </si>
  <si>
    <t>0230 7099</t>
  </si>
  <si>
    <t>0593 2550</t>
  </si>
  <si>
    <t>0000 0032</t>
  </si>
  <si>
    <t>0000 0043</t>
  </si>
  <si>
    <t>0084 0060</t>
  </si>
  <si>
    <t>0915 9635</t>
  </si>
  <si>
    <t>0072 9725</t>
  </si>
  <si>
    <t>6723 0882</t>
  </si>
  <si>
    <t>0009 8845</t>
  </si>
  <si>
    <t>0000 7939</t>
  </si>
  <si>
    <t>0707 6645</t>
  </si>
  <si>
    <t>0011 6901</t>
  </si>
  <si>
    <t>0004 6331</t>
  </si>
  <si>
    <t>0223 7750</t>
  </si>
  <si>
    <t>0071 3166</t>
  </si>
  <si>
    <t>0005 9458</t>
  </si>
  <si>
    <t>0027 2240</t>
  </si>
  <si>
    <t>0010 6979</t>
  </si>
  <si>
    <t>0008 5060</t>
  </si>
  <si>
    <t>7836 4317</t>
  </si>
  <si>
    <t>0000 0668</t>
  </si>
  <si>
    <t>0048 6190</t>
  </si>
  <si>
    <t>0000 0054</t>
  </si>
  <si>
    <t>0044 1313</t>
  </si>
  <si>
    <t>0083 6189</t>
  </si>
  <si>
    <t>6558 5399</t>
  </si>
  <si>
    <t>0000 0308</t>
  </si>
  <si>
    <t>0000 3455</t>
  </si>
  <si>
    <t>0066 8920</t>
  </si>
  <si>
    <t>8257 0258</t>
  </si>
  <si>
    <t>0000 0074</t>
  </si>
  <si>
    <t>3627 0550</t>
  </si>
  <si>
    <t>6475 0402</t>
  </si>
  <si>
    <t>0006 9789</t>
  </si>
  <si>
    <t>0006 4878</t>
  </si>
  <si>
    <t>0641 5679</t>
  </si>
  <si>
    <t>0000 0891</t>
  </si>
  <si>
    <t>0000 0091</t>
  </si>
  <si>
    <t>0008 5002</t>
  </si>
  <si>
    <t>0000 0221</t>
  </si>
  <si>
    <t>0000 0999</t>
  </si>
  <si>
    <t>8362 5269</t>
  </si>
  <si>
    <t>6795 7845</t>
  </si>
  <si>
    <t>0009 5091</t>
  </si>
  <si>
    <t>0688 2521</t>
  </si>
  <si>
    <t>0000 0082</t>
  </si>
  <si>
    <t>0006 8577</t>
  </si>
  <si>
    <t>0076 1156</t>
  </si>
  <si>
    <t>8828 2814</t>
  </si>
  <si>
    <t>0739 8920</t>
  </si>
  <si>
    <t>0654 9887</t>
  </si>
  <si>
    <t>0000 0085</t>
  </si>
  <si>
    <t>0008 9104</t>
  </si>
  <si>
    <t>0000 4572</t>
  </si>
  <si>
    <t>0000 0068</t>
  </si>
  <si>
    <t>0000 0047</t>
  </si>
  <si>
    <t>8874 9260</t>
  </si>
  <si>
    <t>0023 7159</t>
  </si>
  <si>
    <t>0000 0307</t>
  </si>
  <si>
    <t>0000 0720</t>
  </si>
  <si>
    <t>6513 5425</t>
  </si>
  <si>
    <t>0000 0925</t>
  </si>
  <si>
    <t>0022 9443</t>
  </si>
  <si>
    <t>0000 0885</t>
  </si>
  <si>
    <t>4652 6779</t>
  </si>
  <si>
    <t>0000 8278</t>
  </si>
  <si>
    <t>0000 0037</t>
  </si>
  <si>
    <t>0000 4732</t>
  </si>
  <si>
    <t>0920 8154</t>
  </si>
  <si>
    <t>0000 0062</t>
  </si>
  <si>
    <t>0066 3645</t>
  </si>
  <si>
    <t>7881 2876</t>
  </si>
  <si>
    <t>0671 3258</t>
  </si>
  <si>
    <t>8099 8348</t>
  </si>
  <si>
    <t>0001 9183</t>
  </si>
  <si>
    <t>0001 2711</t>
  </si>
  <si>
    <t>0764 1522</t>
  </si>
  <si>
    <t>0000 0076</t>
  </si>
  <si>
    <t>0000 0935</t>
  </si>
  <si>
    <t>0004 4560</t>
  </si>
  <si>
    <t>7929 4638</t>
  </si>
  <si>
    <t>0000 0475</t>
  </si>
  <si>
    <t>0008 7437</t>
  </si>
  <si>
    <t>0000 0027</t>
  </si>
  <si>
    <t>0000 0057</t>
  </si>
  <si>
    <t>0666 1606</t>
  </si>
  <si>
    <t>0054 4545</t>
  </si>
  <si>
    <t>0071 6389</t>
  </si>
  <si>
    <t>6208 5471</t>
  </si>
  <si>
    <t>7796 7673</t>
  </si>
  <si>
    <t>0033 2449</t>
  </si>
  <si>
    <t>0009 4011</t>
  </si>
  <si>
    <t>0003 6428</t>
  </si>
  <si>
    <t>0004 9441</t>
  </si>
  <si>
    <t>0056 8313</t>
  </si>
  <si>
    <t>0274 0861</t>
  </si>
  <si>
    <t>0000 0664</t>
  </si>
  <si>
    <t>0002 1255</t>
  </si>
  <si>
    <t>0005 9370</t>
  </si>
  <si>
    <t>0353 1313</t>
  </si>
  <si>
    <t>0153 1168</t>
  </si>
  <si>
    <t>2984 7188</t>
  </si>
  <si>
    <t>0002 5352</t>
  </si>
  <si>
    <t>0083 1892</t>
  </si>
  <si>
    <t>0000 0429</t>
  </si>
  <si>
    <t>0000 9928</t>
  </si>
  <si>
    <t>0000 8771</t>
  </si>
  <si>
    <t>8328 0671</t>
  </si>
  <si>
    <t>5691 1549</t>
  </si>
  <si>
    <t>0400 8947</t>
  </si>
  <si>
    <t>0000 4673</t>
  </si>
  <si>
    <t>0018 9458</t>
  </si>
  <si>
    <t>0809 0827</t>
  </si>
  <si>
    <t>0000 0011</t>
  </si>
  <si>
    <t>6134 7237</t>
  </si>
  <si>
    <t>2939 5590</t>
  </si>
  <si>
    <t>0000 2930</t>
  </si>
  <si>
    <t>0001 0985</t>
  </si>
  <si>
    <t>0054 5770</t>
  </si>
  <si>
    <t>0001 9603</t>
  </si>
  <si>
    <t>0000 0060</t>
  </si>
  <si>
    <t>0000 0441</t>
  </si>
  <si>
    <t>0065 9919</t>
  </si>
  <si>
    <t>5693 0502</t>
  </si>
  <si>
    <t>0756 0591</t>
  </si>
  <si>
    <t>0030 1330</t>
  </si>
  <si>
    <t>0000 0095</t>
  </si>
  <si>
    <t>0798 8401</t>
  </si>
  <si>
    <t>0000 9235</t>
  </si>
  <si>
    <t>0006 1317</t>
  </si>
  <si>
    <t>0921 8810</t>
  </si>
  <si>
    <t>0000 1581</t>
  </si>
  <si>
    <t>3508 2977</t>
  </si>
  <si>
    <t>0000 0059</t>
  </si>
  <si>
    <t>0000 0170</t>
  </si>
  <si>
    <t>0000 0971</t>
  </si>
  <si>
    <t>0000 1317</t>
  </si>
  <si>
    <t>0029 9991</t>
  </si>
  <si>
    <t>0000 0029</t>
  </si>
  <si>
    <t>0413 9317</t>
  </si>
  <si>
    <t>0075 3754</t>
  </si>
  <si>
    <t>0000 8877</t>
  </si>
  <si>
    <t>0000 9246</t>
  </si>
  <si>
    <t>0000 6324</t>
  </si>
  <si>
    <t>0644 0118</t>
  </si>
  <si>
    <t>0808 0935</t>
  </si>
  <si>
    <t>5864 7789</t>
  </si>
  <si>
    <t>3879 7051</t>
  </si>
  <si>
    <t>0000 0610</t>
  </si>
  <si>
    <t>0000 0322</t>
  </si>
  <si>
    <t>0000 0087</t>
  </si>
  <si>
    <t>0054 7547</t>
  </si>
  <si>
    <t>0004 1754</t>
  </si>
  <si>
    <t>0000 0470</t>
  </si>
  <si>
    <t>0005 4032</t>
  </si>
  <si>
    <t>0000 0052</t>
  </si>
  <si>
    <t>0394 9494</t>
  </si>
  <si>
    <t>9422 3610</t>
  </si>
  <si>
    <t>0000 0089</t>
  </si>
  <si>
    <t>0026 3722</t>
  </si>
  <si>
    <t>0008 4019</t>
  </si>
  <si>
    <t>0005 5634</t>
  </si>
  <si>
    <t>2926 5421</t>
  </si>
  <si>
    <t>0056 7565</t>
  </si>
  <si>
    <t>3652 3052</t>
  </si>
  <si>
    <t>0000 0972</t>
  </si>
  <si>
    <t>0003 4743</t>
  </si>
  <si>
    <t>9692 9078</t>
  </si>
  <si>
    <t>0036 1215</t>
  </si>
  <si>
    <t>7500 6607</t>
  </si>
  <si>
    <t>0000 1554</t>
  </si>
  <si>
    <t>0003 7103</t>
  </si>
  <si>
    <t>0070 6728</t>
  </si>
  <si>
    <t>0000 1308</t>
  </si>
  <si>
    <t>0002 1005</t>
  </si>
  <si>
    <t>0006 2717</t>
  </si>
  <si>
    <t>0000 0051</t>
  </si>
  <si>
    <t>0001 3933</t>
  </si>
  <si>
    <t>0000 8746</t>
  </si>
  <si>
    <t>Szerencsés</t>
  </si>
  <si>
    <t>Kapás</t>
  </si>
  <si>
    <t>Kovács</t>
  </si>
  <si>
    <t>Mezei</t>
  </si>
  <si>
    <t>Gyarmati</t>
  </si>
  <si>
    <t>Faludi</t>
  </si>
  <si>
    <t>Virág</t>
  </si>
  <si>
    <t>Havas</t>
  </si>
  <si>
    <t>Fonyódi</t>
  </si>
  <si>
    <t>Kormos</t>
  </si>
  <si>
    <t>Várszegi</t>
  </si>
  <si>
    <t>Nyitrai</t>
  </si>
  <si>
    <t>Dóka</t>
  </si>
  <si>
    <t>Pákozdi</t>
  </si>
  <si>
    <t>Radnai</t>
  </si>
  <si>
    <t>Stadler</t>
  </si>
  <si>
    <t>Matos</t>
  </si>
  <si>
    <t>Gémes</t>
  </si>
  <si>
    <t>Hajós</t>
  </si>
  <si>
    <t>Szendrei</t>
  </si>
  <si>
    <t>Rejtő</t>
  </si>
  <si>
    <t>Sári</t>
  </si>
  <si>
    <t>Novák</t>
  </si>
  <si>
    <t>Polányi</t>
  </si>
  <si>
    <t>Orosz</t>
  </si>
  <si>
    <t>Török</t>
  </si>
  <si>
    <t>Sitkei</t>
  </si>
  <si>
    <t>Lakatos</t>
  </si>
  <si>
    <t>Murányi</t>
  </si>
  <si>
    <t>Csernus</t>
  </si>
  <si>
    <t>Szakál</t>
  </si>
  <si>
    <t>Füleki</t>
  </si>
  <si>
    <t>Dallos</t>
  </si>
  <si>
    <t>Dévényi</t>
  </si>
  <si>
    <t>Jurányi</t>
  </si>
  <si>
    <t>Rényi</t>
  </si>
  <si>
    <t>Halmai</t>
  </si>
  <si>
    <t>Pölöskei</t>
  </si>
  <si>
    <t>Rákoczi</t>
  </si>
  <si>
    <t>Perényi</t>
  </si>
  <si>
    <t>Adorján</t>
  </si>
  <si>
    <t>Karsai</t>
  </si>
  <si>
    <t>Dózsa</t>
  </si>
  <si>
    <t>Keresztes</t>
  </si>
  <si>
    <t>Kozma</t>
  </si>
  <si>
    <t>Tomcsik</t>
  </si>
  <si>
    <t>Almási</t>
  </si>
  <si>
    <t>Farkas</t>
  </si>
  <si>
    <t>Torda</t>
  </si>
  <si>
    <t>Csiszár</t>
  </si>
  <si>
    <t>Kárpáti</t>
  </si>
  <si>
    <t>Mohácsi</t>
  </si>
  <si>
    <t>Mester</t>
  </si>
  <si>
    <t>Polgár</t>
  </si>
  <si>
    <t>Radványi</t>
  </si>
  <si>
    <t>Kamarás</t>
  </si>
  <si>
    <t>Boros</t>
  </si>
  <si>
    <t>Rideg</t>
  </si>
  <si>
    <t>Koltai</t>
  </si>
  <si>
    <t>Róka</t>
  </si>
  <si>
    <t>Bihari</t>
  </si>
  <si>
    <t>Ráth</t>
  </si>
  <si>
    <t>Csontos</t>
  </si>
  <si>
    <t>Kékesi</t>
  </si>
  <si>
    <t>Sütő</t>
  </si>
  <si>
    <t>Dömötör</t>
  </si>
  <si>
    <t>Rózsa</t>
  </si>
  <si>
    <t>Pataki</t>
  </si>
  <si>
    <t>Gosztonyi</t>
  </si>
  <si>
    <t>Erdős</t>
  </si>
  <si>
    <t>Fellegi</t>
  </si>
  <si>
    <t>Pandúr</t>
  </si>
  <si>
    <t>Balog</t>
  </si>
  <si>
    <t>Somos</t>
  </si>
  <si>
    <t>Vass</t>
  </si>
  <si>
    <t>Székely</t>
  </si>
  <si>
    <t>Homoki</t>
  </si>
  <si>
    <t>Rajnai</t>
  </si>
  <si>
    <t>Ujvári</t>
  </si>
  <si>
    <t>Balla</t>
  </si>
  <si>
    <t>Pécsi</t>
  </si>
  <si>
    <t>Pálos</t>
  </si>
  <si>
    <t>Ódor</t>
  </si>
  <si>
    <t>Hidas</t>
  </si>
  <si>
    <t>Beke</t>
  </si>
  <si>
    <t>Fazekas</t>
  </si>
  <si>
    <t>Reményi</t>
  </si>
  <si>
    <t>Zsoldos</t>
  </si>
  <si>
    <t>Petró</t>
  </si>
  <si>
    <t>Péli</t>
  </si>
  <si>
    <t>Egervári</t>
  </si>
  <si>
    <t>Somlai</t>
  </si>
  <si>
    <t>Sáfrány</t>
  </si>
  <si>
    <t>Forrai</t>
  </si>
  <si>
    <t>Dobos</t>
  </si>
  <si>
    <t>Keszthelyi</t>
  </si>
  <si>
    <t>Szőnyi</t>
  </si>
  <si>
    <t>Gyurkovics</t>
  </si>
  <si>
    <t>Gazsó</t>
  </si>
  <si>
    <t>Kis</t>
  </si>
  <si>
    <t>Mosolygó</t>
  </si>
  <si>
    <t>Mocsári</t>
  </si>
  <si>
    <t>Tasnádi</t>
  </si>
  <si>
    <t>Komáromi</t>
  </si>
  <si>
    <t>Szatmári</t>
  </si>
  <si>
    <t>Káldor</t>
  </si>
  <si>
    <t>Csergő</t>
  </si>
  <si>
    <t>Bacsó</t>
  </si>
  <si>
    <t>Huszák</t>
  </si>
  <si>
    <t>Paál</t>
  </si>
  <si>
    <t>Oláh</t>
  </si>
  <si>
    <t>Lovász</t>
  </si>
  <si>
    <t>Sápi</t>
  </si>
  <si>
    <t>Porkoláb</t>
  </si>
  <si>
    <t>Hamar</t>
  </si>
  <si>
    <t>Pető</t>
  </si>
  <si>
    <t>Szentgyörgyi</t>
  </si>
  <si>
    <t>Kecskés</t>
  </si>
  <si>
    <t>Solymos</t>
  </si>
  <si>
    <t>Erdei</t>
  </si>
  <si>
    <t>Gönci</t>
  </si>
  <si>
    <t>Bolgár</t>
  </si>
  <si>
    <t>Mérei</t>
  </si>
  <si>
    <t>Roboz</t>
  </si>
  <si>
    <t>Sötér</t>
  </si>
  <si>
    <t>Burján</t>
  </si>
  <si>
    <t>Szűcs</t>
  </si>
  <si>
    <t>Gulyás</t>
  </si>
  <si>
    <t>Perger</t>
  </si>
  <si>
    <t>Vitéz</t>
  </si>
  <si>
    <t>Rostás</t>
  </si>
  <si>
    <t>Harsányi</t>
  </si>
  <si>
    <t>Simák</t>
  </si>
  <si>
    <t>Szőllősi</t>
  </si>
  <si>
    <t>Hamza</t>
  </si>
  <si>
    <t>Pék</t>
  </si>
  <si>
    <t>Nádasi</t>
  </si>
  <si>
    <t>Hetényi</t>
  </si>
  <si>
    <t>Bánki</t>
  </si>
  <si>
    <t>Szeberényi</t>
  </si>
  <si>
    <t>Somoskövi</t>
  </si>
  <si>
    <t>Veress</t>
  </si>
  <si>
    <t>Révész</t>
  </si>
  <si>
    <t>Ritter</t>
  </si>
  <si>
    <t>Asztalos</t>
  </si>
  <si>
    <t>Kassai</t>
  </si>
  <si>
    <t>Megyesi</t>
  </si>
  <si>
    <t>Szilágyi</t>
  </si>
  <si>
    <t>Bognár</t>
  </si>
  <si>
    <t>Bakos</t>
  </si>
  <si>
    <t>Galla</t>
  </si>
  <si>
    <t>Sulyok</t>
  </si>
  <si>
    <t>Sipos</t>
  </si>
  <si>
    <t>Ladányi</t>
  </si>
  <si>
    <t>Méhes</t>
  </si>
  <si>
    <t>Székács</t>
  </si>
  <si>
    <t>Pallagi</t>
  </si>
  <si>
    <t>Csóka</t>
  </si>
  <si>
    <t>Kontra</t>
  </si>
  <si>
    <t>Stark</t>
  </si>
  <si>
    <t>Kocsis</t>
  </si>
  <si>
    <t>Abonyi</t>
  </si>
  <si>
    <t>Czifra</t>
  </si>
  <si>
    <t>Köves</t>
  </si>
  <si>
    <t>Román</t>
  </si>
  <si>
    <t>Pozsgai</t>
  </si>
  <si>
    <t>Bobák</t>
  </si>
  <si>
    <t>Poór</t>
  </si>
  <si>
    <t>Pap</t>
  </si>
  <si>
    <t>Palágyi</t>
  </si>
  <si>
    <t>Jenei</t>
  </si>
  <si>
    <t>Honti</t>
  </si>
  <si>
    <t>Kátai</t>
  </si>
  <si>
    <t>Mácsai</t>
  </si>
  <si>
    <t>Egerszegi</t>
  </si>
  <si>
    <t>Kerekes</t>
  </si>
  <si>
    <t>Dudás</t>
  </si>
  <si>
    <t>Sóti</t>
  </si>
  <si>
    <t>Sajó</t>
  </si>
  <si>
    <t>Serföző</t>
  </si>
  <si>
    <t>Győri</t>
  </si>
  <si>
    <t>Szappanos</t>
  </si>
  <si>
    <t>Kende</t>
  </si>
  <si>
    <t>Soproni</t>
  </si>
  <si>
    <t>Kövér</t>
  </si>
  <si>
    <t>Selényi</t>
  </si>
  <si>
    <t>Vida</t>
  </si>
  <si>
    <t>Szigetvári</t>
  </si>
  <si>
    <t>Polyák</t>
  </si>
  <si>
    <t>Sárvári</t>
  </si>
  <si>
    <t>Pelle</t>
  </si>
  <si>
    <t>Kollár</t>
  </si>
  <si>
    <t>Somfai</t>
  </si>
  <si>
    <t>Bagi</t>
  </si>
  <si>
    <t>Huber</t>
  </si>
  <si>
    <t>Szirtes</t>
  </si>
  <si>
    <t>Vadász</t>
  </si>
  <si>
    <t>Szigeti</t>
  </si>
  <si>
    <t>Jankovics</t>
  </si>
  <si>
    <t>Bajor</t>
  </si>
  <si>
    <t>Jámbor</t>
  </si>
  <si>
    <t>Somogyi</t>
  </si>
  <si>
    <t>Nagy</t>
  </si>
  <si>
    <t>Zentai</t>
  </si>
  <si>
    <t>Molnár</t>
  </si>
  <si>
    <t>Eke</t>
  </si>
  <si>
    <t>Pollák</t>
  </si>
  <si>
    <t>Garamvölgyi</t>
  </si>
  <si>
    <t>Földvári</t>
  </si>
  <si>
    <t>Szoboszlai</t>
  </si>
  <si>
    <t>Hidvégi</t>
  </si>
  <si>
    <t>Goda</t>
  </si>
  <si>
    <t>Hatvani</t>
  </si>
  <si>
    <t>Petrányi</t>
  </si>
  <si>
    <t>Kósa</t>
  </si>
  <si>
    <t>Nádor</t>
  </si>
  <si>
    <t>Sallai</t>
  </si>
  <si>
    <t>Majoros</t>
  </si>
  <si>
    <t>Mátrai</t>
  </si>
  <si>
    <t>Lakos</t>
  </si>
  <si>
    <t>Huszka</t>
  </si>
  <si>
    <t>Bakonyi</t>
  </si>
  <si>
    <t>Vári</t>
  </si>
  <si>
    <t>Gyulai</t>
  </si>
  <si>
    <t>Liptai</t>
  </si>
  <si>
    <t>Tihanyi</t>
  </si>
  <si>
    <t>Csordás</t>
  </si>
  <si>
    <t>Romhányi</t>
  </si>
  <si>
    <t>Pásztor</t>
  </si>
  <si>
    <t>Fehérvári</t>
  </si>
  <si>
    <t>Kosztolányi</t>
  </si>
  <si>
    <t>Rigó</t>
  </si>
  <si>
    <t>Parádi</t>
  </si>
  <si>
    <t>Makra</t>
  </si>
  <si>
    <t>Harmat</t>
  </si>
  <si>
    <t>Koncz</t>
  </si>
  <si>
    <t>Lánczi</t>
  </si>
  <si>
    <t>Rónai</t>
  </si>
  <si>
    <t>Kökény</t>
  </si>
  <si>
    <t>Palotás</t>
  </si>
  <si>
    <t>Kalmár</t>
  </si>
  <si>
    <t>Alföldi</t>
  </si>
  <si>
    <t>Madarász</t>
  </si>
  <si>
    <t>Kerepesi</t>
  </si>
  <si>
    <t>Országh</t>
  </si>
  <si>
    <t>Suba</t>
  </si>
  <si>
    <t>Mező</t>
  </si>
  <si>
    <t>Gyenes</t>
  </si>
  <si>
    <t>Szente</t>
  </si>
  <si>
    <t>Sárközi</t>
  </si>
  <si>
    <t>Szelei</t>
  </si>
  <si>
    <t>Kemény</t>
  </si>
  <si>
    <t>Heller</t>
  </si>
  <si>
    <t>Ambrus</t>
  </si>
  <si>
    <t>Kőszegi</t>
  </si>
  <si>
    <t>Kerti</t>
  </si>
  <si>
    <t>Szekeres</t>
  </si>
  <si>
    <t>Pósa</t>
  </si>
  <si>
    <t>Halasi</t>
  </si>
  <si>
    <t>Petrovics</t>
  </si>
  <si>
    <t>Éles</t>
  </si>
  <si>
    <t>Ligeti</t>
  </si>
  <si>
    <t>Rozsnyai</t>
  </si>
  <si>
    <t>Szolnoki</t>
  </si>
  <si>
    <t>Buzsáki</t>
  </si>
  <si>
    <t>Jelinek</t>
  </si>
  <si>
    <t>Kertes</t>
  </si>
  <si>
    <t>Bán</t>
  </si>
  <si>
    <t>Bertók</t>
  </si>
  <si>
    <t>Béres</t>
  </si>
  <si>
    <t>Pomázi</t>
  </si>
  <si>
    <t>Frank</t>
  </si>
  <si>
    <t>Piros</t>
  </si>
  <si>
    <t>Császár</t>
  </si>
  <si>
    <t>Rácz</t>
  </si>
  <si>
    <t>Morvai</t>
  </si>
  <si>
    <t>Kútvölgyi</t>
  </si>
  <si>
    <t>Fenyvesi</t>
  </si>
  <si>
    <t>Szalkai</t>
  </si>
  <si>
    <t>Deli</t>
  </si>
  <si>
    <t>Berényi</t>
  </si>
  <si>
    <t>Makai</t>
  </si>
  <si>
    <t>Végh</t>
  </si>
  <si>
    <t>Lázár</t>
  </si>
  <si>
    <t>Réti</t>
  </si>
  <si>
    <t>Medve</t>
  </si>
  <si>
    <t>Sós</t>
  </si>
  <si>
    <t>Borbély</t>
  </si>
  <si>
    <t>Svéd</t>
  </si>
  <si>
    <t>Varga</t>
  </si>
  <si>
    <t>Füstös</t>
  </si>
  <si>
    <t>Gál</t>
  </si>
  <si>
    <t>Bodó</t>
  </si>
  <si>
    <t>Sólyom</t>
  </si>
  <si>
    <t>Kádár</t>
  </si>
  <si>
    <t>Sárkány</t>
  </si>
  <si>
    <t>Cigány</t>
  </si>
  <si>
    <t>Jobbágy</t>
  </si>
  <si>
    <t>Czakó</t>
  </si>
  <si>
    <t>Várnai</t>
  </si>
  <si>
    <t>Szakács</t>
  </si>
  <si>
    <t>Szép</t>
  </si>
  <si>
    <t>Aradi</t>
  </si>
  <si>
    <t>Agócs</t>
  </si>
  <si>
    <t>Lugosi</t>
  </si>
  <si>
    <t>Dombi</t>
  </si>
  <si>
    <t>Cseke</t>
  </si>
  <si>
    <t>Sárosi</t>
  </si>
  <si>
    <t>Ócsai</t>
  </si>
  <si>
    <t>Sárai</t>
  </si>
  <si>
    <t>Debreceni</t>
  </si>
  <si>
    <t>Pongó</t>
  </si>
  <si>
    <t>Rédei</t>
  </si>
  <si>
    <t>Enyedi</t>
  </si>
  <si>
    <t>Szegedi</t>
  </si>
  <si>
    <t>Magyar</t>
  </si>
  <si>
    <t>Blaskó</t>
  </si>
  <si>
    <t>Raffai</t>
  </si>
  <si>
    <t>családi név</t>
  </si>
  <si>
    <t>utónév</t>
  </si>
  <si>
    <t>Bálint</t>
  </si>
  <si>
    <t>Gellért</t>
  </si>
  <si>
    <t>Klotild</t>
  </si>
  <si>
    <t>Mózes</t>
  </si>
  <si>
    <t>Áron</t>
  </si>
  <si>
    <t>Kristóf</t>
  </si>
  <si>
    <t>Szabina</t>
  </si>
  <si>
    <t>Emma</t>
  </si>
  <si>
    <t>Huba</t>
  </si>
  <si>
    <t>Borisz</t>
  </si>
  <si>
    <t>Róbert</t>
  </si>
  <si>
    <t>Regina</t>
  </si>
  <si>
    <t>Domonkos</t>
  </si>
  <si>
    <t>Elek</t>
  </si>
  <si>
    <t>Jácint</t>
  </si>
  <si>
    <t>Szilveszter</t>
  </si>
  <si>
    <t>Csilla</t>
  </si>
  <si>
    <t>Ede</t>
  </si>
  <si>
    <t>Özséb</t>
  </si>
  <si>
    <t>Zsuzsanna</t>
  </si>
  <si>
    <t>Kornél</t>
  </si>
  <si>
    <t>Ádám</t>
  </si>
  <si>
    <t>Ágota</t>
  </si>
  <si>
    <t>Boglárka</t>
  </si>
  <si>
    <t>Tibor</t>
  </si>
  <si>
    <t>Leonóra</t>
  </si>
  <si>
    <t>Tiborc</t>
  </si>
  <si>
    <t>Kármen</t>
  </si>
  <si>
    <t>Edina</t>
  </si>
  <si>
    <t>Levente</t>
  </si>
  <si>
    <t>Márkus</t>
  </si>
  <si>
    <t>Arnold</t>
  </si>
  <si>
    <t>Tivadar</t>
  </si>
  <si>
    <t>Borbála</t>
  </si>
  <si>
    <t>Dávid</t>
  </si>
  <si>
    <t>Noémi</t>
  </si>
  <si>
    <t>János</t>
  </si>
  <si>
    <t>Júlia</t>
  </si>
  <si>
    <t>Dénes</t>
  </si>
  <si>
    <t>Gerzson</t>
  </si>
  <si>
    <t>Béla</t>
  </si>
  <si>
    <t>Jakab</t>
  </si>
  <si>
    <t>Adrienn</t>
  </si>
  <si>
    <t>Gusztáv</t>
  </si>
  <si>
    <t>Balázs</t>
  </si>
  <si>
    <t>Tamás</t>
  </si>
  <si>
    <t>Roland</t>
  </si>
  <si>
    <t>Tilda</t>
  </si>
  <si>
    <t>Réka</t>
  </si>
  <si>
    <t>Gitta</t>
  </si>
  <si>
    <t>Viktor</t>
  </si>
  <si>
    <t>Edvin</t>
  </si>
  <si>
    <t>Norbert</t>
  </si>
  <si>
    <t>Róza</t>
  </si>
  <si>
    <t>Oszkár</t>
  </si>
  <si>
    <t>Elvira</t>
  </si>
  <si>
    <t>Bátor</t>
  </si>
  <si>
    <t>Kolos</t>
  </si>
  <si>
    <t>Ágoston</t>
  </si>
  <si>
    <t>Linda</t>
  </si>
  <si>
    <t>Lili</t>
  </si>
  <si>
    <t>Bonifác</t>
  </si>
  <si>
    <t>Magdaléna</t>
  </si>
  <si>
    <t>Rozália</t>
  </si>
  <si>
    <t>Amália</t>
  </si>
  <si>
    <t>Donát</t>
  </si>
  <si>
    <t>Boriska</t>
  </si>
  <si>
    <t>Andrea</t>
  </si>
  <si>
    <t>Sebestény</t>
  </si>
  <si>
    <t>Zsigmond</t>
  </si>
  <si>
    <t>Patrícia</t>
  </si>
  <si>
    <t>Ida</t>
  </si>
  <si>
    <t>Boldizsár</t>
  </si>
  <si>
    <t>Hedvig</t>
  </si>
  <si>
    <t>Olimpia</t>
  </si>
  <si>
    <t>Hédi</t>
  </si>
  <si>
    <t>Marcell</t>
  </si>
  <si>
    <t>Adalbert</t>
  </si>
  <si>
    <t>Felícia</t>
  </si>
  <si>
    <t>Katalin</t>
  </si>
  <si>
    <t>Hajna</t>
  </si>
  <si>
    <t>Rudolf</t>
  </si>
  <si>
    <t>Irén</t>
  </si>
  <si>
    <t>Márkó</t>
  </si>
  <si>
    <t>Izabella</t>
  </si>
  <si>
    <t>Taksony</t>
  </si>
  <si>
    <t>Melinda</t>
  </si>
  <si>
    <t>Krisztina</t>
  </si>
  <si>
    <t>Frigyes</t>
  </si>
  <si>
    <t>Ignác</t>
  </si>
  <si>
    <t>Zsolt</t>
  </si>
  <si>
    <t>Tekla</t>
  </si>
  <si>
    <t>Franciska</t>
  </si>
  <si>
    <t>Boglár</t>
  </si>
  <si>
    <t>Galina</t>
  </si>
  <si>
    <t>Tódor</t>
  </si>
  <si>
    <t>Szilárd</t>
  </si>
  <si>
    <t>Arika</t>
  </si>
  <si>
    <t>Géza</t>
  </si>
  <si>
    <t>Tihamér</t>
  </si>
  <si>
    <t>Edgár</t>
  </si>
  <si>
    <t>Tamara</t>
  </si>
  <si>
    <t>József</t>
  </si>
  <si>
    <t>Jolán</t>
  </si>
  <si>
    <t>Bulcsú</t>
  </si>
  <si>
    <t>Dorottya</t>
  </si>
  <si>
    <t>Debóra</t>
  </si>
  <si>
    <t>Gyöngyvér</t>
  </si>
  <si>
    <t>Erika</t>
  </si>
  <si>
    <t>Gyöngyi</t>
  </si>
  <si>
    <t>Szervác</t>
  </si>
  <si>
    <t>Máté</t>
  </si>
  <si>
    <t>Szabrina</t>
  </si>
  <si>
    <t>Gizella</t>
  </si>
  <si>
    <t>Imre</t>
  </si>
  <si>
    <t>Kata</t>
  </si>
  <si>
    <t>Mária</t>
  </si>
  <si>
    <t>Zoltán</t>
  </si>
  <si>
    <t>István</t>
  </si>
  <si>
    <t>Fülöp</t>
  </si>
  <si>
    <t>Terézia</t>
  </si>
  <si>
    <t>Gedeon</t>
  </si>
  <si>
    <t>Etelka</t>
  </si>
  <si>
    <t>Piroska</t>
  </si>
  <si>
    <t>Klára</t>
  </si>
  <si>
    <t>Kelemen</t>
  </si>
  <si>
    <t>Fábián</t>
  </si>
  <si>
    <t>Éva</t>
  </si>
  <si>
    <t>Andor</t>
  </si>
  <si>
    <t>Ervin</t>
  </si>
  <si>
    <t>Lóránt</t>
  </si>
  <si>
    <t>Antónia</t>
  </si>
  <si>
    <t>Vince</t>
  </si>
  <si>
    <t>Gergely</t>
  </si>
  <si>
    <t>Anita</t>
  </si>
  <si>
    <t>Hermina</t>
  </si>
  <si>
    <t>Bódog</t>
  </si>
  <si>
    <t>Iván</t>
  </si>
  <si>
    <t>Barnabás</t>
  </si>
  <si>
    <t>Valentin</t>
  </si>
  <si>
    <t>Barbara</t>
  </si>
  <si>
    <t>Vilmos</t>
  </si>
  <si>
    <t>Lujza</t>
  </si>
  <si>
    <t>Miklós</t>
  </si>
  <si>
    <t>László</t>
  </si>
  <si>
    <t>Vajk</t>
  </si>
  <si>
    <t>Antal</t>
  </si>
  <si>
    <t>Jenő</t>
  </si>
  <si>
    <t>Cecilia</t>
  </si>
  <si>
    <t>Salamon</t>
  </si>
  <si>
    <t>Ábel</t>
  </si>
  <si>
    <t>Csanád</t>
  </si>
  <si>
    <t>Emil</t>
  </si>
  <si>
    <t>Olivér</t>
  </si>
  <si>
    <t>Ágnes</t>
  </si>
  <si>
    <t>Paulina</t>
  </si>
  <si>
    <t>Lipót</t>
  </si>
  <si>
    <t>Anna</t>
  </si>
  <si>
    <t>Hajnalka</t>
  </si>
  <si>
    <t>Gertrúd</t>
  </si>
  <si>
    <t>Titusz</t>
  </si>
  <si>
    <t>Bendegúz</t>
  </si>
  <si>
    <t>Simon</t>
  </si>
  <si>
    <t>Krisztián</t>
  </si>
  <si>
    <t>Annabella</t>
  </si>
  <si>
    <t>Petra</t>
  </si>
  <si>
    <t>Csaba</t>
  </si>
  <si>
    <t>György</t>
  </si>
  <si>
    <t>Viktória</t>
  </si>
  <si>
    <t>Zsófia</t>
  </si>
  <si>
    <t>Ferenc</t>
  </si>
  <si>
    <t>Márton</t>
  </si>
  <si>
    <t>Botond</t>
  </si>
  <si>
    <t>Irma</t>
  </si>
  <si>
    <t>Szilvia</t>
  </si>
  <si>
    <t>Enikő</t>
  </si>
  <si>
    <t>Zsombor</t>
  </si>
  <si>
    <t>Rita</t>
  </si>
  <si>
    <t>Kinga</t>
  </si>
  <si>
    <t>Liza</t>
  </si>
  <si>
    <t>Aladár</t>
  </si>
  <si>
    <t>Mátyás</t>
  </si>
  <si>
    <t>Bernát</t>
  </si>
  <si>
    <t>Benő</t>
  </si>
  <si>
    <t>Violetta</t>
  </si>
  <si>
    <t>Dóra</t>
  </si>
  <si>
    <t>Ivó</t>
  </si>
  <si>
    <t>Beatrix</t>
  </si>
  <si>
    <t>Dominika</t>
  </si>
  <si>
    <t>Ábrahám</t>
  </si>
  <si>
    <t>Aurél</t>
  </si>
  <si>
    <t>Magdolna</t>
  </si>
  <si>
    <t>Péter</t>
  </si>
  <si>
    <t>Matild</t>
  </si>
  <si>
    <t>Rezső</t>
  </si>
  <si>
    <t>Győző</t>
  </si>
  <si>
    <t>Elemér</t>
  </si>
  <si>
    <t>Marietta</t>
  </si>
  <si>
    <t>Bíborka</t>
  </si>
  <si>
    <t>Tünde</t>
  </si>
  <si>
    <t>Jusztin</t>
  </si>
  <si>
    <t>Emese</t>
  </si>
  <si>
    <t>Gabriella</t>
  </si>
  <si>
    <t>Ildikó</t>
  </si>
  <si>
    <t>Jónás</t>
  </si>
  <si>
    <t>Barna</t>
  </si>
  <si>
    <t>Mihály</t>
  </si>
  <si>
    <t>Csenger</t>
  </si>
  <si>
    <t>Sarolta</t>
  </si>
  <si>
    <t>Emőke</t>
  </si>
  <si>
    <t>Pál</t>
  </si>
  <si>
    <t>Vazul</t>
  </si>
  <si>
    <t>Hilda</t>
  </si>
  <si>
    <t>Julianna</t>
  </si>
  <si>
    <t>Félix</t>
  </si>
  <si>
    <t>Árpád</t>
  </si>
  <si>
    <t>Ilona</t>
  </si>
  <si>
    <t>Izolda</t>
  </si>
  <si>
    <t>Helga</t>
  </si>
  <si>
    <t>Olga</t>
  </si>
  <si>
    <t>Károly</t>
  </si>
  <si>
    <t>Benedek</t>
  </si>
  <si>
    <t>András</t>
  </si>
  <si>
    <t>Gábor</t>
  </si>
  <si>
    <t>Elza</t>
  </si>
  <si>
    <t>Pálma</t>
  </si>
  <si>
    <t>Hunor</t>
  </si>
  <si>
    <t>Attila</t>
  </si>
  <si>
    <t>Ottó</t>
  </si>
  <si>
    <t>Lukács</t>
  </si>
  <si>
    <t>Fanni</t>
  </si>
  <si>
    <t>Ibolya</t>
  </si>
  <si>
    <t>Móricz</t>
  </si>
  <si>
    <t>Veronika</t>
  </si>
  <si>
    <t>Marianna</t>
  </si>
  <si>
    <t>Brigitta</t>
  </si>
  <si>
    <t>Gergő</t>
  </si>
  <si>
    <t>Sára</t>
  </si>
  <si>
    <t>Eszter</t>
  </si>
  <si>
    <t>Vencel</t>
  </si>
  <si>
    <t>Zétény</t>
  </si>
  <si>
    <t>Adél</t>
  </si>
  <si>
    <t>Szaniszló</t>
  </si>
  <si>
    <t>Orbán</t>
  </si>
  <si>
    <t>Gerda</t>
  </si>
  <si>
    <t>Mónika</t>
  </si>
  <si>
    <t>Vas</t>
  </si>
  <si>
    <t>Legmagasabb pontszám</t>
  </si>
  <si>
    <t>I. évfolyamosok száma</t>
  </si>
  <si>
    <t>A-sok matematika átlaga</t>
  </si>
  <si>
    <t>Legnagyobb pontszámú diák osztályonként</t>
  </si>
  <si>
    <t>E osztály létszáma és szórása</t>
  </si>
  <si>
    <t>Digitális kultúra</t>
  </si>
  <si>
    <t>Komáromiak átlagos életkora</t>
  </si>
  <si>
    <t>Legfiatalabb egri lakos neve</t>
  </si>
  <si>
    <t>Legidősebb sarkadi nő neve</t>
  </si>
  <si>
    <t>Dorogiak össz-keresete</t>
  </si>
  <si>
    <t>Hol lakik a budapesti születésűek közül a legtöbbet kereső személy?</t>
  </si>
  <si>
    <t>Hány ember keres (tatai) átlag felett Tatán?</t>
  </si>
  <si>
    <t>Mennyi az átlagkeresete azoknak, akik Bp-en születtek vagy élnek?</t>
  </si>
  <si>
    <t>Mennyi lekötött betét érkezett 2024. II félévben?</t>
  </si>
  <si>
    <t>Ki kötötte le 2024 szeptemberben a legnagyobb összeget?</t>
  </si>
  <si>
    <t>Mennyi a kiemelt és a nem kiemelt ügyfelek átlagos lekötése között a különbség?</t>
  </si>
  <si>
    <t>matematika</t>
  </si>
  <si>
    <t>a</t>
  </si>
  <si>
    <t>b</t>
  </si>
  <si>
    <t>c</t>
  </si>
  <si>
    <t>e</t>
  </si>
  <si>
    <t>Budapest</t>
  </si>
  <si>
    <t>id</t>
  </si>
  <si>
    <t>Budape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</si>
</sst>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Ft&quot;_-;\-* #,##0\ &quot;Ft&quot;_-;_-* &quot;-&quot;\ &quot;Ft&quot;_-;_-@_-"/>
    <numFmt numFmtId="41" formatCode="_-* #,##0\ _F_t_-;\-* #,##0\ _F_t_-;_-* &quot;-&quot;\ _F_t_-;_-@_-"/>
    <numFmt numFmtId="164" formatCode="000"/>
    <numFmt numFmtId="165" formatCode="0000"/>
    <numFmt numFmtId="166" formatCode="yyyy\-mm\-dd"/>
    <numFmt numFmtId="167" formatCode="#\ ######\ ####"/>
  </numFmts>
  <fonts count="5" x14ac:knownFonts="1">
    <font>
      <sz val="9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b/>
      <sz val="9"/>
      <color theme="1"/>
      <name val="Calibri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Border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3"/>
    <xf numFmtId="0" fontId="2" fillId="0" borderId="1" xfId="0" applyFont="1" applyBorder="1" applyAlignment="1"/>
    <xf numFmtId="0" fontId="2" fillId="0" borderId="1" xfId="0" applyFont="1" applyBorder="1"/>
    <xf numFmtId="3" fontId="0" fillId="0" borderId="0" xfId="0" applyNumberFormat="1"/>
    <xf numFmtId="2" fontId="2" fillId="0" borderId="1" xfId="0" applyNumberFormat="1" applyFont="1" applyBorder="1" applyAlignment="1"/>
    <xf numFmtId="2" fontId="2" fillId="0" borderId="1" xfId="0" applyNumberFormat="1" applyFont="1" applyFill="1" applyBorder="1" applyAlignment="1"/>
    <xf numFmtId="14" fontId="0" fillId="0" borderId="0" xfId="0" applyNumberFormat="1"/>
    <xf numFmtId="0" fontId="0" fillId="0" borderId="0" xfId="0" applyFont="1"/>
    <xf numFmtId="0" fontId="4" fillId="0" borderId="0" xfId="4" applyFont="1"/>
    <xf numFmtId="14" fontId="4" fillId="0" borderId="0" xfId="4" applyNumberFormat="1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/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" fontId="4" fillId="0" borderId="0" xfId="4" applyNumberFormat="1" applyFont="1" applyAlignment="1">
      <alignment horizontal="center"/>
    </xf>
    <xf numFmtId="0" fontId="0" fillId="0" borderId="0" xfId="0" applyFont="1" applyFill="1" applyBorder="1"/>
  </cellXfs>
  <cellStyles count="5">
    <cellStyle name="Ezres [0]" xfId="1" builtinId="6" hidden="1"/>
    <cellStyle name="Normál" xfId="0" builtinId="0"/>
    <cellStyle name="Normál 11" xfId="3" xr:uid="{00000000-0005-0000-0000-000002000000}"/>
    <cellStyle name="Normál 2" xfId="4" xr:uid="{00000000-0005-0000-0000-000003000000}"/>
    <cellStyle name="Pénznem [0]" xfId="2" builtinId="7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57150</xdr:rowOff>
    </xdr:from>
    <xdr:to>
      <xdr:col>6</xdr:col>
      <xdr:colOff>476950</xdr:colOff>
      <xdr:row>9</xdr:row>
      <xdr:rowOff>124118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B0AE6147-3DCF-4A40-942D-D3A050C39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209550"/>
          <a:ext cx="3067749" cy="128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opLeftCell="D10" zoomScale="145" zoomScaleNormal="145" workbookViewId="0">
      <selection activeCell="E34" sqref="E34"/>
    </sheetView>
  </sheetViews>
  <sheetFormatPr defaultRowHeight="12" x14ac:dyDescent="0.2"/>
  <cols>
    <col min="1" max="1" width="13.33203125" style="14" customWidth="1"/>
    <col min="2" max="2" width="22.83203125" style="14" customWidth="1"/>
    <col min="3" max="4" width="13.33203125" style="14" customWidth="1"/>
    <col min="5" max="5" width="20.83203125" style="14" customWidth="1"/>
    <col min="6" max="6" width="13.33203125" style="14" customWidth="1"/>
    <col min="7" max="7" width="9.33203125" style="14"/>
    <col min="8" max="8" width="41.1640625" style="17" bestFit="1" customWidth="1"/>
    <col min="9" max="16384" width="9.33203125" style="14"/>
  </cols>
  <sheetData>
    <row r="1" spans="1:14" x14ac:dyDescent="0.2">
      <c r="A1" s="8" t="s">
        <v>9</v>
      </c>
      <c r="B1" s="8" t="s">
        <v>0</v>
      </c>
      <c r="C1" s="8" t="s">
        <v>10</v>
      </c>
      <c r="D1" s="8" t="s">
        <v>11</v>
      </c>
      <c r="E1" s="8" t="s">
        <v>12</v>
      </c>
      <c r="F1" s="8" t="s">
        <v>3</v>
      </c>
    </row>
    <row r="2" spans="1:14" x14ac:dyDescent="0.2">
      <c r="A2" s="18">
        <v>1</v>
      </c>
      <c r="B2" s="19" t="s">
        <v>13</v>
      </c>
      <c r="C2" s="20" t="s">
        <v>14</v>
      </c>
      <c r="D2" s="20" t="s">
        <v>15</v>
      </c>
      <c r="E2" s="19" t="s">
        <v>2905</v>
      </c>
      <c r="F2" s="20">
        <v>128</v>
      </c>
      <c r="H2" s="21" t="s">
        <v>2900</v>
      </c>
      <c r="I2" s="22"/>
      <c r="J2" s="23" t="s">
        <v>3</v>
      </c>
      <c r="K2" s="23"/>
      <c r="L2" s="23"/>
      <c r="M2" s="23"/>
      <c r="N2" s="23"/>
    </row>
    <row r="3" spans="1:14" x14ac:dyDescent="0.2">
      <c r="A3" s="18">
        <v>2</v>
      </c>
      <c r="B3" s="19" t="s">
        <v>16</v>
      </c>
      <c r="C3" s="20" t="s">
        <v>14</v>
      </c>
      <c r="D3" s="20" t="s">
        <v>17</v>
      </c>
      <c r="E3" s="19" t="s">
        <v>18</v>
      </c>
      <c r="F3" s="20">
        <v>154</v>
      </c>
      <c r="H3" s="24">
        <f>DMAX(db,"pontszám",J2:J3)</f>
        <v>200</v>
      </c>
    </row>
    <row r="4" spans="1:14" x14ac:dyDescent="0.2">
      <c r="A4" s="18">
        <v>3</v>
      </c>
      <c r="B4" s="19" t="s">
        <v>19</v>
      </c>
      <c r="C4" s="20" t="s">
        <v>20</v>
      </c>
      <c r="D4" s="20" t="s">
        <v>15</v>
      </c>
      <c r="E4" s="19" t="s">
        <v>21</v>
      </c>
      <c r="F4" s="20">
        <v>131</v>
      </c>
    </row>
    <row r="5" spans="1:14" x14ac:dyDescent="0.2">
      <c r="A5" s="18">
        <v>4</v>
      </c>
      <c r="B5" s="19" t="s">
        <v>22</v>
      </c>
      <c r="C5" s="20" t="s">
        <v>20</v>
      </c>
      <c r="D5" s="20" t="s">
        <v>23</v>
      </c>
      <c r="E5" s="19" t="s">
        <v>21</v>
      </c>
      <c r="F5" s="20">
        <v>117</v>
      </c>
      <c r="H5" s="21" t="s">
        <v>2901</v>
      </c>
      <c r="I5" s="22"/>
      <c r="J5" s="23" t="s">
        <v>10</v>
      </c>
      <c r="K5" s="23"/>
      <c r="L5" s="23"/>
      <c r="M5" s="23"/>
      <c r="N5" s="23"/>
    </row>
    <row r="6" spans="1:14" x14ac:dyDescent="0.2">
      <c r="A6" s="18">
        <v>5</v>
      </c>
      <c r="B6" s="19" t="s">
        <v>24</v>
      </c>
      <c r="C6" s="20" t="s">
        <v>25</v>
      </c>
      <c r="D6" s="20" t="s">
        <v>15</v>
      </c>
      <c r="E6" s="19" t="s">
        <v>26</v>
      </c>
      <c r="F6" s="20">
        <v>166</v>
      </c>
      <c r="H6" s="24">
        <f>DCOUNTA(db,"évfolyam",J5:J6)</f>
        <v>11</v>
      </c>
      <c r="J6" s="14" t="s">
        <v>14</v>
      </c>
    </row>
    <row r="7" spans="1:14" x14ac:dyDescent="0.2">
      <c r="A7" s="18">
        <v>6</v>
      </c>
      <c r="B7" s="19" t="s">
        <v>27</v>
      </c>
      <c r="C7" s="20" t="s">
        <v>25</v>
      </c>
      <c r="D7" s="20" t="s">
        <v>23</v>
      </c>
      <c r="E7" s="19" t="s">
        <v>26</v>
      </c>
      <c r="F7" s="20">
        <v>115</v>
      </c>
    </row>
    <row r="8" spans="1:14" x14ac:dyDescent="0.2">
      <c r="A8" s="18">
        <v>7</v>
      </c>
      <c r="B8" s="19" t="s">
        <v>28</v>
      </c>
      <c r="C8" s="20" t="s">
        <v>14</v>
      </c>
      <c r="D8" s="20" t="s">
        <v>29</v>
      </c>
      <c r="E8" s="19" t="s">
        <v>30</v>
      </c>
      <c r="F8" s="20">
        <v>140</v>
      </c>
      <c r="H8" s="21" t="s">
        <v>2902</v>
      </c>
      <c r="I8" s="22"/>
      <c r="J8" s="23" t="s">
        <v>12</v>
      </c>
      <c r="K8" s="23" t="s">
        <v>11</v>
      </c>
      <c r="L8" s="23"/>
      <c r="M8" s="23"/>
      <c r="N8" s="23"/>
    </row>
    <row r="9" spans="1:14" x14ac:dyDescent="0.2">
      <c r="A9" s="18">
        <v>8</v>
      </c>
      <c r="B9" s="19" t="s">
        <v>31</v>
      </c>
      <c r="C9" s="20" t="s">
        <v>20</v>
      </c>
      <c r="D9" s="20" t="s">
        <v>32</v>
      </c>
      <c r="E9" s="19" t="s">
        <v>33</v>
      </c>
      <c r="F9" s="20">
        <v>196</v>
      </c>
      <c r="H9" s="24">
        <f>DAVERAGE(db,"pontszám",J8:K9)</f>
        <v>141</v>
      </c>
      <c r="J9" s="27" t="s">
        <v>2916</v>
      </c>
      <c r="K9" s="14" t="s">
        <v>17</v>
      </c>
    </row>
    <row r="10" spans="1:14" x14ac:dyDescent="0.2">
      <c r="A10" s="18">
        <v>9</v>
      </c>
      <c r="B10" s="19" t="s">
        <v>34</v>
      </c>
      <c r="C10" s="20" t="s">
        <v>25</v>
      </c>
      <c r="D10" s="20" t="s">
        <v>29</v>
      </c>
      <c r="E10" s="19" t="s">
        <v>33</v>
      </c>
      <c r="F10" s="20">
        <v>153</v>
      </c>
    </row>
    <row r="11" spans="1:14" x14ac:dyDescent="0.2">
      <c r="A11" s="18">
        <v>10</v>
      </c>
      <c r="B11" s="19" t="s">
        <v>35</v>
      </c>
      <c r="C11" s="20" t="s">
        <v>20</v>
      </c>
      <c r="D11" s="20" t="s">
        <v>29</v>
      </c>
      <c r="E11" s="19" t="s">
        <v>21</v>
      </c>
      <c r="F11" s="20">
        <v>188</v>
      </c>
      <c r="H11" s="21" t="s">
        <v>2903</v>
      </c>
      <c r="I11" s="21" t="s">
        <v>11</v>
      </c>
      <c r="J11" s="21" t="s">
        <v>3</v>
      </c>
      <c r="K11" s="21" t="s">
        <v>11</v>
      </c>
      <c r="L11" s="21" t="s">
        <v>3</v>
      </c>
      <c r="M11" s="21" t="s">
        <v>11</v>
      </c>
      <c r="N11" s="21" t="s">
        <v>3</v>
      </c>
    </row>
    <row r="12" spans="1:14" x14ac:dyDescent="0.2">
      <c r="A12" s="18">
        <v>11</v>
      </c>
      <c r="B12" s="19" t="s">
        <v>36</v>
      </c>
      <c r="C12" s="20" t="s">
        <v>20</v>
      </c>
      <c r="D12" s="20" t="s">
        <v>29</v>
      </c>
      <c r="E12" s="19" t="s">
        <v>26</v>
      </c>
      <c r="F12" s="20">
        <v>195</v>
      </c>
      <c r="H12" s="25" t="str">
        <f>DGET(db,"név",I11:J12)</f>
        <v>Kádár Arika</v>
      </c>
      <c r="I12" s="14" t="s">
        <v>2917</v>
      </c>
      <c r="J12" s="14">
        <f>DMAX(db,"pontszám",I11:I12)</f>
        <v>179</v>
      </c>
      <c r="K12" s="14" t="s">
        <v>2918</v>
      </c>
      <c r="L12" s="14">
        <f>DMAX(db,"pontszám",K11:K12)</f>
        <v>195</v>
      </c>
      <c r="M12" s="14" t="s">
        <v>2919</v>
      </c>
      <c r="N12" s="14">
        <f>DMAX(db,"pontszám",M11:M12)</f>
        <v>198</v>
      </c>
    </row>
    <row r="13" spans="1:14" x14ac:dyDescent="0.2">
      <c r="A13" s="18">
        <v>12</v>
      </c>
      <c r="B13" s="19" t="s">
        <v>37</v>
      </c>
      <c r="C13" s="20" t="s">
        <v>25</v>
      </c>
      <c r="D13" s="20" t="s">
        <v>23</v>
      </c>
      <c r="E13" s="19" t="s">
        <v>2905</v>
      </c>
      <c r="F13" s="20">
        <v>167</v>
      </c>
      <c r="H13" s="25" t="str">
        <f>DGET(db,"név",K11:L12)</f>
        <v>Eszes Dezső</v>
      </c>
    </row>
    <row r="14" spans="1:14" x14ac:dyDescent="0.2">
      <c r="A14" s="18">
        <v>13</v>
      </c>
      <c r="B14" s="19" t="s">
        <v>38</v>
      </c>
      <c r="C14" s="20" t="s">
        <v>20</v>
      </c>
      <c r="D14" s="20" t="s">
        <v>23</v>
      </c>
      <c r="E14" s="19" t="s">
        <v>33</v>
      </c>
      <c r="F14" s="20">
        <v>117</v>
      </c>
      <c r="H14" s="17" t="str">
        <f>DGET(db,"név",M11:N12)</f>
        <v>Sóti Irma</v>
      </c>
    </row>
    <row r="15" spans="1:14" x14ac:dyDescent="0.2">
      <c r="A15" s="18">
        <v>14</v>
      </c>
      <c r="B15" s="19" t="s">
        <v>39</v>
      </c>
      <c r="C15" s="20" t="s">
        <v>20</v>
      </c>
      <c r="D15" s="20" t="s">
        <v>15</v>
      </c>
      <c r="E15" s="19" t="s">
        <v>33</v>
      </c>
      <c r="F15" s="20">
        <v>143</v>
      </c>
    </row>
    <row r="16" spans="1:14" x14ac:dyDescent="0.2">
      <c r="A16" s="18">
        <v>15</v>
      </c>
      <c r="B16" s="19" t="s">
        <v>40</v>
      </c>
      <c r="C16" s="20" t="s">
        <v>25</v>
      </c>
      <c r="D16" s="20" t="s">
        <v>32</v>
      </c>
      <c r="E16" s="19" t="s">
        <v>21</v>
      </c>
      <c r="F16" s="20">
        <v>115</v>
      </c>
      <c r="H16" s="21" t="s">
        <v>2904</v>
      </c>
      <c r="I16" s="21" t="s">
        <v>11</v>
      </c>
      <c r="J16" s="21"/>
      <c r="K16" s="21"/>
      <c r="L16" s="21"/>
      <c r="M16" s="21"/>
      <c r="N16" s="21"/>
    </row>
    <row r="17" spans="1:9" x14ac:dyDescent="0.2">
      <c r="A17" s="18">
        <v>16</v>
      </c>
      <c r="B17" s="19" t="s">
        <v>41</v>
      </c>
      <c r="C17" s="20" t="s">
        <v>25</v>
      </c>
      <c r="D17" s="20" t="s">
        <v>23</v>
      </c>
      <c r="E17" s="19" t="s">
        <v>26</v>
      </c>
      <c r="F17" s="20">
        <v>123</v>
      </c>
      <c r="H17" s="25">
        <f>DCOUNTA(db,"osztály",I16:I17)</f>
        <v>14</v>
      </c>
      <c r="I17" s="14" t="s">
        <v>2920</v>
      </c>
    </row>
    <row r="18" spans="1:9" x14ac:dyDescent="0.2">
      <c r="A18" s="18">
        <v>17</v>
      </c>
      <c r="B18" s="19" t="s">
        <v>42</v>
      </c>
      <c r="C18" s="20" t="s">
        <v>25</v>
      </c>
      <c r="D18" s="20" t="s">
        <v>23</v>
      </c>
      <c r="E18" s="19" t="s">
        <v>21</v>
      </c>
      <c r="F18" s="20">
        <v>125</v>
      </c>
      <c r="H18" s="17">
        <f>DSTDEV(db,"pontszám",I16:I17)</f>
        <v>29.127608594211491</v>
      </c>
    </row>
    <row r="19" spans="1:9" x14ac:dyDescent="0.2">
      <c r="A19" s="18">
        <v>18</v>
      </c>
      <c r="B19" s="19" t="s">
        <v>43</v>
      </c>
      <c r="C19" s="20" t="s">
        <v>44</v>
      </c>
      <c r="D19" s="20" t="s">
        <v>29</v>
      </c>
      <c r="E19" s="19" t="s">
        <v>26</v>
      </c>
      <c r="F19" s="20">
        <v>115</v>
      </c>
    </row>
    <row r="20" spans="1:9" x14ac:dyDescent="0.2">
      <c r="A20" s="18">
        <v>19</v>
      </c>
      <c r="B20" s="19" t="s">
        <v>45</v>
      </c>
      <c r="C20" s="20" t="s">
        <v>25</v>
      </c>
      <c r="D20" s="20" t="s">
        <v>32</v>
      </c>
      <c r="E20" s="19" t="s">
        <v>21</v>
      </c>
      <c r="F20" s="20">
        <v>173</v>
      </c>
    </row>
    <row r="21" spans="1:9" x14ac:dyDescent="0.2">
      <c r="A21" s="18">
        <v>20</v>
      </c>
      <c r="B21" s="19" t="s">
        <v>46</v>
      </c>
      <c r="C21" s="20" t="s">
        <v>14</v>
      </c>
      <c r="D21" s="20" t="s">
        <v>23</v>
      </c>
      <c r="E21" s="19" t="s">
        <v>30</v>
      </c>
      <c r="F21" s="20">
        <v>163</v>
      </c>
    </row>
    <row r="22" spans="1:9" x14ac:dyDescent="0.2">
      <c r="A22" s="18">
        <v>21</v>
      </c>
      <c r="B22" s="19" t="s">
        <v>47</v>
      </c>
      <c r="C22" s="20" t="s">
        <v>25</v>
      </c>
      <c r="D22" s="20" t="s">
        <v>32</v>
      </c>
      <c r="E22" s="19" t="s">
        <v>2905</v>
      </c>
      <c r="F22" s="20">
        <v>126</v>
      </c>
    </row>
    <row r="23" spans="1:9" x14ac:dyDescent="0.2">
      <c r="A23" s="18">
        <v>22</v>
      </c>
      <c r="B23" s="19" t="s">
        <v>48</v>
      </c>
      <c r="C23" s="20" t="s">
        <v>20</v>
      </c>
      <c r="D23" s="20" t="s">
        <v>17</v>
      </c>
      <c r="E23" s="19" t="s">
        <v>26</v>
      </c>
      <c r="F23" s="20">
        <v>129</v>
      </c>
    </row>
    <row r="24" spans="1:9" x14ac:dyDescent="0.2">
      <c r="A24" s="18">
        <v>23</v>
      </c>
      <c r="B24" s="19" t="s">
        <v>49</v>
      </c>
      <c r="C24" s="20" t="s">
        <v>14</v>
      </c>
      <c r="D24" s="20" t="s">
        <v>17</v>
      </c>
      <c r="E24" s="19" t="s">
        <v>21</v>
      </c>
      <c r="F24" s="20">
        <v>170</v>
      </c>
    </row>
    <row r="25" spans="1:9" x14ac:dyDescent="0.2">
      <c r="A25" s="18">
        <v>24</v>
      </c>
      <c r="B25" s="19" t="s">
        <v>50</v>
      </c>
      <c r="C25" s="20" t="s">
        <v>20</v>
      </c>
      <c r="D25" s="20" t="s">
        <v>15</v>
      </c>
      <c r="E25" s="19" t="s">
        <v>33</v>
      </c>
      <c r="F25" s="20">
        <v>200</v>
      </c>
    </row>
    <row r="26" spans="1:9" x14ac:dyDescent="0.2">
      <c r="A26" s="18">
        <v>25</v>
      </c>
      <c r="B26" s="19" t="s">
        <v>51</v>
      </c>
      <c r="C26" s="20" t="s">
        <v>20</v>
      </c>
      <c r="D26" s="20" t="s">
        <v>29</v>
      </c>
      <c r="E26" s="19" t="s">
        <v>30</v>
      </c>
      <c r="F26" s="20">
        <v>128</v>
      </c>
    </row>
    <row r="27" spans="1:9" x14ac:dyDescent="0.2">
      <c r="A27" s="18">
        <v>26</v>
      </c>
      <c r="B27" s="19" t="s">
        <v>4</v>
      </c>
      <c r="C27" s="20" t="s">
        <v>44</v>
      </c>
      <c r="D27" s="20" t="s">
        <v>17</v>
      </c>
      <c r="E27" s="19" t="s">
        <v>21</v>
      </c>
      <c r="F27" s="20">
        <v>179</v>
      </c>
    </row>
    <row r="28" spans="1:9" x14ac:dyDescent="0.2">
      <c r="A28" s="18">
        <v>27</v>
      </c>
      <c r="B28" s="19" t="s">
        <v>52</v>
      </c>
      <c r="C28" s="20" t="s">
        <v>20</v>
      </c>
      <c r="D28" s="20" t="s">
        <v>29</v>
      </c>
      <c r="E28" s="19" t="s">
        <v>26</v>
      </c>
      <c r="F28" s="20">
        <v>110</v>
      </c>
    </row>
    <row r="29" spans="1:9" x14ac:dyDescent="0.2">
      <c r="A29" s="18">
        <v>28</v>
      </c>
      <c r="B29" s="19" t="s">
        <v>53</v>
      </c>
      <c r="C29" s="20" t="s">
        <v>14</v>
      </c>
      <c r="D29" s="20" t="s">
        <v>17</v>
      </c>
      <c r="E29" s="19" t="s">
        <v>33</v>
      </c>
      <c r="F29" s="20">
        <v>140</v>
      </c>
    </row>
    <row r="30" spans="1:9" x14ac:dyDescent="0.2">
      <c r="A30" s="18">
        <v>29</v>
      </c>
      <c r="B30" s="19" t="s">
        <v>54</v>
      </c>
      <c r="C30" s="20" t="s">
        <v>20</v>
      </c>
      <c r="D30" s="20" t="s">
        <v>29</v>
      </c>
      <c r="E30" s="19" t="s">
        <v>30</v>
      </c>
      <c r="F30" s="20">
        <v>160</v>
      </c>
    </row>
    <row r="31" spans="1:9" x14ac:dyDescent="0.2">
      <c r="A31" s="18">
        <v>30</v>
      </c>
      <c r="B31" s="19" t="s">
        <v>55</v>
      </c>
      <c r="C31" s="20" t="s">
        <v>14</v>
      </c>
      <c r="D31" s="20" t="s">
        <v>29</v>
      </c>
      <c r="E31" s="19" t="s">
        <v>30</v>
      </c>
      <c r="F31" s="20">
        <v>157</v>
      </c>
    </row>
    <row r="32" spans="1:9" x14ac:dyDescent="0.2">
      <c r="A32" s="18">
        <v>31</v>
      </c>
      <c r="B32" s="19" t="s">
        <v>56</v>
      </c>
      <c r="C32" s="20" t="s">
        <v>44</v>
      </c>
      <c r="D32" s="20" t="s">
        <v>15</v>
      </c>
      <c r="E32" s="19" t="s">
        <v>18</v>
      </c>
      <c r="F32" s="20">
        <v>190</v>
      </c>
    </row>
    <row r="33" spans="1:6" x14ac:dyDescent="0.2">
      <c r="A33" s="18">
        <v>32</v>
      </c>
      <c r="B33" s="19" t="s">
        <v>57</v>
      </c>
      <c r="C33" s="20" t="s">
        <v>20</v>
      </c>
      <c r="D33" s="20" t="s">
        <v>29</v>
      </c>
      <c r="E33" s="19" t="s">
        <v>2905</v>
      </c>
      <c r="F33" s="20">
        <v>107</v>
      </c>
    </row>
    <row r="34" spans="1:6" x14ac:dyDescent="0.2">
      <c r="A34" s="18">
        <v>33</v>
      </c>
      <c r="B34" s="19" t="s">
        <v>58</v>
      </c>
      <c r="C34" s="20" t="s">
        <v>25</v>
      </c>
      <c r="D34" s="20" t="s">
        <v>17</v>
      </c>
      <c r="E34" s="19" t="s">
        <v>33</v>
      </c>
      <c r="F34" s="20">
        <v>154</v>
      </c>
    </row>
    <row r="35" spans="1:6" x14ac:dyDescent="0.2">
      <c r="A35" s="18">
        <v>34</v>
      </c>
      <c r="B35" s="19" t="s">
        <v>59</v>
      </c>
      <c r="C35" s="20" t="s">
        <v>20</v>
      </c>
      <c r="D35" s="20" t="s">
        <v>29</v>
      </c>
      <c r="E35" s="19" t="s">
        <v>30</v>
      </c>
      <c r="F35" s="20">
        <v>179</v>
      </c>
    </row>
    <row r="36" spans="1:6" x14ac:dyDescent="0.2">
      <c r="A36" s="18">
        <v>35</v>
      </c>
      <c r="B36" s="19" t="s">
        <v>60</v>
      </c>
      <c r="C36" s="20" t="s">
        <v>14</v>
      </c>
      <c r="D36" s="20" t="s">
        <v>29</v>
      </c>
      <c r="E36" s="19" t="s">
        <v>2905</v>
      </c>
      <c r="F36" s="20">
        <v>132</v>
      </c>
    </row>
    <row r="37" spans="1:6" x14ac:dyDescent="0.2">
      <c r="A37" s="18">
        <v>36</v>
      </c>
      <c r="B37" s="19" t="s">
        <v>61</v>
      </c>
      <c r="C37" s="20" t="s">
        <v>14</v>
      </c>
      <c r="D37" s="20" t="s">
        <v>15</v>
      </c>
      <c r="E37" s="19" t="s">
        <v>18</v>
      </c>
      <c r="F37" s="20">
        <v>118</v>
      </c>
    </row>
    <row r="38" spans="1:6" x14ac:dyDescent="0.2">
      <c r="A38" s="18">
        <v>37</v>
      </c>
      <c r="B38" s="19" t="s">
        <v>62</v>
      </c>
      <c r="C38" s="20" t="s">
        <v>20</v>
      </c>
      <c r="D38" s="20" t="s">
        <v>32</v>
      </c>
      <c r="E38" s="19" t="s">
        <v>2905</v>
      </c>
      <c r="F38" s="20">
        <v>129</v>
      </c>
    </row>
    <row r="39" spans="1:6" x14ac:dyDescent="0.2">
      <c r="A39" s="18">
        <v>38</v>
      </c>
      <c r="B39" s="19" t="s">
        <v>63</v>
      </c>
      <c r="C39" s="20" t="s">
        <v>20</v>
      </c>
      <c r="D39" s="20" t="s">
        <v>29</v>
      </c>
      <c r="E39" s="19" t="s">
        <v>21</v>
      </c>
      <c r="F39" s="20">
        <v>138</v>
      </c>
    </row>
    <row r="40" spans="1:6" x14ac:dyDescent="0.2">
      <c r="A40" s="18">
        <v>39</v>
      </c>
      <c r="B40" s="19" t="s">
        <v>64</v>
      </c>
      <c r="C40" s="20" t="s">
        <v>25</v>
      </c>
      <c r="D40" s="20" t="s">
        <v>29</v>
      </c>
      <c r="E40" s="19" t="s">
        <v>26</v>
      </c>
      <c r="F40" s="20">
        <v>105</v>
      </c>
    </row>
    <row r="41" spans="1:6" x14ac:dyDescent="0.2">
      <c r="A41" s="18">
        <v>40</v>
      </c>
      <c r="B41" s="19" t="s">
        <v>65</v>
      </c>
      <c r="C41" s="20" t="s">
        <v>25</v>
      </c>
      <c r="D41" s="20" t="s">
        <v>32</v>
      </c>
      <c r="E41" s="19" t="s">
        <v>2905</v>
      </c>
      <c r="F41" s="20">
        <v>198</v>
      </c>
    </row>
    <row r="42" spans="1:6" x14ac:dyDescent="0.2">
      <c r="A42" s="18">
        <v>41</v>
      </c>
      <c r="B42" s="19" t="s">
        <v>66</v>
      </c>
      <c r="C42" s="20" t="s">
        <v>20</v>
      </c>
      <c r="D42" s="20" t="s">
        <v>32</v>
      </c>
      <c r="E42" s="19" t="s">
        <v>21</v>
      </c>
      <c r="F42" s="20">
        <v>176</v>
      </c>
    </row>
    <row r="43" spans="1:6" x14ac:dyDescent="0.2">
      <c r="A43" s="18">
        <v>42</v>
      </c>
      <c r="B43" s="19" t="s">
        <v>67</v>
      </c>
      <c r="C43" s="20" t="s">
        <v>20</v>
      </c>
      <c r="D43" s="20" t="s">
        <v>32</v>
      </c>
      <c r="E43" s="19" t="s">
        <v>33</v>
      </c>
      <c r="F43" s="20">
        <v>158</v>
      </c>
    </row>
    <row r="44" spans="1:6" x14ac:dyDescent="0.2">
      <c r="A44" s="18">
        <v>43</v>
      </c>
      <c r="B44" s="19" t="s">
        <v>68</v>
      </c>
      <c r="C44" s="20" t="s">
        <v>44</v>
      </c>
      <c r="D44" s="20" t="s">
        <v>29</v>
      </c>
      <c r="E44" s="19" t="s">
        <v>18</v>
      </c>
      <c r="F44" s="20">
        <v>170</v>
      </c>
    </row>
    <row r="45" spans="1:6" x14ac:dyDescent="0.2">
      <c r="A45" s="18">
        <v>44</v>
      </c>
      <c r="B45" s="19" t="s">
        <v>69</v>
      </c>
      <c r="C45" s="20" t="s">
        <v>14</v>
      </c>
      <c r="D45" s="20" t="s">
        <v>23</v>
      </c>
      <c r="E45" s="19" t="s">
        <v>21</v>
      </c>
      <c r="F45" s="20">
        <v>138</v>
      </c>
    </row>
    <row r="46" spans="1:6" x14ac:dyDescent="0.2">
      <c r="A46" s="18">
        <v>45</v>
      </c>
      <c r="B46" s="19" t="s">
        <v>70</v>
      </c>
      <c r="C46" s="20" t="s">
        <v>25</v>
      </c>
      <c r="D46" s="20" t="s">
        <v>32</v>
      </c>
      <c r="E46" s="19" t="s">
        <v>21</v>
      </c>
      <c r="F46" s="20">
        <v>111</v>
      </c>
    </row>
    <row r="47" spans="1:6" x14ac:dyDescent="0.2">
      <c r="A47" s="18">
        <v>46</v>
      </c>
      <c r="B47" s="19" t="s">
        <v>71</v>
      </c>
      <c r="C47" s="20" t="s">
        <v>14</v>
      </c>
      <c r="D47" s="20" t="s">
        <v>17</v>
      </c>
      <c r="E47" s="19" t="s">
        <v>26</v>
      </c>
      <c r="F47" s="20">
        <v>153</v>
      </c>
    </row>
    <row r="48" spans="1:6" x14ac:dyDescent="0.2">
      <c r="A48" s="18">
        <v>47</v>
      </c>
      <c r="B48" s="19" t="s">
        <v>72</v>
      </c>
      <c r="C48" s="20" t="s">
        <v>25</v>
      </c>
      <c r="D48" s="20" t="s">
        <v>15</v>
      </c>
      <c r="E48" s="19" t="s">
        <v>26</v>
      </c>
      <c r="F48" s="20">
        <v>192</v>
      </c>
    </row>
    <row r="49" spans="1:6" x14ac:dyDescent="0.2">
      <c r="A49" s="18">
        <v>48</v>
      </c>
      <c r="B49" s="19" t="s">
        <v>73</v>
      </c>
      <c r="C49" s="20" t="s">
        <v>20</v>
      </c>
      <c r="D49" s="20" t="s">
        <v>17</v>
      </c>
      <c r="E49" s="19" t="s">
        <v>33</v>
      </c>
      <c r="F49" s="20">
        <v>108</v>
      </c>
    </row>
    <row r="50" spans="1:6" x14ac:dyDescent="0.2">
      <c r="A50" s="18">
        <v>49</v>
      </c>
      <c r="B50" s="19" t="s">
        <v>74</v>
      </c>
      <c r="C50" s="20" t="s">
        <v>25</v>
      </c>
      <c r="D50" s="20" t="s">
        <v>23</v>
      </c>
      <c r="E50" s="19" t="s">
        <v>18</v>
      </c>
      <c r="F50" s="20">
        <v>181</v>
      </c>
    </row>
    <row r="51" spans="1:6" x14ac:dyDescent="0.2">
      <c r="A51" s="18">
        <v>50</v>
      </c>
      <c r="B51" s="19" t="s">
        <v>75</v>
      </c>
      <c r="C51" s="20" t="s">
        <v>20</v>
      </c>
      <c r="D51" s="20" t="s">
        <v>15</v>
      </c>
      <c r="E51" s="19" t="s">
        <v>18</v>
      </c>
      <c r="F51" s="20">
        <v>148</v>
      </c>
    </row>
    <row r="52" spans="1:6" x14ac:dyDescent="0.2">
      <c r="A52" s="18">
        <v>51</v>
      </c>
      <c r="B52" s="19" t="s">
        <v>76</v>
      </c>
      <c r="C52" s="20" t="s">
        <v>20</v>
      </c>
      <c r="D52" s="20" t="s">
        <v>23</v>
      </c>
      <c r="E52" s="19" t="s">
        <v>21</v>
      </c>
      <c r="F52" s="20">
        <v>150</v>
      </c>
    </row>
    <row r="53" spans="1:6" x14ac:dyDescent="0.2">
      <c r="A53" s="18">
        <v>52</v>
      </c>
      <c r="B53" s="19" t="s">
        <v>77</v>
      </c>
      <c r="C53" s="20" t="s">
        <v>20</v>
      </c>
      <c r="D53" s="20" t="s">
        <v>15</v>
      </c>
      <c r="E53" s="19" t="s">
        <v>2905</v>
      </c>
      <c r="F53" s="20">
        <v>185</v>
      </c>
    </row>
    <row r="54" spans="1:6" x14ac:dyDescent="0.2">
      <c r="A54" s="18">
        <v>53</v>
      </c>
      <c r="B54" s="19" t="s">
        <v>78</v>
      </c>
      <c r="C54" s="20" t="s">
        <v>44</v>
      </c>
      <c r="D54" s="20" t="s">
        <v>15</v>
      </c>
      <c r="E54" s="19" t="s">
        <v>18</v>
      </c>
      <c r="F54" s="20">
        <v>171</v>
      </c>
    </row>
    <row r="55" spans="1:6" x14ac:dyDescent="0.2">
      <c r="A55" s="18">
        <v>54</v>
      </c>
      <c r="B55" s="19" t="s">
        <v>79</v>
      </c>
      <c r="C55" s="20" t="s">
        <v>25</v>
      </c>
      <c r="D55" s="20" t="s">
        <v>29</v>
      </c>
      <c r="E55" s="19" t="s">
        <v>21</v>
      </c>
      <c r="F55" s="20">
        <v>139</v>
      </c>
    </row>
    <row r="56" spans="1:6" x14ac:dyDescent="0.2">
      <c r="A56" s="18">
        <v>55</v>
      </c>
      <c r="B56" s="19" t="s">
        <v>80</v>
      </c>
      <c r="C56" s="20" t="s">
        <v>25</v>
      </c>
      <c r="D56" s="20" t="s">
        <v>23</v>
      </c>
      <c r="E56" s="19" t="s">
        <v>33</v>
      </c>
      <c r="F56" s="20">
        <v>141</v>
      </c>
    </row>
    <row r="57" spans="1:6" x14ac:dyDescent="0.2">
      <c r="A57" s="18">
        <v>56</v>
      </c>
      <c r="B57" s="19" t="s">
        <v>81</v>
      </c>
      <c r="C57" s="20" t="s">
        <v>25</v>
      </c>
      <c r="D57" s="20" t="s">
        <v>29</v>
      </c>
      <c r="E57" s="19" t="s">
        <v>2905</v>
      </c>
      <c r="F57" s="20">
        <v>164</v>
      </c>
    </row>
    <row r="58" spans="1:6" x14ac:dyDescent="0.2">
      <c r="A58" s="18">
        <v>57</v>
      </c>
      <c r="B58" s="19" t="s">
        <v>82</v>
      </c>
      <c r="C58" s="20" t="s">
        <v>44</v>
      </c>
      <c r="D58" s="20" t="s">
        <v>23</v>
      </c>
      <c r="E58" s="19" t="s">
        <v>18</v>
      </c>
      <c r="F58" s="20">
        <v>198</v>
      </c>
    </row>
    <row r="59" spans="1:6" x14ac:dyDescent="0.2">
      <c r="A59" s="18">
        <v>58</v>
      </c>
      <c r="B59" s="19" t="s">
        <v>83</v>
      </c>
      <c r="C59" s="20" t="s">
        <v>20</v>
      </c>
      <c r="D59" s="20" t="s">
        <v>23</v>
      </c>
      <c r="E59" s="19" t="s">
        <v>18</v>
      </c>
      <c r="F59" s="20">
        <v>102</v>
      </c>
    </row>
    <row r="60" spans="1:6" x14ac:dyDescent="0.2">
      <c r="A60" s="18">
        <v>59</v>
      </c>
      <c r="B60" s="19" t="s">
        <v>84</v>
      </c>
      <c r="C60" s="20" t="s">
        <v>20</v>
      </c>
      <c r="D60" s="20" t="s">
        <v>29</v>
      </c>
      <c r="E60" s="19" t="s">
        <v>30</v>
      </c>
      <c r="F60" s="20">
        <v>178</v>
      </c>
    </row>
    <row r="61" spans="1:6" x14ac:dyDescent="0.2">
      <c r="A61" s="18">
        <v>60</v>
      </c>
      <c r="B61" s="19" t="s">
        <v>85</v>
      </c>
      <c r="C61" s="20" t="s">
        <v>44</v>
      </c>
      <c r="D61" s="20" t="s">
        <v>23</v>
      </c>
      <c r="E61" s="19" t="s">
        <v>21</v>
      </c>
      <c r="F61" s="20">
        <v>121</v>
      </c>
    </row>
    <row r="62" spans="1:6" x14ac:dyDescent="0.2">
      <c r="A62" s="18">
        <v>61</v>
      </c>
      <c r="B62" s="19" t="s">
        <v>86</v>
      </c>
      <c r="C62" s="20" t="s">
        <v>25</v>
      </c>
      <c r="D62" s="20" t="s">
        <v>15</v>
      </c>
      <c r="E62" s="19" t="s">
        <v>30</v>
      </c>
      <c r="F62" s="20">
        <v>200</v>
      </c>
    </row>
    <row r="63" spans="1:6" x14ac:dyDescent="0.2">
      <c r="A63" s="18">
        <v>62</v>
      </c>
      <c r="B63" s="19" t="s">
        <v>87</v>
      </c>
      <c r="C63" s="20" t="s">
        <v>25</v>
      </c>
      <c r="D63" s="20" t="s">
        <v>29</v>
      </c>
      <c r="E63" s="19" t="s">
        <v>21</v>
      </c>
      <c r="F63" s="20">
        <v>174</v>
      </c>
    </row>
    <row r="64" spans="1:6" x14ac:dyDescent="0.2">
      <c r="A64" s="18">
        <v>63</v>
      </c>
      <c r="B64" s="19" t="s">
        <v>88</v>
      </c>
      <c r="C64" s="20" t="s">
        <v>20</v>
      </c>
      <c r="D64" s="20" t="s">
        <v>15</v>
      </c>
      <c r="E64" s="19" t="s">
        <v>21</v>
      </c>
      <c r="F64" s="20">
        <v>127</v>
      </c>
    </row>
    <row r="65" spans="1:6" x14ac:dyDescent="0.2">
      <c r="A65" s="18">
        <v>64</v>
      </c>
      <c r="B65" s="19" t="s">
        <v>89</v>
      </c>
      <c r="C65" s="20" t="s">
        <v>44</v>
      </c>
      <c r="D65" s="20" t="s">
        <v>23</v>
      </c>
      <c r="E65" s="19" t="s">
        <v>30</v>
      </c>
      <c r="F65" s="20">
        <v>151</v>
      </c>
    </row>
    <row r="66" spans="1:6" x14ac:dyDescent="0.2">
      <c r="A66" s="18">
        <v>65</v>
      </c>
      <c r="B66" s="19" t="s">
        <v>90</v>
      </c>
      <c r="C66" s="20" t="s">
        <v>20</v>
      </c>
      <c r="D66" s="20" t="s">
        <v>32</v>
      </c>
      <c r="E66" s="19" t="s">
        <v>21</v>
      </c>
      <c r="F66" s="20">
        <v>138</v>
      </c>
    </row>
    <row r="67" spans="1:6" x14ac:dyDescent="0.2">
      <c r="A67" s="18">
        <v>66</v>
      </c>
      <c r="B67" s="19" t="s">
        <v>91</v>
      </c>
      <c r="C67" s="20" t="s">
        <v>20</v>
      </c>
      <c r="D67" s="20" t="s">
        <v>15</v>
      </c>
      <c r="E67" s="19" t="s">
        <v>21</v>
      </c>
      <c r="F67" s="20">
        <v>161</v>
      </c>
    </row>
    <row r="68" spans="1:6" x14ac:dyDescent="0.2">
      <c r="A68" s="18">
        <v>67</v>
      </c>
      <c r="B68" s="19" t="s">
        <v>92</v>
      </c>
      <c r="C68" s="20" t="s">
        <v>20</v>
      </c>
      <c r="D68" s="20" t="s">
        <v>17</v>
      </c>
      <c r="E68" s="19" t="s">
        <v>18</v>
      </c>
      <c r="F68" s="20">
        <v>100</v>
      </c>
    </row>
    <row r="69" spans="1:6" x14ac:dyDescent="0.2">
      <c r="A69" s="18">
        <v>68</v>
      </c>
      <c r="B69" s="19" t="s">
        <v>93</v>
      </c>
      <c r="C69" s="20" t="s">
        <v>20</v>
      </c>
      <c r="D69" s="20" t="s">
        <v>29</v>
      </c>
      <c r="E69" s="19" t="s">
        <v>2905</v>
      </c>
      <c r="F69" s="20">
        <v>123</v>
      </c>
    </row>
    <row r="70" spans="1:6" x14ac:dyDescent="0.2">
      <c r="A70" s="18">
        <v>69</v>
      </c>
      <c r="B70" s="19" t="s">
        <v>94</v>
      </c>
      <c r="C70" s="20" t="s">
        <v>44</v>
      </c>
      <c r="D70" s="20" t="s">
        <v>32</v>
      </c>
      <c r="E70" s="19" t="s">
        <v>21</v>
      </c>
      <c r="F70" s="20">
        <v>105</v>
      </c>
    </row>
    <row r="71" spans="1:6" x14ac:dyDescent="0.2">
      <c r="A71" s="18">
        <v>70</v>
      </c>
      <c r="B71" s="19" t="s">
        <v>95</v>
      </c>
      <c r="C71" s="20" t="s">
        <v>44</v>
      </c>
      <c r="D71" s="20" t="s">
        <v>32</v>
      </c>
      <c r="E71" s="19" t="s">
        <v>30</v>
      </c>
      <c r="F71" s="20">
        <v>117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zoomScale="145" zoomScaleNormal="145" workbookViewId="0">
      <selection activeCell="A224" sqref="A224"/>
    </sheetView>
  </sheetViews>
  <sheetFormatPr defaultRowHeight="12" x14ac:dyDescent="0.2"/>
  <cols>
    <col min="1" max="1" width="20.83203125" style="14" customWidth="1"/>
    <col min="2" max="2" width="12.83203125" style="14" customWidth="1"/>
    <col min="3" max="3" width="20.83203125" style="14" customWidth="1"/>
    <col min="4" max="5" width="12.83203125" style="14" customWidth="1"/>
    <col min="6" max="16384" width="9.33203125" style="14"/>
  </cols>
  <sheetData>
    <row r="1" spans="1:13" x14ac:dyDescent="0.2">
      <c r="A1" s="9" t="s">
        <v>0</v>
      </c>
      <c r="B1" s="9" t="s">
        <v>1855</v>
      </c>
      <c r="C1" s="9" t="s">
        <v>1856</v>
      </c>
      <c r="D1" s="9" t="s">
        <v>1857</v>
      </c>
      <c r="E1" s="9" t="s">
        <v>8</v>
      </c>
    </row>
    <row r="2" spans="1:13" x14ac:dyDescent="0.2">
      <c r="A2" s="15" t="s">
        <v>1303</v>
      </c>
      <c r="B2" s="26">
        <v>17012053242</v>
      </c>
      <c r="C2" s="16" t="s">
        <v>1798</v>
      </c>
      <c r="D2" s="14" t="b">
        <f>IF(TRUNC(B2/10000000000)=1,FALSE,TRUE)</f>
        <v>0</v>
      </c>
      <c r="E2" s="14">
        <f ca="1">YEAR(TODAY())-2000+100-IF(D2=FALSE,TRUNC(B2/100000000)-100,TRUNC(B2/100000000)-200)</f>
        <v>55</v>
      </c>
      <c r="G2" s="21" t="s">
        <v>2906</v>
      </c>
      <c r="H2" s="22"/>
      <c r="I2" s="23"/>
      <c r="J2" s="23"/>
      <c r="K2" s="23" t="s">
        <v>1856</v>
      </c>
      <c r="L2" s="23"/>
      <c r="M2" s="23"/>
    </row>
    <row r="3" spans="1:13" x14ac:dyDescent="0.2">
      <c r="A3" s="15" t="s">
        <v>1304</v>
      </c>
      <c r="B3" s="26">
        <v>18811262159</v>
      </c>
      <c r="C3" s="16" t="s">
        <v>1799</v>
      </c>
      <c r="D3" s="14" t="b">
        <f t="shared" ref="D3:D66" si="0">IF(TRUNC(B3/10000000000)=1,FALSE,TRUE)</f>
        <v>0</v>
      </c>
      <c r="E3" s="14">
        <f t="shared" ref="E3:E66" ca="1" si="1">YEAR(TODAY())-2000+100-IF(D3=FALSE,TRUNC(B3/100000000)-100,TRUNC(B3/100000000)-200)</f>
        <v>37</v>
      </c>
      <c r="G3" s="24">
        <f ca="1">DAVERAGE(emberek,"életkor",K2:K3)</f>
        <v>49</v>
      </c>
      <c r="K3" s="14" t="s">
        <v>1283</v>
      </c>
    </row>
    <row r="4" spans="1:13" x14ac:dyDescent="0.2">
      <c r="A4" s="15" t="s">
        <v>1305</v>
      </c>
      <c r="B4" s="26">
        <v>17308055103</v>
      </c>
      <c r="C4" s="16" t="s">
        <v>1141</v>
      </c>
      <c r="D4" s="14" t="b">
        <f t="shared" si="0"/>
        <v>0</v>
      </c>
      <c r="E4" s="14">
        <f t="shared" ca="1" si="1"/>
        <v>52</v>
      </c>
    </row>
    <row r="5" spans="1:13" x14ac:dyDescent="0.2">
      <c r="A5" s="15" t="s">
        <v>1306</v>
      </c>
      <c r="B5" s="26">
        <v>28307167267</v>
      </c>
      <c r="C5" s="16" t="s">
        <v>1281</v>
      </c>
      <c r="D5" s="14" t="b">
        <f t="shared" si="0"/>
        <v>1</v>
      </c>
      <c r="E5" s="14">
        <f t="shared" ca="1" si="1"/>
        <v>42</v>
      </c>
    </row>
    <row r="6" spans="1:13" x14ac:dyDescent="0.2">
      <c r="A6" s="15" t="s">
        <v>1307</v>
      </c>
      <c r="B6" s="26">
        <v>17504113047</v>
      </c>
      <c r="C6" s="16" t="s">
        <v>1279</v>
      </c>
      <c r="D6" s="14" t="b">
        <f t="shared" si="0"/>
        <v>0</v>
      </c>
      <c r="E6" s="14">
        <f t="shared" ca="1" si="1"/>
        <v>50</v>
      </c>
    </row>
    <row r="7" spans="1:13" x14ac:dyDescent="0.2">
      <c r="A7" s="15" t="s">
        <v>1308</v>
      </c>
      <c r="B7" s="26">
        <v>16402034140</v>
      </c>
      <c r="C7" s="16" t="s">
        <v>1800</v>
      </c>
      <c r="D7" s="14" t="b">
        <f t="shared" si="0"/>
        <v>0</v>
      </c>
      <c r="E7" s="14">
        <f t="shared" ca="1" si="1"/>
        <v>61</v>
      </c>
    </row>
    <row r="8" spans="1:13" x14ac:dyDescent="0.2">
      <c r="A8" s="15" t="s">
        <v>1309</v>
      </c>
      <c r="B8" s="26">
        <v>28105066218</v>
      </c>
      <c r="C8" s="16" t="s">
        <v>1165</v>
      </c>
      <c r="D8" s="14" t="b">
        <f t="shared" si="0"/>
        <v>1</v>
      </c>
      <c r="E8" s="14">
        <f t="shared" ca="1" si="1"/>
        <v>44</v>
      </c>
      <c r="G8" s="21" t="s">
        <v>2907</v>
      </c>
      <c r="H8" s="22"/>
      <c r="I8" s="23"/>
      <c r="J8" s="23"/>
      <c r="K8" s="23" t="s">
        <v>8</v>
      </c>
      <c r="L8" s="23" t="s">
        <v>1856</v>
      </c>
      <c r="M8" s="23"/>
    </row>
    <row r="9" spans="1:13" x14ac:dyDescent="0.2">
      <c r="A9" s="15" t="s">
        <v>1310</v>
      </c>
      <c r="B9" s="26">
        <v>18010223121</v>
      </c>
      <c r="C9" s="16" t="s">
        <v>1161</v>
      </c>
      <c r="D9" s="14" t="b">
        <f t="shared" si="0"/>
        <v>0</v>
      </c>
      <c r="E9" s="14">
        <f t="shared" ca="1" si="1"/>
        <v>45</v>
      </c>
      <c r="G9" s="24" t="str">
        <f ca="1">DGET(emberek,"név",K8:L9)</f>
        <v>Szentmiklósi Ágota</v>
      </c>
      <c r="K9" s="14">
        <f ca="1">DMIN(emberek,"életkor",L8:L9)</f>
        <v>44</v>
      </c>
      <c r="L9" s="14" t="s">
        <v>1165</v>
      </c>
    </row>
    <row r="10" spans="1:13" x14ac:dyDescent="0.2">
      <c r="A10" s="15" t="s">
        <v>1311</v>
      </c>
      <c r="B10" s="26">
        <v>26403033856</v>
      </c>
      <c r="C10" s="16" t="s">
        <v>1283</v>
      </c>
      <c r="D10" s="14" t="b">
        <f t="shared" si="0"/>
        <v>1</v>
      </c>
      <c r="E10" s="14">
        <f t="shared" ca="1" si="1"/>
        <v>61</v>
      </c>
    </row>
    <row r="11" spans="1:13" x14ac:dyDescent="0.2">
      <c r="A11" s="15" t="s">
        <v>1312</v>
      </c>
      <c r="B11" s="26">
        <v>17001108832</v>
      </c>
      <c r="C11" s="16" t="s">
        <v>1801</v>
      </c>
      <c r="D11" s="14" t="b">
        <f t="shared" si="0"/>
        <v>0</v>
      </c>
      <c r="E11" s="14">
        <f t="shared" ca="1" si="1"/>
        <v>55</v>
      </c>
    </row>
    <row r="12" spans="1:13" x14ac:dyDescent="0.2">
      <c r="A12" s="15" t="s">
        <v>1313</v>
      </c>
      <c r="B12" s="26">
        <v>18410078703</v>
      </c>
      <c r="C12" s="16" t="s">
        <v>1802</v>
      </c>
      <c r="D12" s="14" t="b">
        <f t="shared" si="0"/>
        <v>0</v>
      </c>
      <c r="E12" s="14">
        <f t="shared" ca="1" si="1"/>
        <v>41</v>
      </c>
    </row>
    <row r="13" spans="1:13" x14ac:dyDescent="0.2">
      <c r="A13" s="15" t="s">
        <v>1314</v>
      </c>
      <c r="B13" s="26">
        <v>28512085898</v>
      </c>
      <c r="C13" s="16" t="s">
        <v>1119</v>
      </c>
      <c r="D13" s="14" t="b">
        <f t="shared" si="0"/>
        <v>1</v>
      </c>
      <c r="E13" s="14">
        <f t="shared" ca="1" si="1"/>
        <v>40</v>
      </c>
      <c r="G13" s="21" t="s">
        <v>2908</v>
      </c>
      <c r="H13" s="22"/>
      <c r="I13" s="23"/>
      <c r="J13" s="23"/>
      <c r="K13" s="23" t="s">
        <v>8</v>
      </c>
      <c r="L13" s="23" t="s">
        <v>1856</v>
      </c>
      <c r="M13" s="23" t="s">
        <v>1857</v>
      </c>
    </row>
    <row r="14" spans="1:13" x14ac:dyDescent="0.2">
      <c r="A14" s="15" t="s">
        <v>1315</v>
      </c>
      <c r="B14" s="26">
        <v>16410013062</v>
      </c>
      <c r="C14" s="16" t="s">
        <v>1119</v>
      </c>
      <c r="D14" s="14" t="b">
        <f t="shared" si="0"/>
        <v>0</v>
      </c>
      <c r="E14" s="14">
        <f t="shared" ca="1" si="1"/>
        <v>61</v>
      </c>
      <c r="G14" s="24" t="str">
        <f ca="1">DGET(emberek,"név",K13:M14)</f>
        <v>Fehérvári Izolda</v>
      </c>
      <c r="K14" s="14">
        <f ca="1">DMAX(emberek,"életkor",L13:M14)</f>
        <v>60</v>
      </c>
      <c r="L14" s="14" t="s">
        <v>1804</v>
      </c>
      <c r="M14" s="14" t="b">
        <v>1</v>
      </c>
    </row>
    <row r="15" spans="1:13" x14ac:dyDescent="0.2">
      <c r="A15" s="15" t="s">
        <v>1316</v>
      </c>
      <c r="B15" s="26">
        <v>26712283178</v>
      </c>
      <c r="C15" s="16" t="s">
        <v>1803</v>
      </c>
      <c r="D15" s="14" t="b">
        <f t="shared" si="0"/>
        <v>1</v>
      </c>
      <c r="E15" s="14">
        <f t="shared" ca="1" si="1"/>
        <v>58</v>
      </c>
    </row>
    <row r="16" spans="1:13" x14ac:dyDescent="0.2">
      <c r="A16" s="15" t="s">
        <v>1317</v>
      </c>
      <c r="B16" s="26">
        <v>26212097945</v>
      </c>
      <c r="C16" s="16" t="s">
        <v>1295</v>
      </c>
      <c r="D16" s="14" t="b">
        <f t="shared" si="0"/>
        <v>1</v>
      </c>
      <c r="E16" s="14">
        <f t="shared" ca="1" si="1"/>
        <v>63</v>
      </c>
    </row>
    <row r="17" spans="1:5" x14ac:dyDescent="0.2">
      <c r="A17" s="15" t="s">
        <v>1318</v>
      </c>
      <c r="B17" s="26">
        <v>18405183958</v>
      </c>
      <c r="C17" s="16" t="s">
        <v>1287</v>
      </c>
      <c r="D17" s="14" t="b">
        <f t="shared" si="0"/>
        <v>0</v>
      </c>
      <c r="E17" s="14">
        <f t="shared" ca="1" si="1"/>
        <v>41</v>
      </c>
    </row>
    <row r="18" spans="1:5" x14ac:dyDescent="0.2">
      <c r="A18" s="15" t="s">
        <v>1319</v>
      </c>
      <c r="B18" s="26">
        <v>27409035064</v>
      </c>
      <c r="C18" s="16" t="s">
        <v>1804</v>
      </c>
      <c r="D18" s="14" t="b">
        <f t="shared" si="0"/>
        <v>1</v>
      </c>
      <c r="E18" s="14">
        <f t="shared" ca="1" si="1"/>
        <v>51</v>
      </c>
    </row>
    <row r="19" spans="1:5" x14ac:dyDescent="0.2">
      <c r="A19" s="15" t="s">
        <v>1320</v>
      </c>
      <c r="B19" s="26">
        <v>27110146798</v>
      </c>
      <c r="C19" s="16" t="s">
        <v>1805</v>
      </c>
      <c r="D19" s="14" t="b">
        <f t="shared" si="0"/>
        <v>1</v>
      </c>
      <c r="E19" s="14">
        <f t="shared" ca="1" si="1"/>
        <v>54</v>
      </c>
    </row>
    <row r="20" spans="1:5" x14ac:dyDescent="0.2">
      <c r="A20" s="15" t="s">
        <v>1321</v>
      </c>
      <c r="B20" s="26">
        <v>26506141112</v>
      </c>
      <c r="C20" s="16" t="s">
        <v>1806</v>
      </c>
      <c r="D20" s="14" t="b">
        <f t="shared" si="0"/>
        <v>1</v>
      </c>
      <c r="E20" s="14">
        <f t="shared" ca="1" si="1"/>
        <v>60</v>
      </c>
    </row>
    <row r="21" spans="1:5" x14ac:dyDescent="0.2">
      <c r="A21" s="15" t="s">
        <v>1322</v>
      </c>
      <c r="B21" s="26">
        <v>16904186113</v>
      </c>
      <c r="C21" s="16" t="s">
        <v>1279</v>
      </c>
      <c r="D21" s="14" t="b">
        <f t="shared" si="0"/>
        <v>0</v>
      </c>
      <c r="E21" s="14">
        <f t="shared" ca="1" si="1"/>
        <v>56</v>
      </c>
    </row>
    <row r="22" spans="1:5" x14ac:dyDescent="0.2">
      <c r="A22" s="15" t="s">
        <v>1323</v>
      </c>
      <c r="B22" s="26">
        <v>28104083922</v>
      </c>
      <c r="C22" s="16" t="s">
        <v>1152</v>
      </c>
      <c r="D22" s="14" t="b">
        <f t="shared" si="0"/>
        <v>1</v>
      </c>
      <c r="E22" s="14">
        <f t="shared" ca="1" si="1"/>
        <v>44</v>
      </c>
    </row>
    <row r="23" spans="1:5" x14ac:dyDescent="0.2">
      <c r="A23" s="15" t="s">
        <v>1324</v>
      </c>
      <c r="B23" s="26">
        <v>26904061523</v>
      </c>
      <c r="C23" s="16" t="s">
        <v>1149</v>
      </c>
      <c r="D23" s="14" t="b">
        <f t="shared" si="0"/>
        <v>1</v>
      </c>
      <c r="E23" s="14">
        <f t="shared" ca="1" si="1"/>
        <v>56</v>
      </c>
    </row>
    <row r="24" spans="1:5" x14ac:dyDescent="0.2">
      <c r="A24" s="15" t="s">
        <v>1325</v>
      </c>
      <c r="B24" s="26">
        <v>18405012336</v>
      </c>
      <c r="C24" s="16" t="s">
        <v>1799</v>
      </c>
      <c r="D24" s="14" t="b">
        <f t="shared" si="0"/>
        <v>0</v>
      </c>
      <c r="E24" s="14">
        <f t="shared" ca="1" si="1"/>
        <v>41</v>
      </c>
    </row>
    <row r="25" spans="1:5" x14ac:dyDescent="0.2">
      <c r="A25" s="15" t="s">
        <v>1326</v>
      </c>
      <c r="B25" s="26">
        <v>29007064561</v>
      </c>
      <c r="C25" s="16" t="s">
        <v>1807</v>
      </c>
      <c r="D25" s="14" t="b">
        <f t="shared" si="0"/>
        <v>1</v>
      </c>
      <c r="E25" s="14">
        <f t="shared" ca="1" si="1"/>
        <v>35</v>
      </c>
    </row>
    <row r="26" spans="1:5" x14ac:dyDescent="0.2">
      <c r="A26" s="15" t="s">
        <v>1327</v>
      </c>
      <c r="B26" s="26">
        <v>28605053585</v>
      </c>
      <c r="C26" s="16" t="s">
        <v>1808</v>
      </c>
      <c r="D26" s="14" t="b">
        <f t="shared" si="0"/>
        <v>1</v>
      </c>
      <c r="E26" s="14">
        <f t="shared" ca="1" si="1"/>
        <v>39</v>
      </c>
    </row>
    <row r="27" spans="1:5" x14ac:dyDescent="0.2">
      <c r="A27" s="15" t="s">
        <v>1328</v>
      </c>
      <c r="B27" s="26">
        <v>17507198168</v>
      </c>
      <c r="C27" s="16" t="s">
        <v>1809</v>
      </c>
      <c r="D27" s="14" t="b">
        <f t="shared" si="0"/>
        <v>0</v>
      </c>
      <c r="E27" s="14">
        <f t="shared" ca="1" si="1"/>
        <v>50</v>
      </c>
    </row>
    <row r="28" spans="1:5" x14ac:dyDescent="0.2">
      <c r="A28" s="15" t="s">
        <v>1329</v>
      </c>
      <c r="B28" s="26">
        <v>28011242402</v>
      </c>
      <c r="C28" s="16" t="s">
        <v>1147</v>
      </c>
      <c r="D28" s="14" t="b">
        <f t="shared" si="0"/>
        <v>1</v>
      </c>
      <c r="E28" s="14">
        <f t="shared" ca="1" si="1"/>
        <v>45</v>
      </c>
    </row>
    <row r="29" spans="1:5" x14ac:dyDescent="0.2">
      <c r="A29" s="15" t="s">
        <v>1330</v>
      </c>
      <c r="B29" s="26">
        <v>26501102775</v>
      </c>
      <c r="C29" s="16" t="s">
        <v>1145</v>
      </c>
      <c r="D29" s="14" t="b">
        <f t="shared" si="0"/>
        <v>1</v>
      </c>
      <c r="E29" s="14">
        <f t="shared" ca="1" si="1"/>
        <v>60</v>
      </c>
    </row>
    <row r="30" spans="1:5" x14ac:dyDescent="0.2">
      <c r="A30" s="15" t="s">
        <v>1331</v>
      </c>
      <c r="B30" s="26">
        <v>28801241676</v>
      </c>
      <c r="C30" s="16" t="s">
        <v>1155</v>
      </c>
      <c r="D30" s="14" t="b">
        <f t="shared" si="0"/>
        <v>1</v>
      </c>
      <c r="E30" s="14">
        <f t="shared" ca="1" si="1"/>
        <v>37</v>
      </c>
    </row>
    <row r="31" spans="1:5" x14ac:dyDescent="0.2">
      <c r="A31" s="15" t="s">
        <v>1332</v>
      </c>
      <c r="B31" s="26">
        <v>19005146236</v>
      </c>
      <c r="C31" s="16" t="s">
        <v>1810</v>
      </c>
      <c r="D31" s="14" t="b">
        <f t="shared" si="0"/>
        <v>0</v>
      </c>
      <c r="E31" s="14">
        <f t="shared" ca="1" si="1"/>
        <v>35</v>
      </c>
    </row>
    <row r="32" spans="1:5" x14ac:dyDescent="0.2">
      <c r="A32" s="15" t="s">
        <v>1333</v>
      </c>
      <c r="B32" s="26">
        <v>16107129581</v>
      </c>
      <c r="C32" s="16" t="s">
        <v>1293</v>
      </c>
      <c r="D32" s="14" t="b">
        <f t="shared" si="0"/>
        <v>0</v>
      </c>
      <c r="E32" s="14">
        <f t="shared" ca="1" si="1"/>
        <v>64</v>
      </c>
    </row>
    <row r="33" spans="1:5" x14ac:dyDescent="0.2">
      <c r="A33" s="15" t="s">
        <v>1334</v>
      </c>
      <c r="B33" s="26">
        <v>27108218768</v>
      </c>
      <c r="C33" s="16" t="s">
        <v>1133</v>
      </c>
      <c r="D33" s="14" t="b">
        <f t="shared" si="0"/>
        <v>1</v>
      </c>
      <c r="E33" s="14">
        <f t="shared" ca="1" si="1"/>
        <v>54</v>
      </c>
    </row>
    <row r="34" spans="1:5" x14ac:dyDescent="0.2">
      <c r="A34" s="15" t="s">
        <v>1335</v>
      </c>
      <c r="B34" s="26">
        <v>26405124134</v>
      </c>
      <c r="C34" s="16" t="s">
        <v>1119</v>
      </c>
      <c r="D34" s="14" t="b">
        <f t="shared" si="0"/>
        <v>1</v>
      </c>
      <c r="E34" s="14">
        <f t="shared" ca="1" si="1"/>
        <v>61</v>
      </c>
    </row>
    <row r="35" spans="1:5" x14ac:dyDescent="0.2">
      <c r="A35" s="15" t="s">
        <v>1336</v>
      </c>
      <c r="B35" s="26">
        <v>19002225533</v>
      </c>
      <c r="C35" s="16" t="s">
        <v>1160</v>
      </c>
      <c r="D35" s="14" t="b">
        <f t="shared" si="0"/>
        <v>0</v>
      </c>
      <c r="E35" s="14">
        <f t="shared" ca="1" si="1"/>
        <v>35</v>
      </c>
    </row>
    <row r="36" spans="1:5" x14ac:dyDescent="0.2">
      <c r="A36" s="15" t="s">
        <v>1337</v>
      </c>
      <c r="B36" s="26">
        <v>28311055295</v>
      </c>
      <c r="C36" s="16" t="s">
        <v>1150</v>
      </c>
      <c r="D36" s="14" t="b">
        <f t="shared" si="0"/>
        <v>1</v>
      </c>
      <c r="E36" s="14">
        <f t="shared" ca="1" si="1"/>
        <v>42</v>
      </c>
    </row>
    <row r="37" spans="1:5" x14ac:dyDescent="0.2">
      <c r="A37" s="15" t="s">
        <v>1338</v>
      </c>
      <c r="B37" s="26">
        <v>19011173302</v>
      </c>
      <c r="C37" s="16" t="s">
        <v>1811</v>
      </c>
      <c r="D37" s="14" t="b">
        <f t="shared" si="0"/>
        <v>0</v>
      </c>
      <c r="E37" s="14">
        <f t="shared" ca="1" si="1"/>
        <v>35</v>
      </c>
    </row>
    <row r="38" spans="1:5" x14ac:dyDescent="0.2">
      <c r="A38" s="15" t="s">
        <v>1339</v>
      </c>
      <c r="B38" s="26">
        <v>17805014566</v>
      </c>
      <c r="C38" s="16" t="s">
        <v>1115</v>
      </c>
      <c r="D38" s="14" t="b">
        <f t="shared" si="0"/>
        <v>0</v>
      </c>
      <c r="E38" s="14">
        <f t="shared" ca="1" si="1"/>
        <v>47</v>
      </c>
    </row>
    <row r="39" spans="1:5" x14ac:dyDescent="0.2">
      <c r="A39" s="15" t="s">
        <v>1340</v>
      </c>
      <c r="B39" s="26">
        <v>16307103983</v>
      </c>
      <c r="C39" s="16" t="s">
        <v>1812</v>
      </c>
      <c r="D39" s="14" t="b">
        <f t="shared" si="0"/>
        <v>0</v>
      </c>
      <c r="E39" s="14">
        <f t="shared" ca="1" si="1"/>
        <v>62</v>
      </c>
    </row>
    <row r="40" spans="1:5" x14ac:dyDescent="0.2">
      <c r="A40" s="15" t="s">
        <v>1341</v>
      </c>
      <c r="B40" s="26">
        <v>27806198036</v>
      </c>
      <c r="C40" s="16" t="s">
        <v>1100</v>
      </c>
      <c r="D40" s="14" t="b">
        <f t="shared" si="0"/>
        <v>1</v>
      </c>
      <c r="E40" s="14">
        <f t="shared" ca="1" si="1"/>
        <v>47</v>
      </c>
    </row>
    <row r="41" spans="1:5" x14ac:dyDescent="0.2">
      <c r="A41" s="15" t="s">
        <v>1342</v>
      </c>
      <c r="B41" s="26">
        <v>16001092316</v>
      </c>
      <c r="C41" s="16" t="s">
        <v>1813</v>
      </c>
      <c r="D41" s="14" t="b">
        <f t="shared" si="0"/>
        <v>0</v>
      </c>
      <c r="E41" s="14">
        <f t="shared" ca="1" si="1"/>
        <v>65</v>
      </c>
    </row>
    <row r="42" spans="1:5" x14ac:dyDescent="0.2">
      <c r="A42" s="15" t="s">
        <v>1343</v>
      </c>
      <c r="B42" s="26">
        <v>19008208042</v>
      </c>
      <c r="C42" s="16" t="s">
        <v>1108</v>
      </c>
      <c r="D42" s="14" t="b">
        <f t="shared" si="0"/>
        <v>0</v>
      </c>
      <c r="E42" s="14">
        <f t="shared" ca="1" si="1"/>
        <v>35</v>
      </c>
    </row>
    <row r="43" spans="1:5" x14ac:dyDescent="0.2">
      <c r="A43" s="15" t="s">
        <v>1344</v>
      </c>
      <c r="B43" s="26">
        <v>28201246429</v>
      </c>
      <c r="C43" s="16" t="s">
        <v>1814</v>
      </c>
      <c r="D43" s="14" t="b">
        <f t="shared" si="0"/>
        <v>1</v>
      </c>
      <c r="E43" s="14">
        <f t="shared" ca="1" si="1"/>
        <v>43</v>
      </c>
    </row>
    <row r="44" spans="1:5" x14ac:dyDescent="0.2">
      <c r="A44" s="15" t="s">
        <v>1345</v>
      </c>
      <c r="B44" s="26">
        <v>16508052702</v>
      </c>
      <c r="C44" s="16" t="s">
        <v>1096</v>
      </c>
      <c r="D44" s="14" t="b">
        <f t="shared" si="0"/>
        <v>0</v>
      </c>
      <c r="E44" s="14">
        <f t="shared" ca="1" si="1"/>
        <v>60</v>
      </c>
    </row>
    <row r="45" spans="1:5" x14ac:dyDescent="0.2">
      <c r="A45" s="15" t="s">
        <v>1346</v>
      </c>
      <c r="B45" s="26">
        <v>27410116621</v>
      </c>
      <c r="C45" s="16" t="s">
        <v>1113</v>
      </c>
      <c r="D45" s="14" t="b">
        <f t="shared" si="0"/>
        <v>1</v>
      </c>
      <c r="E45" s="14">
        <f t="shared" ca="1" si="1"/>
        <v>51</v>
      </c>
    </row>
    <row r="46" spans="1:5" x14ac:dyDescent="0.2">
      <c r="A46" s="15" t="s">
        <v>1347</v>
      </c>
      <c r="B46" s="26">
        <v>26101017897</v>
      </c>
      <c r="C46" s="16" t="s">
        <v>1107</v>
      </c>
      <c r="D46" s="14" t="b">
        <f t="shared" si="0"/>
        <v>1</v>
      </c>
      <c r="E46" s="14">
        <f t="shared" ca="1" si="1"/>
        <v>64</v>
      </c>
    </row>
    <row r="47" spans="1:5" x14ac:dyDescent="0.2">
      <c r="A47" s="15" t="s">
        <v>1348</v>
      </c>
      <c r="B47" s="26">
        <v>27101226580</v>
      </c>
      <c r="C47" s="16" t="s">
        <v>1136</v>
      </c>
      <c r="D47" s="14" t="b">
        <f t="shared" si="0"/>
        <v>1</v>
      </c>
      <c r="E47" s="14">
        <f t="shared" ca="1" si="1"/>
        <v>54</v>
      </c>
    </row>
    <row r="48" spans="1:5" x14ac:dyDescent="0.2">
      <c r="A48" s="15" t="s">
        <v>1349</v>
      </c>
      <c r="B48" s="26">
        <v>16403289671</v>
      </c>
      <c r="C48" s="16" t="s">
        <v>1158</v>
      </c>
      <c r="D48" s="14" t="b">
        <f t="shared" si="0"/>
        <v>0</v>
      </c>
      <c r="E48" s="14">
        <f t="shared" ca="1" si="1"/>
        <v>61</v>
      </c>
    </row>
    <row r="49" spans="1:5" x14ac:dyDescent="0.2">
      <c r="A49" s="15" t="s">
        <v>1350</v>
      </c>
      <c r="B49" s="26">
        <v>26802278429</v>
      </c>
      <c r="C49" s="16" t="s">
        <v>1123</v>
      </c>
      <c r="D49" s="14" t="b">
        <f t="shared" si="0"/>
        <v>1</v>
      </c>
      <c r="E49" s="14">
        <f t="shared" ca="1" si="1"/>
        <v>57</v>
      </c>
    </row>
    <row r="50" spans="1:5" x14ac:dyDescent="0.2">
      <c r="A50" s="15" t="s">
        <v>1351</v>
      </c>
      <c r="B50" s="26">
        <v>17403116491</v>
      </c>
      <c r="C50" s="16" t="s">
        <v>1815</v>
      </c>
      <c r="D50" s="14" t="b">
        <f t="shared" si="0"/>
        <v>0</v>
      </c>
      <c r="E50" s="14">
        <f t="shared" ca="1" si="1"/>
        <v>51</v>
      </c>
    </row>
    <row r="51" spans="1:5" x14ac:dyDescent="0.2">
      <c r="A51" s="15" t="s">
        <v>1352</v>
      </c>
      <c r="B51" s="26">
        <v>27110093169</v>
      </c>
      <c r="C51" s="16" t="s">
        <v>1159</v>
      </c>
      <c r="D51" s="14" t="b">
        <f t="shared" si="0"/>
        <v>1</v>
      </c>
      <c r="E51" s="14">
        <f t="shared" ca="1" si="1"/>
        <v>54</v>
      </c>
    </row>
    <row r="52" spans="1:5" x14ac:dyDescent="0.2">
      <c r="A52" s="15" t="s">
        <v>1353</v>
      </c>
      <c r="B52" s="26">
        <v>16103155952</v>
      </c>
      <c r="C52" s="16" t="s">
        <v>1276</v>
      </c>
      <c r="D52" s="14" t="b">
        <f t="shared" si="0"/>
        <v>0</v>
      </c>
      <c r="E52" s="14">
        <f t="shared" ca="1" si="1"/>
        <v>64</v>
      </c>
    </row>
    <row r="53" spans="1:5" x14ac:dyDescent="0.2">
      <c r="A53" s="15" t="s">
        <v>1354</v>
      </c>
      <c r="B53" s="26">
        <v>29006029260</v>
      </c>
      <c r="C53" s="16" t="s">
        <v>1127</v>
      </c>
      <c r="D53" s="14" t="b">
        <f t="shared" si="0"/>
        <v>1</v>
      </c>
      <c r="E53" s="14">
        <f t="shared" ca="1" si="1"/>
        <v>35</v>
      </c>
    </row>
    <row r="54" spans="1:5" x14ac:dyDescent="0.2">
      <c r="A54" s="15" t="s">
        <v>1355</v>
      </c>
      <c r="B54" s="26">
        <v>18909121991</v>
      </c>
      <c r="C54" s="16" t="s">
        <v>1167</v>
      </c>
      <c r="D54" s="14" t="b">
        <f t="shared" si="0"/>
        <v>0</v>
      </c>
      <c r="E54" s="14">
        <f t="shared" ca="1" si="1"/>
        <v>36</v>
      </c>
    </row>
    <row r="55" spans="1:5" x14ac:dyDescent="0.2">
      <c r="A55" s="15" t="s">
        <v>1356</v>
      </c>
      <c r="B55" s="26">
        <v>16311212181</v>
      </c>
      <c r="C55" s="16" t="s">
        <v>1807</v>
      </c>
      <c r="D55" s="14" t="b">
        <f t="shared" si="0"/>
        <v>0</v>
      </c>
      <c r="E55" s="14">
        <f t="shared" ca="1" si="1"/>
        <v>62</v>
      </c>
    </row>
    <row r="56" spans="1:5" x14ac:dyDescent="0.2">
      <c r="A56" s="15" t="s">
        <v>1357</v>
      </c>
      <c r="B56" s="26">
        <v>17703116271</v>
      </c>
      <c r="C56" s="16" t="s">
        <v>1816</v>
      </c>
      <c r="D56" s="14" t="b">
        <f t="shared" si="0"/>
        <v>0</v>
      </c>
      <c r="E56" s="14">
        <f t="shared" ca="1" si="1"/>
        <v>48</v>
      </c>
    </row>
    <row r="57" spans="1:5" x14ac:dyDescent="0.2">
      <c r="A57" s="15" t="s">
        <v>1358</v>
      </c>
      <c r="B57" s="26">
        <v>18306107714</v>
      </c>
      <c r="C57" s="16" t="s">
        <v>1817</v>
      </c>
      <c r="D57" s="14" t="b">
        <f t="shared" si="0"/>
        <v>0</v>
      </c>
      <c r="E57" s="14">
        <f t="shared" ca="1" si="1"/>
        <v>42</v>
      </c>
    </row>
    <row r="58" spans="1:5" x14ac:dyDescent="0.2">
      <c r="A58" s="15" t="s">
        <v>1359</v>
      </c>
      <c r="B58" s="26">
        <v>27708161628</v>
      </c>
      <c r="C58" s="16" t="s">
        <v>1155</v>
      </c>
      <c r="D58" s="14" t="b">
        <f t="shared" si="0"/>
        <v>1</v>
      </c>
      <c r="E58" s="14">
        <f t="shared" ca="1" si="1"/>
        <v>48</v>
      </c>
    </row>
    <row r="59" spans="1:5" x14ac:dyDescent="0.2">
      <c r="A59" s="15" t="s">
        <v>1360</v>
      </c>
      <c r="B59" s="26">
        <v>27812275423</v>
      </c>
      <c r="C59" s="16" t="s">
        <v>1818</v>
      </c>
      <c r="D59" s="14" t="b">
        <f t="shared" si="0"/>
        <v>1</v>
      </c>
      <c r="E59" s="14">
        <f t="shared" ca="1" si="1"/>
        <v>47</v>
      </c>
    </row>
    <row r="60" spans="1:5" x14ac:dyDescent="0.2">
      <c r="A60" s="15" t="s">
        <v>1361</v>
      </c>
      <c r="B60" s="26">
        <v>29006148245</v>
      </c>
      <c r="C60" s="16" t="s">
        <v>1812</v>
      </c>
      <c r="D60" s="14" t="b">
        <f t="shared" si="0"/>
        <v>1</v>
      </c>
      <c r="E60" s="14">
        <f t="shared" ca="1" si="1"/>
        <v>35</v>
      </c>
    </row>
    <row r="61" spans="1:5" x14ac:dyDescent="0.2">
      <c r="A61" s="15" t="s">
        <v>1362</v>
      </c>
      <c r="B61" s="26">
        <v>18811118771</v>
      </c>
      <c r="C61" s="16" t="s">
        <v>1819</v>
      </c>
      <c r="D61" s="14" t="b">
        <f t="shared" si="0"/>
        <v>0</v>
      </c>
      <c r="E61" s="14">
        <f t="shared" ca="1" si="1"/>
        <v>37</v>
      </c>
    </row>
    <row r="62" spans="1:5" x14ac:dyDescent="0.2">
      <c r="A62" s="15" t="s">
        <v>1306</v>
      </c>
      <c r="B62" s="26">
        <v>26902093930</v>
      </c>
      <c r="C62" s="16" t="s">
        <v>1272</v>
      </c>
      <c r="D62" s="14" t="b">
        <f t="shared" si="0"/>
        <v>1</v>
      </c>
      <c r="E62" s="14">
        <f t="shared" ca="1" si="1"/>
        <v>56</v>
      </c>
    </row>
    <row r="63" spans="1:5" x14ac:dyDescent="0.2">
      <c r="A63" s="15" t="s">
        <v>1363</v>
      </c>
      <c r="B63" s="26">
        <v>29011073106</v>
      </c>
      <c r="C63" s="16" t="s">
        <v>1118</v>
      </c>
      <c r="D63" s="14" t="b">
        <f t="shared" si="0"/>
        <v>1</v>
      </c>
      <c r="E63" s="14">
        <f t="shared" ca="1" si="1"/>
        <v>35</v>
      </c>
    </row>
    <row r="64" spans="1:5" x14ac:dyDescent="0.2">
      <c r="A64" s="15" t="s">
        <v>1364</v>
      </c>
      <c r="B64" s="26">
        <v>27509092822</v>
      </c>
      <c r="C64" s="16" t="s">
        <v>1820</v>
      </c>
      <c r="D64" s="14" t="b">
        <f t="shared" si="0"/>
        <v>1</v>
      </c>
      <c r="E64" s="14">
        <f t="shared" ca="1" si="1"/>
        <v>50</v>
      </c>
    </row>
    <row r="65" spans="1:5" x14ac:dyDescent="0.2">
      <c r="A65" s="15" t="s">
        <v>1365</v>
      </c>
      <c r="B65" s="26">
        <v>28209267615</v>
      </c>
      <c r="C65" s="16" t="s">
        <v>1149</v>
      </c>
      <c r="D65" s="14" t="b">
        <f t="shared" si="0"/>
        <v>1</v>
      </c>
      <c r="E65" s="14">
        <f t="shared" ca="1" si="1"/>
        <v>43</v>
      </c>
    </row>
    <row r="66" spans="1:5" x14ac:dyDescent="0.2">
      <c r="A66" s="15" t="s">
        <v>1366</v>
      </c>
      <c r="B66" s="26">
        <v>27410085168</v>
      </c>
      <c r="C66" s="16" t="s">
        <v>1276</v>
      </c>
      <c r="D66" s="14" t="b">
        <f t="shared" si="0"/>
        <v>1</v>
      </c>
      <c r="E66" s="14">
        <f t="shared" ca="1" si="1"/>
        <v>51</v>
      </c>
    </row>
    <row r="67" spans="1:5" x14ac:dyDescent="0.2">
      <c r="A67" s="15" t="s">
        <v>1367</v>
      </c>
      <c r="B67" s="26">
        <v>28809254647</v>
      </c>
      <c r="C67" s="16" t="s">
        <v>1821</v>
      </c>
      <c r="D67" s="14" t="b">
        <f t="shared" ref="D67:D130" si="2">IF(TRUNC(B67/10000000000)=1,FALSE,TRUE)</f>
        <v>1</v>
      </c>
      <c r="E67" s="14">
        <f t="shared" ref="E67:E130" ca="1" si="3">YEAR(TODAY())-2000+100-IF(D67=FALSE,TRUNC(B67/100000000)-100,TRUNC(B67/100000000)-200)</f>
        <v>37</v>
      </c>
    </row>
    <row r="68" spans="1:5" x14ac:dyDescent="0.2">
      <c r="A68" s="15" t="s">
        <v>1368</v>
      </c>
      <c r="B68" s="26">
        <v>27910104419</v>
      </c>
      <c r="C68" s="16" t="s">
        <v>1120</v>
      </c>
      <c r="D68" s="14" t="b">
        <f t="shared" si="2"/>
        <v>1</v>
      </c>
      <c r="E68" s="14">
        <f t="shared" ca="1" si="3"/>
        <v>46</v>
      </c>
    </row>
    <row r="69" spans="1:5" x14ac:dyDescent="0.2">
      <c r="A69" s="15" t="s">
        <v>1369</v>
      </c>
      <c r="B69" s="26">
        <v>28707079330</v>
      </c>
      <c r="C69" s="16" t="s">
        <v>1802</v>
      </c>
      <c r="D69" s="14" t="b">
        <f t="shared" si="2"/>
        <v>1</v>
      </c>
      <c r="E69" s="14">
        <f t="shared" ca="1" si="3"/>
        <v>38</v>
      </c>
    </row>
    <row r="70" spans="1:5" x14ac:dyDescent="0.2">
      <c r="A70" s="15" t="s">
        <v>1370</v>
      </c>
      <c r="B70" s="26">
        <v>18205127442</v>
      </c>
      <c r="C70" s="16" t="s">
        <v>1818</v>
      </c>
      <c r="D70" s="14" t="b">
        <f t="shared" si="2"/>
        <v>0</v>
      </c>
      <c r="E70" s="14">
        <f t="shared" ca="1" si="3"/>
        <v>43</v>
      </c>
    </row>
    <row r="71" spans="1:5" x14ac:dyDescent="0.2">
      <c r="A71" s="15" t="s">
        <v>1371</v>
      </c>
      <c r="B71" s="26">
        <v>27410092096</v>
      </c>
      <c r="C71" s="16" t="s">
        <v>1822</v>
      </c>
      <c r="D71" s="14" t="b">
        <f t="shared" si="2"/>
        <v>1</v>
      </c>
      <c r="E71" s="14">
        <f t="shared" ca="1" si="3"/>
        <v>51</v>
      </c>
    </row>
    <row r="72" spans="1:5" x14ac:dyDescent="0.2">
      <c r="A72" s="15" t="s">
        <v>1372</v>
      </c>
      <c r="B72" s="26">
        <v>16006085474</v>
      </c>
      <c r="C72" s="16" t="s">
        <v>1111</v>
      </c>
      <c r="D72" s="14" t="b">
        <f t="shared" si="2"/>
        <v>0</v>
      </c>
      <c r="E72" s="14">
        <f t="shared" ca="1" si="3"/>
        <v>65</v>
      </c>
    </row>
    <row r="73" spans="1:5" x14ac:dyDescent="0.2">
      <c r="A73" s="15" t="s">
        <v>1373</v>
      </c>
      <c r="B73" s="26">
        <v>18703086600</v>
      </c>
      <c r="C73" s="16" t="s">
        <v>1823</v>
      </c>
      <c r="D73" s="14" t="b">
        <f t="shared" si="2"/>
        <v>0</v>
      </c>
      <c r="E73" s="14">
        <f t="shared" ca="1" si="3"/>
        <v>38</v>
      </c>
    </row>
    <row r="74" spans="1:5" x14ac:dyDescent="0.2">
      <c r="A74" s="15" t="s">
        <v>1374</v>
      </c>
      <c r="B74" s="26">
        <v>28512161819</v>
      </c>
      <c r="C74" s="16" t="s">
        <v>1273</v>
      </c>
      <c r="D74" s="14" t="b">
        <f t="shared" si="2"/>
        <v>1</v>
      </c>
      <c r="E74" s="14">
        <f t="shared" ca="1" si="3"/>
        <v>40</v>
      </c>
    </row>
    <row r="75" spans="1:5" x14ac:dyDescent="0.2">
      <c r="A75" s="15" t="s">
        <v>1375</v>
      </c>
      <c r="B75" s="26">
        <v>16107052476</v>
      </c>
      <c r="C75" s="16" t="s">
        <v>1824</v>
      </c>
      <c r="D75" s="14" t="b">
        <f t="shared" si="2"/>
        <v>0</v>
      </c>
      <c r="E75" s="14">
        <f t="shared" ca="1" si="3"/>
        <v>64</v>
      </c>
    </row>
    <row r="76" spans="1:5" x14ac:dyDescent="0.2">
      <c r="A76" s="15" t="s">
        <v>1376</v>
      </c>
      <c r="B76" s="26">
        <v>26707086970</v>
      </c>
      <c r="C76" s="16" t="s">
        <v>1810</v>
      </c>
      <c r="D76" s="14" t="b">
        <f t="shared" si="2"/>
        <v>1</v>
      </c>
      <c r="E76" s="14">
        <f t="shared" ca="1" si="3"/>
        <v>58</v>
      </c>
    </row>
    <row r="77" spans="1:5" x14ac:dyDescent="0.2">
      <c r="A77" s="15" t="s">
        <v>1377</v>
      </c>
      <c r="B77" s="26">
        <v>18502268668</v>
      </c>
      <c r="C77" s="16" t="s">
        <v>1296</v>
      </c>
      <c r="D77" s="14" t="b">
        <f t="shared" si="2"/>
        <v>0</v>
      </c>
      <c r="E77" s="14">
        <f t="shared" ca="1" si="3"/>
        <v>40</v>
      </c>
    </row>
    <row r="78" spans="1:5" x14ac:dyDescent="0.2">
      <c r="A78" s="15" t="s">
        <v>1378</v>
      </c>
      <c r="B78" s="26">
        <v>16708259858</v>
      </c>
      <c r="C78" s="16" t="s">
        <v>1166</v>
      </c>
      <c r="D78" s="14" t="b">
        <f t="shared" si="2"/>
        <v>0</v>
      </c>
      <c r="E78" s="14">
        <f t="shared" ca="1" si="3"/>
        <v>58</v>
      </c>
    </row>
    <row r="79" spans="1:5" x14ac:dyDescent="0.2">
      <c r="A79" s="15" t="s">
        <v>1379</v>
      </c>
      <c r="B79" s="26">
        <v>17505196491</v>
      </c>
      <c r="C79" s="16" t="s">
        <v>1825</v>
      </c>
      <c r="D79" s="14" t="b">
        <f t="shared" si="2"/>
        <v>0</v>
      </c>
      <c r="E79" s="14">
        <f t="shared" ca="1" si="3"/>
        <v>50</v>
      </c>
    </row>
    <row r="80" spans="1:5" x14ac:dyDescent="0.2">
      <c r="A80" s="15" t="s">
        <v>1380</v>
      </c>
      <c r="B80" s="26">
        <v>18911206273</v>
      </c>
      <c r="C80" s="16" t="s">
        <v>1149</v>
      </c>
      <c r="D80" s="14" t="b">
        <f t="shared" si="2"/>
        <v>0</v>
      </c>
      <c r="E80" s="14">
        <f t="shared" ca="1" si="3"/>
        <v>36</v>
      </c>
    </row>
    <row r="81" spans="1:5" x14ac:dyDescent="0.2">
      <c r="A81" s="15" t="s">
        <v>1381</v>
      </c>
      <c r="B81" s="26">
        <v>18410071517</v>
      </c>
      <c r="C81" s="16" t="s">
        <v>1133</v>
      </c>
      <c r="D81" s="14" t="b">
        <f t="shared" si="2"/>
        <v>0</v>
      </c>
      <c r="E81" s="14">
        <f t="shared" ca="1" si="3"/>
        <v>41</v>
      </c>
    </row>
    <row r="82" spans="1:5" x14ac:dyDescent="0.2">
      <c r="A82" s="15" t="s">
        <v>1382</v>
      </c>
      <c r="B82" s="26">
        <v>27407141283</v>
      </c>
      <c r="C82" s="16" t="s">
        <v>1818</v>
      </c>
      <c r="D82" s="14" t="b">
        <f t="shared" si="2"/>
        <v>1</v>
      </c>
      <c r="E82" s="14">
        <f t="shared" ca="1" si="3"/>
        <v>51</v>
      </c>
    </row>
    <row r="83" spans="1:5" x14ac:dyDescent="0.2">
      <c r="A83" s="15" t="s">
        <v>1383</v>
      </c>
      <c r="B83" s="26">
        <v>16505061732</v>
      </c>
      <c r="C83" s="16" t="s">
        <v>1826</v>
      </c>
      <c r="D83" s="14" t="b">
        <f t="shared" si="2"/>
        <v>0</v>
      </c>
      <c r="E83" s="14">
        <f t="shared" ca="1" si="3"/>
        <v>60</v>
      </c>
    </row>
    <row r="84" spans="1:5" x14ac:dyDescent="0.2">
      <c r="A84" s="15" t="s">
        <v>1384</v>
      </c>
      <c r="B84" s="26">
        <v>27006016480</v>
      </c>
      <c r="C84" s="16" t="s">
        <v>1288</v>
      </c>
      <c r="D84" s="14" t="b">
        <f t="shared" si="2"/>
        <v>1</v>
      </c>
      <c r="E84" s="14">
        <f t="shared" ca="1" si="3"/>
        <v>55</v>
      </c>
    </row>
    <row r="85" spans="1:5" x14ac:dyDescent="0.2">
      <c r="A85" s="15" t="s">
        <v>1385</v>
      </c>
      <c r="B85" s="26">
        <v>26803203790</v>
      </c>
      <c r="C85" s="16" t="s">
        <v>1165</v>
      </c>
      <c r="D85" s="14" t="b">
        <f t="shared" si="2"/>
        <v>1</v>
      </c>
      <c r="E85" s="14">
        <f t="shared" ca="1" si="3"/>
        <v>57</v>
      </c>
    </row>
    <row r="86" spans="1:5" x14ac:dyDescent="0.2">
      <c r="A86" s="15" t="s">
        <v>1386</v>
      </c>
      <c r="B86" s="26">
        <v>18306017279</v>
      </c>
      <c r="C86" s="16" t="s">
        <v>1301</v>
      </c>
      <c r="D86" s="14" t="b">
        <f t="shared" si="2"/>
        <v>0</v>
      </c>
      <c r="E86" s="14">
        <f t="shared" ca="1" si="3"/>
        <v>42</v>
      </c>
    </row>
    <row r="87" spans="1:5" x14ac:dyDescent="0.2">
      <c r="A87" s="15" t="s">
        <v>1387</v>
      </c>
      <c r="B87" s="26">
        <v>26005229500</v>
      </c>
      <c r="C87" s="16" t="s">
        <v>1805</v>
      </c>
      <c r="D87" s="14" t="b">
        <f t="shared" si="2"/>
        <v>1</v>
      </c>
      <c r="E87" s="14">
        <f t="shared" ca="1" si="3"/>
        <v>65</v>
      </c>
    </row>
    <row r="88" spans="1:5" x14ac:dyDescent="0.2">
      <c r="A88" s="15" t="s">
        <v>1388</v>
      </c>
      <c r="B88" s="26">
        <v>27304237245</v>
      </c>
      <c r="C88" s="16" t="s">
        <v>1280</v>
      </c>
      <c r="D88" s="14" t="b">
        <f t="shared" si="2"/>
        <v>1</v>
      </c>
      <c r="E88" s="14">
        <f t="shared" ca="1" si="3"/>
        <v>52</v>
      </c>
    </row>
    <row r="89" spans="1:5" x14ac:dyDescent="0.2">
      <c r="A89" s="15" t="s">
        <v>1389</v>
      </c>
      <c r="B89" s="26">
        <v>28603215820</v>
      </c>
      <c r="C89" s="16" t="s">
        <v>1799</v>
      </c>
      <c r="D89" s="14" t="b">
        <f t="shared" si="2"/>
        <v>1</v>
      </c>
      <c r="E89" s="14">
        <f t="shared" ca="1" si="3"/>
        <v>39</v>
      </c>
    </row>
    <row r="90" spans="1:5" x14ac:dyDescent="0.2">
      <c r="A90" s="15" t="s">
        <v>1390</v>
      </c>
      <c r="B90" s="26">
        <v>28704036840</v>
      </c>
      <c r="C90" s="16" t="s">
        <v>1144</v>
      </c>
      <c r="D90" s="14" t="b">
        <f t="shared" si="2"/>
        <v>1</v>
      </c>
      <c r="E90" s="14">
        <f t="shared" ca="1" si="3"/>
        <v>38</v>
      </c>
    </row>
    <row r="91" spans="1:5" x14ac:dyDescent="0.2">
      <c r="A91" s="15" t="s">
        <v>1391</v>
      </c>
      <c r="B91" s="26">
        <v>16507208458</v>
      </c>
      <c r="C91" s="16" t="s">
        <v>1142</v>
      </c>
      <c r="D91" s="14" t="b">
        <f t="shared" si="2"/>
        <v>0</v>
      </c>
      <c r="E91" s="14">
        <f t="shared" ca="1" si="3"/>
        <v>60</v>
      </c>
    </row>
    <row r="92" spans="1:5" x14ac:dyDescent="0.2">
      <c r="A92" s="15" t="s">
        <v>1392</v>
      </c>
      <c r="B92" s="26">
        <v>16202237314</v>
      </c>
      <c r="C92" s="16" t="s">
        <v>1825</v>
      </c>
      <c r="D92" s="14" t="b">
        <f t="shared" si="2"/>
        <v>0</v>
      </c>
      <c r="E92" s="14">
        <f t="shared" ca="1" si="3"/>
        <v>63</v>
      </c>
    </row>
    <row r="93" spans="1:5" x14ac:dyDescent="0.2">
      <c r="A93" s="15" t="s">
        <v>1393</v>
      </c>
      <c r="B93" s="26">
        <v>28309163090</v>
      </c>
      <c r="C93" s="16" t="s">
        <v>1827</v>
      </c>
      <c r="D93" s="14" t="b">
        <f t="shared" si="2"/>
        <v>1</v>
      </c>
      <c r="E93" s="14">
        <f t="shared" ca="1" si="3"/>
        <v>42</v>
      </c>
    </row>
    <row r="94" spans="1:5" x14ac:dyDescent="0.2">
      <c r="A94" s="15" t="s">
        <v>1394</v>
      </c>
      <c r="B94" s="26">
        <v>18207178761</v>
      </c>
      <c r="C94" s="16" t="s">
        <v>1096</v>
      </c>
      <c r="D94" s="14" t="b">
        <f t="shared" si="2"/>
        <v>0</v>
      </c>
      <c r="E94" s="14">
        <f t="shared" ca="1" si="3"/>
        <v>43</v>
      </c>
    </row>
    <row r="95" spans="1:5" x14ac:dyDescent="0.2">
      <c r="A95" s="15" t="s">
        <v>1395</v>
      </c>
      <c r="B95" s="26">
        <v>17111105765</v>
      </c>
      <c r="C95" s="16" t="s">
        <v>1299</v>
      </c>
      <c r="D95" s="14" t="b">
        <f t="shared" si="2"/>
        <v>0</v>
      </c>
      <c r="E95" s="14">
        <f t="shared" ca="1" si="3"/>
        <v>54</v>
      </c>
    </row>
    <row r="96" spans="1:5" x14ac:dyDescent="0.2">
      <c r="A96" s="15" t="s">
        <v>1396</v>
      </c>
      <c r="B96" s="26">
        <v>16408246461</v>
      </c>
      <c r="C96" s="16" t="s">
        <v>1122</v>
      </c>
      <c r="D96" s="14" t="b">
        <f t="shared" si="2"/>
        <v>0</v>
      </c>
      <c r="E96" s="14">
        <f t="shared" ca="1" si="3"/>
        <v>61</v>
      </c>
    </row>
    <row r="97" spans="1:5" x14ac:dyDescent="0.2">
      <c r="A97" s="15" t="s">
        <v>1397</v>
      </c>
      <c r="B97" s="26">
        <v>17504036438</v>
      </c>
      <c r="C97" s="16" t="s">
        <v>1828</v>
      </c>
      <c r="D97" s="14" t="b">
        <f t="shared" si="2"/>
        <v>0</v>
      </c>
      <c r="E97" s="14">
        <f t="shared" ca="1" si="3"/>
        <v>50</v>
      </c>
    </row>
    <row r="98" spans="1:5" x14ac:dyDescent="0.2">
      <c r="A98" s="15" t="s">
        <v>1398</v>
      </c>
      <c r="B98" s="26">
        <v>28202174162</v>
      </c>
      <c r="C98" s="16" t="s">
        <v>1271</v>
      </c>
      <c r="D98" s="14" t="b">
        <f t="shared" si="2"/>
        <v>1</v>
      </c>
      <c r="E98" s="14">
        <f t="shared" ca="1" si="3"/>
        <v>43</v>
      </c>
    </row>
    <row r="99" spans="1:5" x14ac:dyDescent="0.2">
      <c r="A99" s="15" t="s">
        <v>1399</v>
      </c>
      <c r="B99" s="26">
        <v>27906179173</v>
      </c>
      <c r="C99" s="16" t="s">
        <v>1829</v>
      </c>
      <c r="D99" s="14" t="b">
        <f t="shared" si="2"/>
        <v>1</v>
      </c>
      <c r="E99" s="14">
        <f t="shared" ca="1" si="3"/>
        <v>46</v>
      </c>
    </row>
    <row r="100" spans="1:5" x14ac:dyDescent="0.2">
      <c r="A100" s="15" t="s">
        <v>1400</v>
      </c>
      <c r="B100" s="26">
        <v>17310195439</v>
      </c>
      <c r="C100" s="16" t="s">
        <v>1116</v>
      </c>
      <c r="D100" s="14" t="b">
        <f t="shared" si="2"/>
        <v>0</v>
      </c>
      <c r="E100" s="14">
        <f t="shared" ca="1" si="3"/>
        <v>52</v>
      </c>
    </row>
    <row r="101" spans="1:5" x14ac:dyDescent="0.2">
      <c r="A101" s="15" t="s">
        <v>1401</v>
      </c>
      <c r="B101" s="26">
        <v>26402058847</v>
      </c>
      <c r="C101" s="16" t="s">
        <v>1105</v>
      </c>
      <c r="D101" s="14" t="b">
        <f t="shared" si="2"/>
        <v>1</v>
      </c>
      <c r="E101" s="14">
        <f t="shared" ca="1" si="3"/>
        <v>61</v>
      </c>
    </row>
    <row r="102" spans="1:5" x14ac:dyDescent="0.2">
      <c r="A102" s="15" t="s">
        <v>1402</v>
      </c>
      <c r="B102" s="26">
        <v>17507267544</v>
      </c>
      <c r="C102" s="16" t="s">
        <v>1152</v>
      </c>
      <c r="D102" s="14" t="b">
        <f t="shared" si="2"/>
        <v>0</v>
      </c>
      <c r="E102" s="14">
        <f t="shared" ca="1" si="3"/>
        <v>50</v>
      </c>
    </row>
    <row r="103" spans="1:5" x14ac:dyDescent="0.2">
      <c r="A103" s="15" t="s">
        <v>1403</v>
      </c>
      <c r="B103" s="26">
        <v>18805064848</v>
      </c>
      <c r="C103" s="16" t="s">
        <v>1269</v>
      </c>
      <c r="D103" s="14" t="b">
        <f t="shared" si="2"/>
        <v>0</v>
      </c>
      <c r="E103" s="14">
        <f t="shared" ca="1" si="3"/>
        <v>37</v>
      </c>
    </row>
    <row r="104" spans="1:5" x14ac:dyDescent="0.2">
      <c r="A104" s="15" t="s">
        <v>1404</v>
      </c>
      <c r="B104" s="26">
        <v>18207114786</v>
      </c>
      <c r="C104" s="16" t="s">
        <v>1285</v>
      </c>
      <c r="D104" s="14" t="b">
        <f t="shared" si="2"/>
        <v>0</v>
      </c>
      <c r="E104" s="14">
        <f t="shared" ca="1" si="3"/>
        <v>43</v>
      </c>
    </row>
    <row r="105" spans="1:5" x14ac:dyDescent="0.2">
      <c r="A105" s="15" t="s">
        <v>1405</v>
      </c>
      <c r="B105" s="26">
        <v>18603283332</v>
      </c>
      <c r="C105" s="16" t="s">
        <v>1816</v>
      </c>
      <c r="D105" s="14" t="b">
        <f t="shared" si="2"/>
        <v>0</v>
      </c>
      <c r="E105" s="14">
        <f t="shared" ca="1" si="3"/>
        <v>39</v>
      </c>
    </row>
    <row r="106" spans="1:5" x14ac:dyDescent="0.2">
      <c r="A106" s="15" t="s">
        <v>1406</v>
      </c>
      <c r="B106" s="26">
        <v>17911075283</v>
      </c>
      <c r="C106" s="16" t="s">
        <v>1830</v>
      </c>
      <c r="D106" s="14" t="b">
        <f t="shared" si="2"/>
        <v>0</v>
      </c>
      <c r="E106" s="14">
        <f t="shared" ca="1" si="3"/>
        <v>46</v>
      </c>
    </row>
    <row r="107" spans="1:5" x14ac:dyDescent="0.2">
      <c r="A107" s="15" t="s">
        <v>1407</v>
      </c>
      <c r="B107" s="26">
        <v>28506266431</v>
      </c>
      <c r="C107" s="16" t="s">
        <v>1803</v>
      </c>
      <c r="D107" s="14" t="b">
        <f t="shared" si="2"/>
        <v>1</v>
      </c>
      <c r="E107" s="14">
        <f t="shared" ca="1" si="3"/>
        <v>40</v>
      </c>
    </row>
    <row r="108" spans="1:5" x14ac:dyDescent="0.2">
      <c r="A108" s="15" t="s">
        <v>1408</v>
      </c>
      <c r="B108" s="26">
        <v>28312127254</v>
      </c>
      <c r="C108" s="16" t="s">
        <v>1123</v>
      </c>
      <c r="D108" s="14" t="b">
        <f t="shared" si="2"/>
        <v>1</v>
      </c>
      <c r="E108" s="14">
        <f t="shared" ca="1" si="3"/>
        <v>42</v>
      </c>
    </row>
    <row r="109" spans="1:5" x14ac:dyDescent="0.2">
      <c r="A109" s="15" t="s">
        <v>1409</v>
      </c>
      <c r="B109" s="26">
        <v>26602053764</v>
      </c>
      <c r="C109" s="16" t="s">
        <v>1282</v>
      </c>
      <c r="D109" s="14" t="b">
        <f t="shared" si="2"/>
        <v>1</v>
      </c>
      <c r="E109" s="14">
        <f t="shared" ca="1" si="3"/>
        <v>59</v>
      </c>
    </row>
    <row r="110" spans="1:5" x14ac:dyDescent="0.2">
      <c r="A110" s="15" t="s">
        <v>1410</v>
      </c>
      <c r="B110" s="26">
        <v>17908069556</v>
      </c>
      <c r="C110" s="16" t="s">
        <v>1269</v>
      </c>
      <c r="D110" s="14" t="b">
        <f t="shared" si="2"/>
        <v>0</v>
      </c>
      <c r="E110" s="14">
        <f t="shared" ca="1" si="3"/>
        <v>46</v>
      </c>
    </row>
    <row r="111" spans="1:5" x14ac:dyDescent="0.2">
      <c r="A111" s="15" t="s">
        <v>1411</v>
      </c>
      <c r="B111" s="26">
        <v>18409266699</v>
      </c>
      <c r="C111" s="16" t="s">
        <v>1294</v>
      </c>
      <c r="D111" s="14" t="b">
        <f t="shared" si="2"/>
        <v>0</v>
      </c>
      <c r="E111" s="14">
        <f t="shared" ca="1" si="3"/>
        <v>41</v>
      </c>
    </row>
    <row r="112" spans="1:5" x14ac:dyDescent="0.2">
      <c r="A112" s="15" t="s">
        <v>1412</v>
      </c>
      <c r="B112" s="26">
        <v>16010085323</v>
      </c>
      <c r="C112" s="16" t="s">
        <v>1831</v>
      </c>
      <c r="D112" s="14" t="b">
        <f t="shared" si="2"/>
        <v>0</v>
      </c>
      <c r="E112" s="14">
        <f t="shared" ca="1" si="3"/>
        <v>65</v>
      </c>
    </row>
    <row r="113" spans="1:5" x14ac:dyDescent="0.2">
      <c r="A113" s="15" t="s">
        <v>1413</v>
      </c>
      <c r="B113" s="26">
        <v>16502171764</v>
      </c>
      <c r="C113" s="16" t="s">
        <v>1812</v>
      </c>
      <c r="D113" s="14" t="b">
        <f t="shared" si="2"/>
        <v>0</v>
      </c>
      <c r="E113" s="14">
        <f t="shared" ca="1" si="3"/>
        <v>60</v>
      </c>
    </row>
    <row r="114" spans="1:5" x14ac:dyDescent="0.2">
      <c r="A114" s="15" t="s">
        <v>1414</v>
      </c>
      <c r="B114" s="26">
        <v>16708241267</v>
      </c>
      <c r="C114" s="16" t="s">
        <v>1136</v>
      </c>
      <c r="D114" s="14" t="b">
        <f t="shared" si="2"/>
        <v>0</v>
      </c>
      <c r="E114" s="14">
        <f t="shared" ca="1" si="3"/>
        <v>58</v>
      </c>
    </row>
    <row r="115" spans="1:5" x14ac:dyDescent="0.2">
      <c r="A115" s="15" t="s">
        <v>1415</v>
      </c>
      <c r="B115" s="26">
        <v>26701099352</v>
      </c>
      <c r="C115" s="16" t="s">
        <v>1832</v>
      </c>
      <c r="D115" s="14" t="b">
        <f t="shared" si="2"/>
        <v>1</v>
      </c>
      <c r="E115" s="14">
        <f t="shared" ca="1" si="3"/>
        <v>58</v>
      </c>
    </row>
    <row r="116" spans="1:5" x14ac:dyDescent="0.2">
      <c r="A116" s="15" t="s">
        <v>1416</v>
      </c>
      <c r="B116" s="26">
        <v>16611162126</v>
      </c>
      <c r="C116" s="16" t="s">
        <v>1131</v>
      </c>
      <c r="D116" s="14" t="b">
        <f t="shared" si="2"/>
        <v>0</v>
      </c>
      <c r="E116" s="14">
        <f t="shared" ca="1" si="3"/>
        <v>59</v>
      </c>
    </row>
    <row r="117" spans="1:5" x14ac:dyDescent="0.2">
      <c r="A117" s="15" t="s">
        <v>1417</v>
      </c>
      <c r="B117" s="26">
        <v>26401199450</v>
      </c>
      <c r="C117" s="16" t="s">
        <v>1152</v>
      </c>
      <c r="D117" s="14" t="b">
        <f t="shared" si="2"/>
        <v>1</v>
      </c>
      <c r="E117" s="14">
        <f t="shared" ca="1" si="3"/>
        <v>61</v>
      </c>
    </row>
    <row r="118" spans="1:5" x14ac:dyDescent="0.2">
      <c r="A118" s="15" t="s">
        <v>1418</v>
      </c>
      <c r="B118" s="26">
        <v>18507128430</v>
      </c>
      <c r="C118" s="16" t="s">
        <v>1820</v>
      </c>
      <c r="D118" s="14" t="b">
        <f t="shared" si="2"/>
        <v>0</v>
      </c>
      <c r="E118" s="14">
        <f t="shared" ca="1" si="3"/>
        <v>40</v>
      </c>
    </row>
    <row r="119" spans="1:5" x14ac:dyDescent="0.2">
      <c r="A119" s="15" t="s">
        <v>1419</v>
      </c>
      <c r="B119" s="26">
        <v>17502095083</v>
      </c>
      <c r="C119" s="16" t="s">
        <v>1814</v>
      </c>
      <c r="D119" s="14" t="b">
        <f t="shared" si="2"/>
        <v>0</v>
      </c>
      <c r="E119" s="14">
        <f t="shared" ca="1" si="3"/>
        <v>50</v>
      </c>
    </row>
    <row r="120" spans="1:5" x14ac:dyDescent="0.2">
      <c r="A120" s="15" t="s">
        <v>1420</v>
      </c>
      <c r="B120" s="26">
        <v>28104199260</v>
      </c>
      <c r="C120" s="16" t="s">
        <v>1147</v>
      </c>
      <c r="D120" s="14" t="b">
        <f t="shared" si="2"/>
        <v>1</v>
      </c>
      <c r="E120" s="14">
        <f t="shared" ca="1" si="3"/>
        <v>44</v>
      </c>
    </row>
    <row r="121" spans="1:5" x14ac:dyDescent="0.2">
      <c r="A121" s="15" t="s">
        <v>1421</v>
      </c>
      <c r="B121" s="26">
        <v>27706108397</v>
      </c>
      <c r="C121" s="16" t="s">
        <v>1798</v>
      </c>
      <c r="D121" s="14" t="b">
        <f t="shared" si="2"/>
        <v>1</v>
      </c>
      <c r="E121" s="14">
        <f t="shared" ca="1" si="3"/>
        <v>48</v>
      </c>
    </row>
    <row r="122" spans="1:5" x14ac:dyDescent="0.2">
      <c r="A122" s="15" t="s">
        <v>1422</v>
      </c>
      <c r="B122" s="26">
        <v>17106198906</v>
      </c>
      <c r="C122" s="16" t="s">
        <v>1104</v>
      </c>
      <c r="D122" s="14" t="b">
        <f t="shared" si="2"/>
        <v>0</v>
      </c>
      <c r="E122" s="14">
        <f t="shared" ca="1" si="3"/>
        <v>54</v>
      </c>
    </row>
    <row r="123" spans="1:5" x14ac:dyDescent="0.2">
      <c r="A123" s="15" t="s">
        <v>1423</v>
      </c>
      <c r="B123" s="26">
        <v>18412154689</v>
      </c>
      <c r="C123" s="16" t="s">
        <v>1147</v>
      </c>
      <c r="D123" s="14" t="b">
        <f t="shared" si="2"/>
        <v>0</v>
      </c>
      <c r="E123" s="14">
        <f t="shared" ca="1" si="3"/>
        <v>41</v>
      </c>
    </row>
    <row r="124" spans="1:5" x14ac:dyDescent="0.2">
      <c r="A124" s="15" t="s">
        <v>1424</v>
      </c>
      <c r="B124" s="26">
        <v>27204199578</v>
      </c>
      <c r="C124" s="16" t="s">
        <v>1289</v>
      </c>
      <c r="D124" s="14" t="b">
        <f t="shared" si="2"/>
        <v>1</v>
      </c>
      <c r="E124" s="14">
        <f t="shared" ca="1" si="3"/>
        <v>53</v>
      </c>
    </row>
    <row r="125" spans="1:5" x14ac:dyDescent="0.2">
      <c r="A125" s="15" t="s">
        <v>1425</v>
      </c>
      <c r="B125" s="26">
        <v>17503184590</v>
      </c>
      <c r="C125" s="16" t="s">
        <v>1833</v>
      </c>
      <c r="D125" s="14" t="b">
        <f t="shared" si="2"/>
        <v>0</v>
      </c>
      <c r="E125" s="14">
        <f t="shared" ca="1" si="3"/>
        <v>50</v>
      </c>
    </row>
    <row r="126" spans="1:5" x14ac:dyDescent="0.2">
      <c r="A126" s="15" t="s">
        <v>1426</v>
      </c>
      <c r="B126" s="26">
        <v>18512226548</v>
      </c>
      <c r="C126" s="16" t="s">
        <v>1100</v>
      </c>
      <c r="D126" s="14" t="b">
        <f t="shared" si="2"/>
        <v>0</v>
      </c>
      <c r="E126" s="14">
        <f t="shared" ca="1" si="3"/>
        <v>40</v>
      </c>
    </row>
    <row r="127" spans="1:5" x14ac:dyDescent="0.2">
      <c r="A127" s="15" t="s">
        <v>1427</v>
      </c>
      <c r="B127" s="26">
        <v>28701147541</v>
      </c>
      <c r="C127" s="16" t="s">
        <v>1102</v>
      </c>
      <c r="D127" s="14" t="b">
        <f t="shared" si="2"/>
        <v>1</v>
      </c>
      <c r="E127" s="14">
        <f t="shared" ca="1" si="3"/>
        <v>38</v>
      </c>
    </row>
    <row r="128" spans="1:5" x14ac:dyDescent="0.2">
      <c r="A128" s="15" t="s">
        <v>1428</v>
      </c>
      <c r="B128" s="26">
        <v>18511273009</v>
      </c>
      <c r="C128" s="16" t="s">
        <v>1135</v>
      </c>
      <c r="D128" s="14" t="b">
        <f t="shared" si="2"/>
        <v>0</v>
      </c>
      <c r="E128" s="14">
        <f t="shared" ca="1" si="3"/>
        <v>40</v>
      </c>
    </row>
    <row r="129" spans="1:5" x14ac:dyDescent="0.2">
      <c r="A129" s="15" t="s">
        <v>1429</v>
      </c>
      <c r="B129" s="26">
        <v>17612017590</v>
      </c>
      <c r="C129" s="16" t="s">
        <v>1129</v>
      </c>
      <c r="D129" s="14" t="b">
        <f t="shared" si="2"/>
        <v>0</v>
      </c>
      <c r="E129" s="14">
        <f t="shared" ca="1" si="3"/>
        <v>49</v>
      </c>
    </row>
    <row r="130" spans="1:5" x14ac:dyDescent="0.2">
      <c r="A130" s="15" t="s">
        <v>1430</v>
      </c>
      <c r="B130" s="26">
        <v>26406069597</v>
      </c>
      <c r="C130" s="16" t="s">
        <v>1147</v>
      </c>
      <c r="D130" s="14" t="b">
        <f t="shared" si="2"/>
        <v>1</v>
      </c>
      <c r="E130" s="14">
        <f t="shared" ca="1" si="3"/>
        <v>61</v>
      </c>
    </row>
    <row r="131" spans="1:5" x14ac:dyDescent="0.2">
      <c r="A131" s="15" t="s">
        <v>1431</v>
      </c>
      <c r="B131" s="26">
        <v>27508035406</v>
      </c>
      <c r="C131" s="16" t="s">
        <v>1132</v>
      </c>
      <c r="D131" s="14" t="b">
        <f t="shared" ref="D131:D194" si="4">IF(TRUNC(B131/10000000000)=1,FALSE,TRUE)</f>
        <v>1</v>
      </c>
      <c r="E131" s="14">
        <f t="shared" ref="E131:E194" ca="1" si="5">YEAR(TODAY())-2000+100-IF(D131=FALSE,TRUNC(B131/100000000)-100,TRUNC(B131/100000000)-200)</f>
        <v>50</v>
      </c>
    </row>
    <row r="132" spans="1:5" x14ac:dyDescent="0.2">
      <c r="A132" s="15" t="s">
        <v>1432</v>
      </c>
      <c r="B132" s="26">
        <v>18801076169</v>
      </c>
      <c r="C132" s="16" t="s">
        <v>1284</v>
      </c>
      <c r="D132" s="14" t="b">
        <f t="shared" si="4"/>
        <v>0</v>
      </c>
      <c r="E132" s="14">
        <f t="shared" ca="1" si="5"/>
        <v>37</v>
      </c>
    </row>
    <row r="133" spans="1:5" x14ac:dyDescent="0.2">
      <c r="A133" s="15" t="s">
        <v>1433</v>
      </c>
      <c r="B133" s="26">
        <v>17302155032</v>
      </c>
      <c r="C133" s="16" t="s">
        <v>1129</v>
      </c>
      <c r="D133" s="14" t="b">
        <f t="shared" si="4"/>
        <v>0</v>
      </c>
      <c r="E133" s="14">
        <f t="shared" ca="1" si="5"/>
        <v>52</v>
      </c>
    </row>
    <row r="134" spans="1:5" x14ac:dyDescent="0.2">
      <c r="A134" s="15" t="s">
        <v>1434</v>
      </c>
      <c r="B134" s="26">
        <v>17205288441</v>
      </c>
      <c r="C134" s="16" t="s">
        <v>1279</v>
      </c>
      <c r="D134" s="14" t="b">
        <f t="shared" si="4"/>
        <v>0</v>
      </c>
      <c r="E134" s="14">
        <f t="shared" ca="1" si="5"/>
        <v>53</v>
      </c>
    </row>
    <row r="135" spans="1:5" x14ac:dyDescent="0.2">
      <c r="A135" s="15" t="s">
        <v>1435</v>
      </c>
      <c r="B135" s="26">
        <v>28602262159</v>
      </c>
      <c r="C135" s="16" t="s">
        <v>1115</v>
      </c>
      <c r="D135" s="14" t="b">
        <f t="shared" si="4"/>
        <v>1</v>
      </c>
      <c r="E135" s="14">
        <f t="shared" ca="1" si="5"/>
        <v>39</v>
      </c>
    </row>
    <row r="136" spans="1:5" x14ac:dyDescent="0.2">
      <c r="A136" s="15" t="s">
        <v>1436</v>
      </c>
      <c r="B136" s="26">
        <v>16509032003</v>
      </c>
      <c r="C136" s="16" t="s">
        <v>1823</v>
      </c>
      <c r="D136" s="14" t="b">
        <f t="shared" si="4"/>
        <v>0</v>
      </c>
      <c r="E136" s="14">
        <f t="shared" ca="1" si="5"/>
        <v>60</v>
      </c>
    </row>
    <row r="137" spans="1:5" x14ac:dyDescent="0.2">
      <c r="A137" s="15" t="s">
        <v>1437</v>
      </c>
      <c r="B137" s="26">
        <v>17601051398</v>
      </c>
      <c r="C137" s="16" t="s">
        <v>1144</v>
      </c>
      <c r="D137" s="14" t="b">
        <f t="shared" si="4"/>
        <v>0</v>
      </c>
      <c r="E137" s="14">
        <f t="shared" ca="1" si="5"/>
        <v>49</v>
      </c>
    </row>
    <row r="138" spans="1:5" x14ac:dyDescent="0.2">
      <c r="A138" s="15" t="s">
        <v>1438</v>
      </c>
      <c r="B138" s="26">
        <v>27410288371</v>
      </c>
      <c r="C138" s="16" t="s">
        <v>1834</v>
      </c>
      <c r="D138" s="14" t="b">
        <f t="shared" si="4"/>
        <v>1</v>
      </c>
      <c r="E138" s="14">
        <f t="shared" ca="1" si="5"/>
        <v>51</v>
      </c>
    </row>
    <row r="139" spans="1:5" x14ac:dyDescent="0.2">
      <c r="A139" s="15" t="s">
        <v>1439</v>
      </c>
      <c r="B139" s="26">
        <v>26603136079</v>
      </c>
      <c r="C139" s="16" t="s">
        <v>1816</v>
      </c>
      <c r="D139" s="14" t="b">
        <f t="shared" si="4"/>
        <v>1</v>
      </c>
      <c r="E139" s="14">
        <f t="shared" ca="1" si="5"/>
        <v>59</v>
      </c>
    </row>
    <row r="140" spans="1:5" x14ac:dyDescent="0.2">
      <c r="A140" s="15" t="s">
        <v>1440</v>
      </c>
      <c r="B140" s="26">
        <v>28510035210</v>
      </c>
      <c r="C140" s="16" t="s">
        <v>1128</v>
      </c>
      <c r="D140" s="14" t="b">
        <f t="shared" si="4"/>
        <v>1</v>
      </c>
      <c r="E140" s="14">
        <f t="shared" ca="1" si="5"/>
        <v>40</v>
      </c>
    </row>
    <row r="141" spans="1:5" x14ac:dyDescent="0.2">
      <c r="A141" s="15" t="s">
        <v>1441</v>
      </c>
      <c r="B141" s="26">
        <v>27403261353</v>
      </c>
      <c r="C141" s="16" t="s">
        <v>1278</v>
      </c>
      <c r="D141" s="14" t="b">
        <f t="shared" si="4"/>
        <v>1</v>
      </c>
      <c r="E141" s="14">
        <f t="shared" ca="1" si="5"/>
        <v>51</v>
      </c>
    </row>
    <row r="142" spans="1:5" x14ac:dyDescent="0.2">
      <c r="A142" s="15" t="s">
        <v>1442</v>
      </c>
      <c r="B142" s="26">
        <v>16703285308</v>
      </c>
      <c r="C142" s="16" t="s">
        <v>1153</v>
      </c>
      <c r="D142" s="14" t="b">
        <f t="shared" si="4"/>
        <v>0</v>
      </c>
      <c r="E142" s="14">
        <f t="shared" ca="1" si="5"/>
        <v>58</v>
      </c>
    </row>
    <row r="143" spans="1:5" x14ac:dyDescent="0.2">
      <c r="A143" s="15" t="s">
        <v>1443</v>
      </c>
      <c r="B143" s="26">
        <v>27906107325</v>
      </c>
      <c r="C143" s="16" t="s">
        <v>1286</v>
      </c>
      <c r="D143" s="14" t="b">
        <f t="shared" si="4"/>
        <v>1</v>
      </c>
      <c r="E143" s="14">
        <f t="shared" ca="1" si="5"/>
        <v>46</v>
      </c>
    </row>
    <row r="144" spans="1:5" x14ac:dyDescent="0.2">
      <c r="A144" s="15" t="s">
        <v>1444</v>
      </c>
      <c r="B144" s="26">
        <v>27212114299</v>
      </c>
      <c r="C144" s="16" t="s">
        <v>1816</v>
      </c>
      <c r="D144" s="14" t="b">
        <f t="shared" si="4"/>
        <v>1</v>
      </c>
      <c r="E144" s="14">
        <f t="shared" ca="1" si="5"/>
        <v>53</v>
      </c>
    </row>
    <row r="145" spans="1:5" x14ac:dyDescent="0.2">
      <c r="A145" s="15" t="s">
        <v>1445</v>
      </c>
      <c r="B145" s="26">
        <v>18910077717</v>
      </c>
      <c r="C145" s="16" t="s">
        <v>1822</v>
      </c>
      <c r="D145" s="14" t="b">
        <f t="shared" si="4"/>
        <v>0</v>
      </c>
      <c r="E145" s="14">
        <f t="shared" ca="1" si="5"/>
        <v>36</v>
      </c>
    </row>
    <row r="146" spans="1:5" x14ac:dyDescent="0.2">
      <c r="A146" s="15" t="s">
        <v>1446</v>
      </c>
      <c r="B146" s="26">
        <v>17009021131</v>
      </c>
      <c r="C146" s="16" t="s">
        <v>1154</v>
      </c>
      <c r="D146" s="14" t="b">
        <f t="shared" si="4"/>
        <v>0</v>
      </c>
      <c r="E146" s="14">
        <f t="shared" ca="1" si="5"/>
        <v>55</v>
      </c>
    </row>
    <row r="147" spans="1:5" x14ac:dyDescent="0.2">
      <c r="A147" s="15" t="s">
        <v>1447</v>
      </c>
      <c r="B147" s="26">
        <v>26602221728</v>
      </c>
      <c r="C147" s="16" t="s">
        <v>1112</v>
      </c>
      <c r="D147" s="14" t="b">
        <f t="shared" si="4"/>
        <v>1</v>
      </c>
      <c r="E147" s="14">
        <f t="shared" ca="1" si="5"/>
        <v>59</v>
      </c>
    </row>
    <row r="148" spans="1:5" x14ac:dyDescent="0.2">
      <c r="A148" s="15" t="s">
        <v>1448</v>
      </c>
      <c r="B148" s="26">
        <v>27206151875</v>
      </c>
      <c r="C148" s="16" t="s">
        <v>1293</v>
      </c>
      <c r="D148" s="14" t="b">
        <f t="shared" si="4"/>
        <v>1</v>
      </c>
      <c r="E148" s="14">
        <f t="shared" ca="1" si="5"/>
        <v>53</v>
      </c>
    </row>
    <row r="149" spans="1:5" x14ac:dyDescent="0.2">
      <c r="A149" s="15" t="s">
        <v>1449</v>
      </c>
      <c r="B149" s="26">
        <v>26711222357</v>
      </c>
      <c r="C149" s="16" t="s">
        <v>1104</v>
      </c>
      <c r="D149" s="14" t="b">
        <f t="shared" si="4"/>
        <v>1</v>
      </c>
      <c r="E149" s="14">
        <f t="shared" ca="1" si="5"/>
        <v>58</v>
      </c>
    </row>
    <row r="150" spans="1:5" x14ac:dyDescent="0.2">
      <c r="A150" s="15" t="s">
        <v>1450</v>
      </c>
      <c r="B150" s="26">
        <v>27902098269</v>
      </c>
      <c r="C150" s="16" t="s">
        <v>1812</v>
      </c>
      <c r="D150" s="14" t="b">
        <f t="shared" si="4"/>
        <v>1</v>
      </c>
      <c r="E150" s="14">
        <f t="shared" ca="1" si="5"/>
        <v>46</v>
      </c>
    </row>
    <row r="151" spans="1:5" x14ac:dyDescent="0.2">
      <c r="A151" s="15" t="s">
        <v>1451</v>
      </c>
      <c r="B151" s="26">
        <v>27802061730</v>
      </c>
      <c r="C151" s="16" t="s">
        <v>1835</v>
      </c>
      <c r="D151" s="14" t="b">
        <f t="shared" si="4"/>
        <v>1</v>
      </c>
      <c r="E151" s="14">
        <f t="shared" ca="1" si="5"/>
        <v>47</v>
      </c>
    </row>
    <row r="152" spans="1:5" x14ac:dyDescent="0.2">
      <c r="A152" s="15" t="s">
        <v>1452</v>
      </c>
      <c r="B152" s="26">
        <v>28301138503</v>
      </c>
      <c r="C152" s="16" t="s">
        <v>1275</v>
      </c>
      <c r="D152" s="14" t="b">
        <f t="shared" si="4"/>
        <v>1</v>
      </c>
      <c r="E152" s="14">
        <f t="shared" ca="1" si="5"/>
        <v>42</v>
      </c>
    </row>
    <row r="153" spans="1:5" x14ac:dyDescent="0.2">
      <c r="A153" s="15" t="s">
        <v>1453</v>
      </c>
      <c r="B153" s="26">
        <v>17504245320</v>
      </c>
      <c r="C153" s="16" t="s">
        <v>1128</v>
      </c>
      <c r="D153" s="14" t="b">
        <f t="shared" si="4"/>
        <v>0</v>
      </c>
      <c r="E153" s="14">
        <f t="shared" ca="1" si="5"/>
        <v>50</v>
      </c>
    </row>
    <row r="154" spans="1:5" x14ac:dyDescent="0.2">
      <c r="A154" s="15" t="s">
        <v>1454</v>
      </c>
      <c r="B154" s="26">
        <v>16706176156</v>
      </c>
      <c r="C154" s="16" t="s">
        <v>1166</v>
      </c>
      <c r="D154" s="14" t="b">
        <f t="shared" si="4"/>
        <v>0</v>
      </c>
      <c r="E154" s="14">
        <f t="shared" ca="1" si="5"/>
        <v>58</v>
      </c>
    </row>
    <row r="155" spans="1:5" x14ac:dyDescent="0.2">
      <c r="A155" s="15" t="s">
        <v>1455</v>
      </c>
      <c r="B155" s="26">
        <v>17012247693</v>
      </c>
      <c r="C155" s="16" t="s">
        <v>1103</v>
      </c>
      <c r="D155" s="14" t="b">
        <f t="shared" si="4"/>
        <v>0</v>
      </c>
      <c r="E155" s="14">
        <f t="shared" ca="1" si="5"/>
        <v>55</v>
      </c>
    </row>
    <row r="156" spans="1:5" x14ac:dyDescent="0.2">
      <c r="A156" s="15" t="s">
        <v>1456</v>
      </c>
      <c r="B156" s="26">
        <v>28703141667</v>
      </c>
      <c r="C156" s="16" t="s">
        <v>1153</v>
      </c>
      <c r="D156" s="14" t="b">
        <f t="shared" si="4"/>
        <v>1</v>
      </c>
      <c r="E156" s="14">
        <f t="shared" ca="1" si="5"/>
        <v>38</v>
      </c>
    </row>
    <row r="157" spans="1:5" x14ac:dyDescent="0.2">
      <c r="A157" s="15" t="s">
        <v>1457</v>
      </c>
      <c r="B157" s="26">
        <v>18211147146</v>
      </c>
      <c r="C157" s="16" t="s">
        <v>1127</v>
      </c>
      <c r="D157" s="14" t="b">
        <f t="shared" si="4"/>
        <v>0</v>
      </c>
      <c r="E157" s="14">
        <f t="shared" ca="1" si="5"/>
        <v>43</v>
      </c>
    </row>
    <row r="158" spans="1:5" x14ac:dyDescent="0.2">
      <c r="A158" s="15" t="s">
        <v>1458</v>
      </c>
      <c r="B158" s="26">
        <v>28010217412</v>
      </c>
      <c r="C158" s="16" t="s">
        <v>1108</v>
      </c>
      <c r="D158" s="14" t="b">
        <f t="shared" si="4"/>
        <v>1</v>
      </c>
      <c r="E158" s="14">
        <f t="shared" ca="1" si="5"/>
        <v>45</v>
      </c>
    </row>
    <row r="159" spans="1:5" x14ac:dyDescent="0.2">
      <c r="A159" s="15" t="s">
        <v>1459</v>
      </c>
      <c r="B159" s="26">
        <v>28312104855</v>
      </c>
      <c r="C159" s="16" t="s">
        <v>1103</v>
      </c>
      <c r="D159" s="14" t="b">
        <f t="shared" si="4"/>
        <v>1</v>
      </c>
      <c r="E159" s="14">
        <f t="shared" ca="1" si="5"/>
        <v>42</v>
      </c>
    </row>
    <row r="160" spans="1:5" x14ac:dyDescent="0.2">
      <c r="A160" s="15" t="s">
        <v>1460</v>
      </c>
      <c r="B160" s="26">
        <v>18506051977</v>
      </c>
      <c r="C160" s="16" t="s">
        <v>1112</v>
      </c>
      <c r="D160" s="14" t="b">
        <f t="shared" si="4"/>
        <v>0</v>
      </c>
      <c r="E160" s="14">
        <f t="shared" ca="1" si="5"/>
        <v>40</v>
      </c>
    </row>
    <row r="161" spans="1:5" x14ac:dyDescent="0.2">
      <c r="A161" s="15" t="s">
        <v>1461</v>
      </c>
      <c r="B161" s="26">
        <v>17410037847</v>
      </c>
      <c r="C161" s="16" t="s">
        <v>1293</v>
      </c>
      <c r="D161" s="14" t="b">
        <f t="shared" si="4"/>
        <v>0</v>
      </c>
      <c r="E161" s="14">
        <f t="shared" ca="1" si="5"/>
        <v>51</v>
      </c>
    </row>
    <row r="162" spans="1:5" x14ac:dyDescent="0.2">
      <c r="A162" s="15" t="s">
        <v>1462</v>
      </c>
      <c r="B162" s="26">
        <v>27701075751</v>
      </c>
      <c r="C162" s="16" t="s">
        <v>1139</v>
      </c>
      <c r="D162" s="14" t="b">
        <f t="shared" si="4"/>
        <v>1</v>
      </c>
      <c r="E162" s="14">
        <f t="shared" ca="1" si="5"/>
        <v>48</v>
      </c>
    </row>
    <row r="163" spans="1:5" x14ac:dyDescent="0.2">
      <c r="A163" s="15" t="s">
        <v>1463</v>
      </c>
      <c r="B163" s="26">
        <v>28211163551</v>
      </c>
      <c r="C163" s="16" t="s">
        <v>1269</v>
      </c>
      <c r="D163" s="14" t="b">
        <f t="shared" si="4"/>
        <v>1</v>
      </c>
      <c r="E163" s="14">
        <f t="shared" ca="1" si="5"/>
        <v>43</v>
      </c>
    </row>
    <row r="164" spans="1:5" x14ac:dyDescent="0.2">
      <c r="A164" s="15" t="s">
        <v>1464</v>
      </c>
      <c r="B164" s="26">
        <v>28607256898</v>
      </c>
      <c r="C164" s="16" t="s">
        <v>1298</v>
      </c>
      <c r="D164" s="14" t="b">
        <f t="shared" si="4"/>
        <v>1</v>
      </c>
      <c r="E164" s="14">
        <f t="shared" ca="1" si="5"/>
        <v>39</v>
      </c>
    </row>
    <row r="165" spans="1:5" x14ac:dyDescent="0.2">
      <c r="A165" s="15" t="s">
        <v>1465</v>
      </c>
      <c r="B165" s="26">
        <v>18002254791</v>
      </c>
      <c r="C165" s="16" t="s">
        <v>1104</v>
      </c>
      <c r="D165" s="14" t="b">
        <f t="shared" si="4"/>
        <v>0</v>
      </c>
      <c r="E165" s="14">
        <f t="shared" ca="1" si="5"/>
        <v>45</v>
      </c>
    </row>
    <row r="166" spans="1:5" x14ac:dyDescent="0.2">
      <c r="A166" s="15" t="s">
        <v>1466</v>
      </c>
      <c r="B166" s="26">
        <v>28207104283</v>
      </c>
      <c r="C166" s="16" t="s">
        <v>1169</v>
      </c>
      <c r="D166" s="14" t="b">
        <f t="shared" si="4"/>
        <v>1</v>
      </c>
      <c r="E166" s="14">
        <f t="shared" ca="1" si="5"/>
        <v>43</v>
      </c>
    </row>
    <row r="167" spans="1:5" x14ac:dyDescent="0.2">
      <c r="A167" s="15" t="s">
        <v>1467</v>
      </c>
      <c r="B167" s="26">
        <v>28408033668</v>
      </c>
      <c r="C167" s="16" t="s">
        <v>1117</v>
      </c>
      <c r="D167" s="14" t="b">
        <f t="shared" si="4"/>
        <v>1</v>
      </c>
      <c r="E167" s="14">
        <f t="shared" ca="1" si="5"/>
        <v>41</v>
      </c>
    </row>
    <row r="168" spans="1:5" x14ac:dyDescent="0.2">
      <c r="A168" s="15" t="s">
        <v>1468</v>
      </c>
      <c r="B168" s="26">
        <v>17903047236</v>
      </c>
      <c r="C168" s="16" t="s">
        <v>1293</v>
      </c>
      <c r="D168" s="14" t="b">
        <f t="shared" si="4"/>
        <v>0</v>
      </c>
      <c r="E168" s="14">
        <f t="shared" ca="1" si="5"/>
        <v>46</v>
      </c>
    </row>
    <row r="169" spans="1:5" x14ac:dyDescent="0.2">
      <c r="A169" s="15" t="s">
        <v>1469</v>
      </c>
      <c r="B169" s="26">
        <v>28709026442</v>
      </c>
      <c r="C169" s="16" t="s">
        <v>1836</v>
      </c>
      <c r="D169" s="14" t="b">
        <f t="shared" si="4"/>
        <v>1</v>
      </c>
      <c r="E169" s="14">
        <f t="shared" ca="1" si="5"/>
        <v>38</v>
      </c>
    </row>
    <row r="170" spans="1:5" x14ac:dyDescent="0.2">
      <c r="A170" s="15" t="s">
        <v>1470</v>
      </c>
      <c r="B170" s="26">
        <v>28108096746</v>
      </c>
      <c r="C170" s="16" t="s">
        <v>1292</v>
      </c>
      <c r="D170" s="14" t="b">
        <f t="shared" si="4"/>
        <v>1</v>
      </c>
      <c r="E170" s="14">
        <f t="shared" ca="1" si="5"/>
        <v>44</v>
      </c>
    </row>
    <row r="171" spans="1:5" x14ac:dyDescent="0.2">
      <c r="A171" s="15" t="s">
        <v>1471</v>
      </c>
      <c r="B171" s="26">
        <v>26112231384</v>
      </c>
      <c r="C171" s="16" t="s">
        <v>1826</v>
      </c>
      <c r="D171" s="14" t="b">
        <f t="shared" si="4"/>
        <v>1</v>
      </c>
      <c r="E171" s="14">
        <f t="shared" ca="1" si="5"/>
        <v>64</v>
      </c>
    </row>
    <row r="172" spans="1:5" x14ac:dyDescent="0.2">
      <c r="A172" s="15" t="s">
        <v>1472</v>
      </c>
      <c r="B172" s="26">
        <v>27504229681</v>
      </c>
      <c r="C172" s="16" t="s">
        <v>1281</v>
      </c>
      <c r="D172" s="14" t="b">
        <f t="shared" si="4"/>
        <v>1</v>
      </c>
      <c r="E172" s="14">
        <f t="shared" ca="1" si="5"/>
        <v>50</v>
      </c>
    </row>
    <row r="173" spans="1:5" x14ac:dyDescent="0.2">
      <c r="A173" s="15" t="s">
        <v>1473</v>
      </c>
      <c r="B173" s="26">
        <v>27805063902</v>
      </c>
      <c r="C173" s="16" t="s">
        <v>1106</v>
      </c>
      <c r="D173" s="14" t="b">
        <f t="shared" si="4"/>
        <v>1</v>
      </c>
      <c r="E173" s="14">
        <f t="shared" ca="1" si="5"/>
        <v>47</v>
      </c>
    </row>
    <row r="174" spans="1:5" x14ac:dyDescent="0.2">
      <c r="A174" s="15" t="s">
        <v>1474</v>
      </c>
      <c r="B174" s="26">
        <v>16110261595</v>
      </c>
      <c r="C174" s="16" t="s">
        <v>1825</v>
      </c>
      <c r="D174" s="14" t="b">
        <f t="shared" si="4"/>
        <v>0</v>
      </c>
      <c r="E174" s="14">
        <f t="shared" ca="1" si="5"/>
        <v>64</v>
      </c>
    </row>
    <row r="175" spans="1:5" x14ac:dyDescent="0.2">
      <c r="A175" s="15" t="s">
        <v>1475</v>
      </c>
      <c r="B175" s="26">
        <v>17307152724</v>
      </c>
      <c r="C175" s="16" t="s">
        <v>1291</v>
      </c>
      <c r="D175" s="14" t="b">
        <f t="shared" si="4"/>
        <v>0</v>
      </c>
      <c r="E175" s="14">
        <f t="shared" ca="1" si="5"/>
        <v>52</v>
      </c>
    </row>
    <row r="176" spans="1:5" x14ac:dyDescent="0.2">
      <c r="A176" s="15" t="s">
        <v>1476</v>
      </c>
      <c r="B176" s="26">
        <v>28409038657</v>
      </c>
      <c r="C176" s="16" t="s">
        <v>1809</v>
      </c>
      <c r="D176" s="14" t="b">
        <f t="shared" si="4"/>
        <v>1</v>
      </c>
      <c r="E176" s="14">
        <f t="shared" ca="1" si="5"/>
        <v>41</v>
      </c>
    </row>
    <row r="177" spans="1:5" x14ac:dyDescent="0.2">
      <c r="A177" s="15" t="s">
        <v>1477</v>
      </c>
      <c r="B177" s="26">
        <v>18212254169</v>
      </c>
      <c r="C177" s="16" t="s">
        <v>1124</v>
      </c>
      <c r="D177" s="14" t="b">
        <f t="shared" si="4"/>
        <v>0</v>
      </c>
      <c r="E177" s="14">
        <f t="shared" ca="1" si="5"/>
        <v>43</v>
      </c>
    </row>
    <row r="178" spans="1:5" x14ac:dyDescent="0.2">
      <c r="A178" s="15" t="s">
        <v>1478</v>
      </c>
      <c r="B178" s="26">
        <v>18801181480</v>
      </c>
      <c r="C178" s="16" t="s">
        <v>1283</v>
      </c>
      <c r="D178" s="14" t="b">
        <f t="shared" si="4"/>
        <v>0</v>
      </c>
      <c r="E178" s="14">
        <f t="shared" ca="1" si="5"/>
        <v>37</v>
      </c>
    </row>
    <row r="179" spans="1:5" x14ac:dyDescent="0.2">
      <c r="A179" s="15" t="s">
        <v>1479</v>
      </c>
      <c r="B179" s="26">
        <v>28805277863</v>
      </c>
      <c r="C179" s="16" t="s">
        <v>1153</v>
      </c>
      <c r="D179" s="14" t="b">
        <f t="shared" si="4"/>
        <v>1</v>
      </c>
      <c r="E179" s="14">
        <f t="shared" ca="1" si="5"/>
        <v>37</v>
      </c>
    </row>
    <row r="180" spans="1:5" x14ac:dyDescent="0.2">
      <c r="A180" s="15" t="s">
        <v>1480</v>
      </c>
      <c r="B180" s="26">
        <v>28007033578</v>
      </c>
      <c r="C180" s="16" t="s">
        <v>1121</v>
      </c>
      <c r="D180" s="14" t="b">
        <f t="shared" si="4"/>
        <v>1</v>
      </c>
      <c r="E180" s="14">
        <f t="shared" ca="1" si="5"/>
        <v>45</v>
      </c>
    </row>
    <row r="181" spans="1:5" x14ac:dyDescent="0.2">
      <c r="A181" s="15" t="s">
        <v>1481</v>
      </c>
      <c r="B181" s="26">
        <v>27604151427</v>
      </c>
      <c r="C181" s="16" t="s">
        <v>1142</v>
      </c>
      <c r="D181" s="14" t="b">
        <f t="shared" si="4"/>
        <v>1</v>
      </c>
      <c r="E181" s="14">
        <f t="shared" ca="1" si="5"/>
        <v>49</v>
      </c>
    </row>
    <row r="182" spans="1:5" x14ac:dyDescent="0.2">
      <c r="A182" s="15" t="s">
        <v>1482</v>
      </c>
      <c r="B182" s="26">
        <v>17002247266</v>
      </c>
      <c r="C182" s="16" t="s">
        <v>1816</v>
      </c>
      <c r="D182" s="14" t="b">
        <f t="shared" si="4"/>
        <v>0</v>
      </c>
      <c r="E182" s="14">
        <f t="shared" ca="1" si="5"/>
        <v>55</v>
      </c>
    </row>
    <row r="183" spans="1:5" x14ac:dyDescent="0.2">
      <c r="A183" s="15" t="s">
        <v>1483</v>
      </c>
      <c r="B183" s="26">
        <v>27712178816</v>
      </c>
      <c r="C183" s="16" t="s">
        <v>1284</v>
      </c>
      <c r="D183" s="14" t="b">
        <f t="shared" si="4"/>
        <v>1</v>
      </c>
      <c r="E183" s="14">
        <f t="shared" ca="1" si="5"/>
        <v>48</v>
      </c>
    </row>
    <row r="184" spans="1:5" x14ac:dyDescent="0.2">
      <c r="A184" s="15" t="s">
        <v>1484</v>
      </c>
      <c r="B184" s="26">
        <v>29009259872</v>
      </c>
      <c r="C184" s="16" t="s">
        <v>1128</v>
      </c>
      <c r="D184" s="14" t="b">
        <f t="shared" si="4"/>
        <v>1</v>
      </c>
      <c r="E184" s="14">
        <f t="shared" ca="1" si="5"/>
        <v>35</v>
      </c>
    </row>
    <row r="185" spans="1:5" x14ac:dyDescent="0.2">
      <c r="A185" s="15" t="s">
        <v>1485</v>
      </c>
      <c r="B185" s="26">
        <v>18804073050</v>
      </c>
      <c r="C185" s="16" t="s">
        <v>1133</v>
      </c>
      <c r="D185" s="14" t="b">
        <f t="shared" si="4"/>
        <v>0</v>
      </c>
      <c r="E185" s="14">
        <f t="shared" ca="1" si="5"/>
        <v>37</v>
      </c>
    </row>
    <row r="186" spans="1:5" x14ac:dyDescent="0.2">
      <c r="A186" s="15" t="s">
        <v>1486</v>
      </c>
      <c r="B186" s="26">
        <v>26310062526</v>
      </c>
      <c r="C186" s="16" t="s">
        <v>1146</v>
      </c>
      <c r="D186" s="14" t="b">
        <f t="shared" si="4"/>
        <v>1</v>
      </c>
      <c r="E186" s="14">
        <f t="shared" ca="1" si="5"/>
        <v>62</v>
      </c>
    </row>
    <row r="187" spans="1:5" x14ac:dyDescent="0.2">
      <c r="A187" s="15" t="s">
        <v>1487</v>
      </c>
      <c r="B187" s="26">
        <v>26203226598</v>
      </c>
      <c r="C187" s="16" t="s">
        <v>1104</v>
      </c>
      <c r="D187" s="14" t="b">
        <f t="shared" si="4"/>
        <v>1</v>
      </c>
      <c r="E187" s="14">
        <f t="shared" ca="1" si="5"/>
        <v>63</v>
      </c>
    </row>
    <row r="188" spans="1:5" x14ac:dyDescent="0.2">
      <c r="A188" s="15" t="s">
        <v>1488</v>
      </c>
      <c r="B188" s="26">
        <v>16209082464</v>
      </c>
      <c r="C188" s="16" t="s">
        <v>1275</v>
      </c>
      <c r="D188" s="14" t="b">
        <f t="shared" si="4"/>
        <v>0</v>
      </c>
      <c r="E188" s="14">
        <f t="shared" ca="1" si="5"/>
        <v>63</v>
      </c>
    </row>
    <row r="189" spans="1:5" x14ac:dyDescent="0.2">
      <c r="A189" s="15" t="s">
        <v>1489</v>
      </c>
      <c r="B189" s="26">
        <v>17707056445</v>
      </c>
      <c r="C189" s="16" t="s">
        <v>1273</v>
      </c>
      <c r="D189" s="14" t="b">
        <f t="shared" si="4"/>
        <v>0</v>
      </c>
      <c r="E189" s="14">
        <f t="shared" ca="1" si="5"/>
        <v>48</v>
      </c>
    </row>
    <row r="190" spans="1:5" x14ac:dyDescent="0.2">
      <c r="A190" s="15" t="s">
        <v>1490</v>
      </c>
      <c r="B190" s="26">
        <v>28208186010</v>
      </c>
      <c r="C190" s="16" t="s">
        <v>1298</v>
      </c>
      <c r="D190" s="14" t="b">
        <f t="shared" si="4"/>
        <v>1</v>
      </c>
      <c r="E190" s="14">
        <f t="shared" ca="1" si="5"/>
        <v>43</v>
      </c>
    </row>
    <row r="191" spans="1:5" x14ac:dyDescent="0.2">
      <c r="A191" s="15" t="s">
        <v>1458</v>
      </c>
      <c r="B191" s="26">
        <v>26704148949</v>
      </c>
      <c r="C191" s="16" t="s">
        <v>1108</v>
      </c>
      <c r="D191" s="14" t="b">
        <f t="shared" si="4"/>
        <v>1</v>
      </c>
      <c r="E191" s="14">
        <f t="shared" ca="1" si="5"/>
        <v>58</v>
      </c>
    </row>
    <row r="192" spans="1:5" x14ac:dyDescent="0.2">
      <c r="A192" s="15" t="s">
        <v>1491</v>
      </c>
      <c r="B192" s="26">
        <v>18509063629</v>
      </c>
      <c r="C192" s="16" t="s">
        <v>1130</v>
      </c>
      <c r="D192" s="14" t="b">
        <f t="shared" si="4"/>
        <v>0</v>
      </c>
      <c r="E192" s="14">
        <f t="shared" ca="1" si="5"/>
        <v>40</v>
      </c>
    </row>
    <row r="193" spans="1:5" x14ac:dyDescent="0.2">
      <c r="A193" s="15" t="s">
        <v>1492</v>
      </c>
      <c r="B193" s="26">
        <v>27504137299</v>
      </c>
      <c r="C193" s="16" t="s">
        <v>1296</v>
      </c>
      <c r="D193" s="14" t="b">
        <f t="shared" si="4"/>
        <v>1</v>
      </c>
      <c r="E193" s="14">
        <f t="shared" ca="1" si="5"/>
        <v>50</v>
      </c>
    </row>
    <row r="194" spans="1:5" x14ac:dyDescent="0.2">
      <c r="A194" s="15" t="s">
        <v>1493</v>
      </c>
      <c r="B194" s="26">
        <v>17409198957</v>
      </c>
      <c r="C194" s="16" t="s">
        <v>1162</v>
      </c>
      <c r="D194" s="14" t="b">
        <f t="shared" si="4"/>
        <v>0</v>
      </c>
      <c r="E194" s="14">
        <f t="shared" ca="1" si="5"/>
        <v>51</v>
      </c>
    </row>
    <row r="195" spans="1:5" x14ac:dyDescent="0.2">
      <c r="A195" s="15" t="s">
        <v>1494</v>
      </c>
      <c r="B195" s="26">
        <v>27801081377</v>
      </c>
      <c r="C195" s="16" t="s">
        <v>1837</v>
      </c>
      <c r="D195" s="14" t="b">
        <f t="shared" ref="D195:D258" si="6">IF(TRUNC(B195/10000000000)=1,FALSE,TRUE)</f>
        <v>1</v>
      </c>
      <c r="E195" s="14">
        <f t="shared" ref="E195:E258" ca="1" si="7">YEAR(TODAY())-2000+100-IF(D195=FALSE,TRUNC(B195/100000000)-100,TRUNC(B195/100000000)-200)</f>
        <v>47</v>
      </c>
    </row>
    <row r="196" spans="1:5" x14ac:dyDescent="0.2">
      <c r="A196" s="15" t="s">
        <v>1495</v>
      </c>
      <c r="B196" s="26">
        <v>27303236493</v>
      </c>
      <c r="C196" s="16" t="s">
        <v>1822</v>
      </c>
      <c r="D196" s="14" t="b">
        <f t="shared" si="6"/>
        <v>1</v>
      </c>
      <c r="E196" s="14">
        <f t="shared" ca="1" si="7"/>
        <v>52</v>
      </c>
    </row>
    <row r="197" spans="1:5" x14ac:dyDescent="0.2">
      <c r="A197" s="15" t="s">
        <v>1496</v>
      </c>
      <c r="B197" s="26">
        <v>16502066539</v>
      </c>
      <c r="C197" s="16" t="s">
        <v>1128</v>
      </c>
      <c r="D197" s="14" t="b">
        <f t="shared" si="6"/>
        <v>0</v>
      </c>
      <c r="E197" s="14">
        <f t="shared" ca="1" si="7"/>
        <v>60</v>
      </c>
    </row>
    <row r="198" spans="1:5" x14ac:dyDescent="0.2">
      <c r="A198" s="15" t="s">
        <v>1497</v>
      </c>
      <c r="B198" s="26">
        <v>18803256352</v>
      </c>
      <c r="C198" s="16" t="s">
        <v>1101</v>
      </c>
      <c r="D198" s="14" t="b">
        <f t="shared" si="6"/>
        <v>0</v>
      </c>
      <c r="E198" s="14">
        <f t="shared" ca="1" si="7"/>
        <v>37</v>
      </c>
    </row>
    <row r="199" spans="1:5" x14ac:dyDescent="0.2">
      <c r="A199" s="15" t="s">
        <v>442</v>
      </c>
      <c r="B199" s="26">
        <v>27410117335</v>
      </c>
      <c r="C199" s="16" t="s">
        <v>1287</v>
      </c>
      <c r="D199" s="14" t="b">
        <f t="shared" si="6"/>
        <v>1</v>
      </c>
      <c r="E199" s="14">
        <f t="shared" ca="1" si="7"/>
        <v>51</v>
      </c>
    </row>
    <row r="200" spans="1:5" x14ac:dyDescent="0.2">
      <c r="A200" s="15" t="s">
        <v>1498</v>
      </c>
      <c r="B200" s="26">
        <v>28012209506</v>
      </c>
      <c r="C200" s="16" t="s">
        <v>1270</v>
      </c>
      <c r="D200" s="14" t="b">
        <f t="shared" si="6"/>
        <v>1</v>
      </c>
      <c r="E200" s="14">
        <f t="shared" ca="1" si="7"/>
        <v>45</v>
      </c>
    </row>
    <row r="201" spans="1:5" x14ac:dyDescent="0.2">
      <c r="A201" s="15" t="s">
        <v>1499</v>
      </c>
      <c r="B201" s="26">
        <v>27703251579</v>
      </c>
      <c r="C201" s="16" t="s">
        <v>1829</v>
      </c>
      <c r="D201" s="14" t="b">
        <f t="shared" si="6"/>
        <v>1</v>
      </c>
      <c r="E201" s="14">
        <f t="shared" ca="1" si="7"/>
        <v>48</v>
      </c>
    </row>
    <row r="202" spans="1:5" x14ac:dyDescent="0.2">
      <c r="A202" s="15" t="s">
        <v>1500</v>
      </c>
      <c r="B202" s="26">
        <v>16401207438</v>
      </c>
      <c r="C202" s="16" t="s">
        <v>1122</v>
      </c>
      <c r="D202" s="14" t="b">
        <f t="shared" si="6"/>
        <v>0</v>
      </c>
      <c r="E202" s="14">
        <f t="shared" ca="1" si="7"/>
        <v>61</v>
      </c>
    </row>
    <row r="203" spans="1:5" x14ac:dyDescent="0.2">
      <c r="A203" s="15" t="s">
        <v>1501</v>
      </c>
      <c r="B203" s="26">
        <v>19009235273</v>
      </c>
      <c r="C203" s="16" t="s">
        <v>1120</v>
      </c>
      <c r="D203" s="14" t="b">
        <f t="shared" si="6"/>
        <v>0</v>
      </c>
      <c r="E203" s="14">
        <f t="shared" ca="1" si="7"/>
        <v>35</v>
      </c>
    </row>
    <row r="204" spans="1:5" x14ac:dyDescent="0.2">
      <c r="A204" s="15" t="s">
        <v>1502</v>
      </c>
      <c r="B204" s="26">
        <v>16310203720</v>
      </c>
      <c r="C204" s="16" t="s">
        <v>1297</v>
      </c>
      <c r="D204" s="14" t="b">
        <f t="shared" si="6"/>
        <v>0</v>
      </c>
      <c r="E204" s="14">
        <f t="shared" ca="1" si="7"/>
        <v>62</v>
      </c>
    </row>
    <row r="205" spans="1:5" x14ac:dyDescent="0.2">
      <c r="A205" s="15" t="s">
        <v>1503</v>
      </c>
      <c r="B205" s="26">
        <v>17402254188</v>
      </c>
      <c r="C205" s="16" t="s">
        <v>1289</v>
      </c>
      <c r="D205" s="14" t="b">
        <f t="shared" si="6"/>
        <v>0</v>
      </c>
      <c r="E205" s="14">
        <f t="shared" ca="1" si="7"/>
        <v>51</v>
      </c>
    </row>
    <row r="206" spans="1:5" x14ac:dyDescent="0.2">
      <c r="A206" s="15" t="s">
        <v>1504</v>
      </c>
      <c r="B206" s="26">
        <v>27703259601</v>
      </c>
      <c r="C206" s="16" t="s">
        <v>1099</v>
      </c>
      <c r="D206" s="14" t="b">
        <f t="shared" si="6"/>
        <v>1</v>
      </c>
      <c r="E206" s="14">
        <f t="shared" ca="1" si="7"/>
        <v>48</v>
      </c>
    </row>
    <row r="207" spans="1:5" x14ac:dyDescent="0.2">
      <c r="A207" s="15" t="s">
        <v>1505</v>
      </c>
      <c r="B207" s="26">
        <v>26603026891</v>
      </c>
      <c r="C207" s="16" t="s">
        <v>1838</v>
      </c>
      <c r="D207" s="14" t="b">
        <f t="shared" si="6"/>
        <v>1</v>
      </c>
      <c r="E207" s="14">
        <f t="shared" ca="1" si="7"/>
        <v>59</v>
      </c>
    </row>
    <row r="208" spans="1:5" x14ac:dyDescent="0.2">
      <c r="A208" s="15" t="s">
        <v>1506</v>
      </c>
      <c r="B208" s="26">
        <v>29005075624</v>
      </c>
      <c r="C208" s="16" t="s">
        <v>1159</v>
      </c>
      <c r="D208" s="14" t="b">
        <f t="shared" si="6"/>
        <v>1</v>
      </c>
      <c r="E208" s="14">
        <f t="shared" ca="1" si="7"/>
        <v>35</v>
      </c>
    </row>
    <row r="209" spans="1:5" x14ac:dyDescent="0.2">
      <c r="A209" s="15" t="s">
        <v>1507</v>
      </c>
      <c r="B209" s="26">
        <v>26802102198</v>
      </c>
      <c r="C209" s="16" t="s">
        <v>1108</v>
      </c>
      <c r="D209" s="14" t="b">
        <f t="shared" si="6"/>
        <v>1</v>
      </c>
      <c r="E209" s="14">
        <f t="shared" ca="1" si="7"/>
        <v>57</v>
      </c>
    </row>
    <row r="210" spans="1:5" x14ac:dyDescent="0.2">
      <c r="A210" s="15" t="s">
        <v>1508</v>
      </c>
      <c r="B210" s="26">
        <v>18903073617</v>
      </c>
      <c r="C210" s="16" t="s">
        <v>1140</v>
      </c>
      <c r="D210" s="14" t="b">
        <f t="shared" si="6"/>
        <v>0</v>
      </c>
      <c r="E210" s="14">
        <f t="shared" ca="1" si="7"/>
        <v>36</v>
      </c>
    </row>
    <row r="211" spans="1:5" x14ac:dyDescent="0.2">
      <c r="A211" s="15" t="s">
        <v>1509</v>
      </c>
      <c r="B211" s="26">
        <v>19001063597</v>
      </c>
      <c r="C211" s="16" t="s">
        <v>1813</v>
      </c>
      <c r="D211" s="14" t="b">
        <f t="shared" si="6"/>
        <v>0</v>
      </c>
      <c r="E211" s="14">
        <f t="shared" ca="1" si="7"/>
        <v>35</v>
      </c>
    </row>
    <row r="212" spans="1:5" x14ac:dyDescent="0.2">
      <c r="A212" s="15" t="s">
        <v>1510</v>
      </c>
      <c r="B212" s="26">
        <v>17902042895</v>
      </c>
      <c r="C212" s="16" t="s">
        <v>1835</v>
      </c>
      <c r="D212" s="14" t="b">
        <f t="shared" si="6"/>
        <v>0</v>
      </c>
      <c r="E212" s="14">
        <f t="shared" ca="1" si="7"/>
        <v>46</v>
      </c>
    </row>
    <row r="213" spans="1:5" x14ac:dyDescent="0.2">
      <c r="A213" s="15" t="s">
        <v>1511</v>
      </c>
      <c r="B213" s="26">
        <v>16312188509</v>
      </c>
      <c r="C213" s="16" t="s">
        <v>1147</v>
      </c>
      <c r="D213" s="14" t="b">
        <f t="shared" si="6"/>
        <v>0</v>
      </c>
      <c r="E213" s="14">
        <f t="shared" ca="1" si="7"/>
        <v>62</v>
      </c>
    </row>
    <row r="214" spans="1:5" x14ac:dyDescent="0.2">
      <c r="A214" s="15" t="s">
        <v>1512</v>
      </c>
      <c r="B214" s="26">
        <v>16309224051</v>
      </c>
      <c r="C214" s="16" t="s">
        <v>1826</v>
      </c>
      <c r="D214" s="14" t="b">
        <f t="shared" si="6"/>
        <v>0</v>
      </c>
      <c r="E214" s="14">
        <f t="shared" ca="1" si="7"/>
        <v>62</v>
      </c>
    </row>
    <row r="215" spans="1:5" x14ac:dyDescent="0.2">
      <c r="A215" s="15" t="s">
        <v>1513</v>
      </c>
      <c r="B215" s="26">
        <v>18701097024</v>
      </c>
      <c r="C215" s="16" t="s">
        <v>1142</v>
      </c>
      <c r="D215" s="14" t="b">
        <f t="shared" si="6"/>
        <v>0</v>
      </c>
      <c r="E215" s="14">
        <f t="shared" ca="1" si="7"/>
        <v>38</v>
      </c>
    </row>
    <row r="216" spans="1:5" x14ac:dyDescent="0.2">
      <c r="A216" s="15" t="s">
        <v>1514</v>
      </c>
      <c r="B216" s="26">
        <v>19003093415</v>
      </c>
      <c r="C216" s="16" t="s">
        <v>1155</v>
      </c>
      <c r="D216" s="14" t="b">
        <f t="shared" si="6"/>
        <v>0</v>
      </c>
      <c r="E216" s="14">
        <f t="shared" ca="1" si="7"/>
        <v>35</v>
      </c>
    </row>
    <row r="217" spans="1:5" x14ac:dyDescent="0.2">
      <c r="A217" s="15" t="s">
        <v>1515</v>
      </c>
      <c r="B217" s="26">
        <v>28607228821</v>
      </c>
      <c r="C217" s="16" t="s">
        <v>1103</v>
      </c>
      <c r="D217" s="14" t="b">
        <f t="shared" si="6"/>
        <v>1</v>
      </c>
      <c r="E217" s="14">
        <f t="shared" ca="1" si="7"/>
        <v>39</v>
      </c>
    </row>
    <row r="218" spans="1:5" x14ac:dyDescent="0.2">
      <c r="A218" s="15" t="s">
        <v>1516</v>
      </c>
      <c r="B218" s="26">
        <v>17301274779</v>
      </c>
      <c r="C218" s="16" t="s">
        <v>1300</v>
      </c>
      <c r="D218" s="14" t="b">
        <f t="shared" si="6"/>
        <v>0</v>
      </c>
      <c r="E218" s="14">
        <f t="shared" ca="1" si="7"/>
        <v>52</v>
      </c>
    </row>
    <row r="219" spans="1:5" x14ac:dyDescent="0.2">
      <c r="A219" s="15" t="s">
        <v>1517</v>
      </c>
      <c r="B219" s="26">
        <v>16012136121</v>
      </c>
      <c r="C219" s="16" t="s">
        <v>1297</v>
      </c>
      <c r="D219" s="14" t="b">
        <f t="shared" si="6"/>
        <v>0</v>
      </c>
      <c r="E219" s="14">
        <f t="shared" ca="1" si="7"/>
        <v>65</v>
      </c>
    </row>
    <row r="220" spans="1:5" x14ac:dyDescent="0.2">
      <c r="A220" s="15" t="s">
        <v>1518</v>
      </c>
      <c r="B220" s="26">
        <v>26001275785</v>
      </c>
      <c r="C220" s="16" t="s">
        <v>1808</v>
      </c>
      <c r="D220" s="14" t="b">
        <f t="shared" si="6"/>
        <v>1</v>
      </c>
      <c r="E220" s="14">
        <f t="shared" ca="1" si="7"/>
        <v>65</v>
      </c>
    </row>
    <row r="221" spans="1:5" x14ac:dyDescent="0.2">
      <c r="A221" s="15" t="s">
        <v>1519</v>
      </c>
      <c r="B221" s="26">
        <v>18709037652</v>
      </c>
      <c r="C221" s="16" t="s">
        <v>1273</v>
      </c>
      <c r="D221" s="14" t="b">
        <f t="shared" si="6"/>
        <v>0</v>
      </c>
      <c r="E221" s="14">
        <f t="shared" ca="1" si="7"/>
        <v>38</v>
      </c>
    </row>
    <row r="222" spans="1:5" x14ac:dyDescent="0.2">
      <c r="A222" s="15" t="s">
        <v>1520</v>
      </c>
      <c r="B222" s="26">
        <v>18606118088</v>
      </c>
      <c r="C222" s="16" t="s">
        <v>1126</v>
      </c>
      <c r="D222" s="14" t="b">
        <f t="shared" si="6"/>
        <v>0</v>
      </c>
      <c r="E222" s="14">
        <f t="shared" ca="1" si="7"/>
        <v>39</v>
      </c>
    </row>
    <row r="223" spans="1:5" x14ac:dyDescent="0.2">
      <c r="A223" s="15" t="s">
        <v>1521</v>
      </c>
      <c r="B223" s="26">
        <v>26909184010</v>
      </c>
      <c r="C223" s="16" t="s">
        <v>1298</v>
      </c>
      <c r="D223" s="14" t="b">
        <f t="shared" si="6"/>
        <v>1</v>
      </c>
      <c r="E223" s="14">
        <f t="shared" ca="1" si="7"/>
        <v>56</v>
      </c>
    </row>
    <row r="224" spans="1:5" x14ac:dyDescent="0.2">
      <c r="A224" s="15" t="s">
        <v>1522</v>
      </c>
      <c r="B224" s="26">
        <v>26510135470</v>
      </c>
      <c r="C224" s="16" t="s">
        <v>1804</v>
      </c>
      <c r="D224" s="14" t="b">
        <f t="shared" si="6"/>
        <v>1</v>
      </c>
      <c r="E224" s="14">
        <f t="shared" ca="1" si="7"/>
        <v>60</v>
      </c>
    </row>
    <row r="225" spans="1:5" x14ac:dyDescent="0.2">
      <c r="A225" s="15" t="s">
        <v>1523</v>
      </c>
      <c r="B225" s="26">
        <v>16803288976</v>
      </c>
      <c r="C225" s="16" t="s">
        <v>1165</v>
      </c>
      <c r="D225" s="14" t="b">
        <f t="shared" si="6"/>
        <v>0</v>
      </c>
      <c r="E225" s="14">
        <f t="shared" ca="1" si="7"/>
        <v>57</v>
      </c>
    </row>
    <row r="226" spans="1:5" x14ac:dyDescent="0.2">
      <c r="A226" s="15" t="s">
        <v>1524</v>
      </c>
      <c r="B226" s="26">
        <v>26403258400</v>
      </c>
      <c r="C226" s="16" t="s">
        <v>1131</v>
      </c>
      <c r="D226" s="14" t="b">
        <f t="shared" si="6"/>
        <v>1</v>
      </c>
      <c r="E226" s="14">
        <f t="shared" ca="1" si="7"/>
        <v>61</v>
      </c>
    </row>
    <row r="227" spans="1:5" x14ac:dyDescent="0.2">
      <c r="A227" s="15" t="s">
        <v>1525</v>
      </c>
      <c r="B227" s="26">
        <v>18102109734</v>
      </c>
      <c r="C227" s="16" t="s">
        <v>1839</v>
      </c>
      <c r="D227" s="14" t="b">
        <f t="shared" si="6"/>
        <v>0</v>
      </c>
      <c r="E227" s="14">
        <f t="shared" ca="1" si="7"/>
        <v>44</v>
      </c>
    </row>
    <row r="228" spans="1:5" x14ac:dyDescent="0.2">
      <c r="A228" s="15" t="s">
        <v>1526</v>
      </c>
      <c r="B228" s="26">
        <v>27605228835</v>
      </c>
      <c r="C228" s="16" t="s">
        <v>1822</v>
      </c>
      <c r="D228" s="14" t="b">
        <f t="shared" si="6"/>
        <v>1</v>
      </c>
      <c r="E228" s="14">
        <f t="shared" ca="1" si="7"/>
        <v>49</v>
      </c>
    </row>
    <row r="229" spans="1:5" x14ac:dyDescent="0.2">
      <c r="A229" s="15" t="s">
        <v>1527</v>
      </c>
      <c r="B229" s="26">
        <v>26502091920</v>
      </c>
      <c r="C229" s="16" t="s">
        <v>1840</v>
      </c>
      <c r="D229" s="14" t="b">
        <f t="shared" si="6"/>
        <v>1</v>
      </c>
      <c r="E229" s="14">
        <f t="shared" ca="1" si="7"/>
        <v>60</v>
      </c>
    </row>
    <row r="230" spans="1:5" x14ac:dyDescent="0.2">
      <c r="A230" s="15" t="s">
        <v>1528</v>
      </c>
      <c r="B230" s="26">
        <v>28008051555</v>
      </c>
      <c r="C230" s="16" t="s">
        <v>1162</v>
      </c>
      <c r="D230" s="14" t="b">
        <f t="shared" si="6"/>
        <v>1</v>
      </c>
      <c r="E230" s="14">
        <f t="shared" ca="1" si="7"/>
        <v>45</v>
      </c>
    </row>
    <row r="231" spans="1:5" x14ac:dyDescent="0.2">
      <c r="A231" s="15" t="s">
        <v>1529</v>
      </c>
      <c r="B231" s="26">
        <v>17708287276</v>
      </c>
      <c r="C231" s="16" t="s">
        <v>1103</v>
      </c>
      <c r="D231" s="14" t="b">
        <f t="shared" si="6"/>
        <v>0</v>
      </c>
      <c r="E231" s="14">
        <f t="shared" ca="1" si="7"/>
        <v>48</v>
      </c>
    </row>
    <row r="232" spans="1:5" x14ac:dyDescent="0.2">
      <c r="A232" s="15" t="s">
        <v>1530</v>
      </c>
      <c r="B232" s="26">
        <v>28809026983</v>
      </c>
      <c r="C232" s="16" t="s">
        <v>1830</v>
      </c>
      <c r="D232" s="14" t="b">
        <f t="shared" si="6"/>
        <v>1</v>
      </c>
      <c r="E232" s="14">
        <f t="shared" ca="1" si="7"/>
        <v>37</v>
      </c>
    </row>
    <row r="233" spans="1:5" x14ac:dyDescent="0.2">
      <c r="A233" s="15" t="s">
        <v>1531</v>
      </c>
      <c r="B233" s="26">
        <v>27604017996</v>
      </c>
      <c r="C233" s="16" t="s">
        <v>1106</v>
      </c>
      <c r="D233" s="14" t="b">
        <f t="shared" si="6"/>
        <v>1</v>
      </c>
      <c r="E233" s="14">
        <f t="shared" ca="1" si="7"/>
        <v>49</v>
      </c>
    </row>
    <row r="234" spans="1:5" x14ac:dyDescent="0.2">
      <c r="A234" s="15" t="s">
        <v>1532</v>
      </c>
      <c r="B234" s="26">
        <v>27609265278</v>
      </c>
      <c r="C234" s="16" t="s">
        <v>1829</v>
      </c>
      <c r="D234" s="14" t="b">
        <f t="shared" si="6"/>
        <v>1</v>
      </c>
      <c r="E234" s="14">
        <f t="shared" ca="1" si="7"/>
        <v>49</v>
      </c>
    </row>
    <row r="235" spans="1:5" x14ac:dyDescent="0.2">
      <c r="A235" s="15" t="s">
        <v>1533</v>
      </c>
      <c r="B235" s="26">
        <v>27908199535</v>
      </c>
      <c r="C235" s="16" t="s">
        <v>1165</v>
      </c>
      <c r="D235" s="14" t="b">
        <f t="shared" si="6"/>
        <v>1</v>
      </c>
      <c r="E235" s="14">
        <f t="shared" ca="1" si="7"/>
        <v>46</v>
      </c>
    </row>
    <row r="236" spans="1:5" x14ac:dyDescent="0.2">
      <c r="A236" s="15" t="s">
        <v>1534</v>
      </c>
      <c r="B236" s="26">
        <v>18002121706</v>
      </c>
      <c r="C236" s="16" t="s">
        <v>1841</v>
      </c>
      <c r="D236" s="14" t="b">
        <f t="shared" si="6"/>
        <v>0</v>
      </c>
      <c r="E236" s="14">
        <f t="shared" ca="1" si="7"/>
        <v>45</v>
      </c>
    </row>
    <row r="237" spans="1:5" x14ac:dyDescent="0.2">
      <c r="A237" s="15" t="s">
        <v>1535</v>
      </c>
      <c r="B237" s="26">
        <v>28806225588</v>
      </c>
      <c r="C237" s="16" t="s">
        <v>1800</v>
      </c>
      <c r="D237" s="14" t="b">
        <f t="shared" si="6"/>
        <v>1</v>
      </c>
      <c r="E237" s="14">
        <f t="shared" ca="1" si="7"/>
        <v>37</v>
      </c>
    </row>
    <row r="238" spans="1:5" x14ac:dyDescent="0.2">
      <c r="A238" s="15" t="s">
        <v>1536</v>
      </c>
      <c r="B238" s="26">
        <v>27403211248</v>
      </c>
      <c r="C238" s="16" t="s">
        <v>1811</v>
      </c>
      <c r="D238" s="14" t="b">
        <f t="shared" si="6"/>
        <v>1</v>
      </c>
      <c r="E238" s="14">
        <f t="shared" ca="1" si="7"/>
        <v>51</v>
      </c>
    </row>
    <row r="239" spans="1:5" x14ac:dyDescent="0.2">
      <c r="A239" s="15" t="s">
        <v>1537</v>
      </c>
      <c r="B239" s="26">
        <v>17006276608</v>
      </c>
      <c r="C239" s="16" t="s">
        <v>1128</v>
      </c>
      <c r="D239" s="14" t="b">
        <f t="shared" si="6"/>
        <v>0</v>
      </c>
      <c r="E239" s="14">
        <f t="shared" ca="1" si="7"/>
        <v>55</v>
      </c>
    </row>
    <row r="240" spans="1:5" x14ac:dyDescent="0.2">
      <c r="A240" s="15" t="s">
        <v>1538</v>
      </c>
      <c r="B240" s="26">
        <v>28102068936</v>
      </c>
      <c r="C240" s="16" t="s">
        <v>1842</v>
      </c>
      <c r="D240" s="14" t="b">
        <f t="shared" si="6"/>
        <v>1</v>
      </c>
      <c r="E240" s="14">
        <f t="shared" ca="1" si="7"/>
        <v>44</v>
      </c>
    </row>
    <row r="241" spans="1:5" x14ac:dyDescent="0.2">
      <c r="A241" s="15" t="s">
        <v>1539</v>
      </c>
      <c r="B241" s="26">
        <v>16712223058</v>
      </c>
      <c r="C241" s="16" t="s">
        <v>1096</v>
      </c>
      <c r="D241" s="14" t="b">
        <f t="shared" si="6"/>
        <v>0</v>
      </c>
      <c r="E241" s="14">
        <f t="shared" ca="1" si="7"/>
        <v>58</v>
      </c>
    </row>
    <row r="242" spans="1:5" x14ac:dyDescent="0.2">
      <c r="A242" s="15" t="s">
        <v>1540</v>
      </c>
      <c r="B242" s="26">
        <v>18704156085</v>
      </c>
      <c r="C242" s="16" t="s">
        <v>1823</v>
      </c>
      <c r="D242" s="14" t="b">
        <f t="shared" si="6"/>
        <v>0</v>
      </c>
      <c r="E242" s="14">
        <f t="shared" ca="1" si="7"/>
        <v>38</v>
      </c>
    </row>
    <row r="243" spans="1:5" x14ac:dyDescent="0.2">
      <c r="A243" s="15" t="s">
        <v>1541</v>
      </c>
      <c r="B243" s="26">
        <v>26201066251</v>
      </c>
      <c r="C243" s="16" t="s">
        <v>1293</v>
      </c>
      <c r="D243" s="14" t="b">
        <f t="shared" si="6"/>
        <v>1</v>
      </c>
      <c r="E243" s="14">
        <f t="shared" ca="1" si="7"/>
        <v>63</v>
      </c>
    </row>
    <row r="244" spans="1:5" x14ac:dyDescent="0.2">
      <c r="A244" s="15" t="s">
        <v>1542</v>
      </c>
      <c r="B244" s="26">
        <v>17710234629</v>
      </c>
      <c r="C244" s="16" t="s">
        <v>1166</v>
      </c>
      <c r="D244" s="14" t="b">
        <f t="shared" si="6"/>
        <v>0</v>
      </c>
      <c r="E244" s="14">
        <f t="shared" ca="1" si="7"/>
        <v>48</v>
      </c>
    </row>
    <row r="245" spans="1:5" x14ac:dyDescent="0.2">
      <c r="A245" s="15" t="s">
        <v>1543</v>
      </c>
      <c r="B245" s="26">
        <v>16603287098</v>
      </c>
      <c r="C245" s="16" t="s">
        <v>1825</v>
      </c>
      <c r="D245" s="14" t="b">
        <f t="shared" si="6"/>
        <v>0</v>
      </c>
      <c r="E245" s="14">
        <f t="shared" ca="1" si="7"/>
        <v>59</v>
      </c>
    </row>
    <row r="246" spans="1:5" x14ac:dyDescent="0.2">
      <c r="A246" s="15" t="s">
        <v>1544</v>
      </c>
      <c r="B246" s="26">
        <v>19012158283</v>
      </c>
      <c r="C246" s="16" t="s">
        <v>1288</v>
      </c>
      <c r="D246" s="14" t="b">
        <f t="shared" si="6"/>
        <v>0</v>
      </c>
      <c r="E246" s="14">
        <f t="shared" ca="1" si="7"/>
        <v>35</v>
      </c>
    </row>
    <row r="247" spans="1:5" x14ac:dyDescent="0.2">
      <c r="A247" s="15" t="s">
        <v>1545</v>
      </c>
      <c r="B247" s="26">
        <v>28904237855</v>
      </c>
      <c r="C247" s="16" t="s">
        <v>1831</v>
      </c>
      <c r="D247" s="14" t="b">
        <f t="shared" si="6"/>
        <v>1</v>
      </c>
      <c r="E247" s="14">
        <f t="shared" ca="1" si="7"/>
        <v>36</v>
      </c>
    </row>
    <row r="248" spans="1:5" x14ac:dyDescent="0.2">
      <c r="A248" s="15" t="s">
        <v>1546</v>
      </c>
      <c r="B248" s="26">
        <v>27110068296</v>
      </c>
      <c r="C248" s="16" t="s">
        <v>1145</v>
      </c>
      <c r="D248" s="14" t="b">
        <f t="shared" si="6"/>
        <v>1</v>
      </c>
      <c r="E248" s="14">
        <f t="shared" ca="1" si="7"/>
        <v>54</v>
      </c>
    </row>
    <row r="249" spans="1:5" x14ac:dyDescent="0.2">
      <c r="A249" s="15" t="s">
        <v>1547</v>
      </c>
      <c r="B249" s="26">
        <v>17902036220</v>
      </c>
      <c r="C249" s="16" t="s">
        <v>1102</v>
      </c>
      <c r="D249" s="14" t="b">
        <f t="shared" si="6"/>
        <v>0</v>
      </c>
      <c r="E249" s="14">
        <f t="shared" ca="1" si="7"/>
        <v>46</v>
      </c>
    </row>
    <row r="250" spans="1:5" x14ac:dyDescent="0.2">
      <c r="A250" s="15" t="s">
        <v>1548</v>
      </c>
      <c r="B250" s="26">
        <v>27610202955</v>
      </c>
      <c r="C250" s="16" t="s">
        <v>1842</v>
      </c>
      <c r="D250" s="14" t="b">
        <f t="shared" si="6"/>
        <v>1</v>
      </c>
      <c r="E250" s="14">
        <f t="shared" ca="1" si="7"/>
        <v>49</v>
      </c>
    </row>
    <row r="251" spans="1:5" x14ac:dyDescent="0.2">
      <c r="A251" s="15" t="s">
        <v>1549</v>
      </c>
      <c r="B251" s="26">
        <v>17512012974</v>
      </c>
      <c r="C251" s="16" t="s">
        <v>1274</v>
      </c>
      <c r="D251" s="14" t="b">
        <f t="shared" si="6"/>
        <v>0</v>
      </c>
      <c r="E251" s="14">
        <f t="shared" ca="1" si="7"/>
        <v>50</v>
      </c>
    </row>
    <row r="252" spans="1:5" x14ac:dyDescent="0.2">
      <c r="A252" s="15" t="s">
        <v>1550</v>
      </c>
      <c r="B252" s="26">
        <v>27708063797</v>
      </c>
      <c r="C252" s="16" t="s">
        <v>1820</v>
      </c>
      <c r="D252" s="14" t="b">
        <f t="shared" si="6"/>
        <v>1</v>
      </c>
      <c r="E252" s="14">
        <f t="shared" ca="1" si="7"/>
        <v>48</v>
      </c>
    </row>
    <row r="253" spans="1:5" x14ac:dyDescent="0.2">
      <c r="A253" s="15" t="s">
        <v>1551</v>
      </c>
      <c r="B253" s="26">
        <v>27703202245</v>
      </c>
      <c r="C253" s="16" t="s">
        <v>1097</v>
      </c>
      <c r="D253" s="14" t="b">
        <f t="shared" si="6"/>
        <v>1</v>
      </c>
      <c r="E253" s="14">
        <f t="shared" ca="1" si="7"/>
        <v>48</v>
      </c>
    </row>
    <row r="254" spans="1:5" x14ac:dyDescent="0.2">
      <c r="A254" s="15" t="s">
        <v>1552</v>
      </c>
      <c r="B254" s="26">
        <v>18410149418</v>
      </c>
      <c r="C254" s="16" t="s">
        <v>1816</v>
      </c>
      <c r="D254" s="14" t="b">
        <f t="shared" si="6"/>
        <v>0</v>
      </c>
      <c r="E254" s="14">
        <f t="shared" ca="1" si="7"/>
        <v>41</v>
      </c>
    </row>
    <row r="255" spans="1:5" x14ac:dyDescent="0.2">
      <c r="A255" s="15" t="s">
        <v>1553</v>
      </c>
      <c r="B255" s="26">
        <v>16412046101</v>
      </c>
      <c r="C255" s="16" t="s">
        <v>1803</v>
      </c>
      <c r="D255" s="14" t="b">
        <f t="shared" si="6"/>
        <v>0</v>
      </c>
      <c r="E255" s="14">
        <f t="shared" ca="1" si="7"/>
        <v>61</v>
      </c>
    </row>
    <row r="256" spans="1:5" x14ac:dyDescent="0.2">
      <c r="A256" s="15" t="s">
        <v>1554</v>
      </c>
      <c r="B256" s="26">
        <v>26410016319</v>
      </c>
      <c r="C256" s="16" t="s">
        <v>1099</v>
      </c>
      <c r="D256" s="14" t="b">
        <f t="shared" si="6"/>
        <v>1</v>
      </c>
      <c r="E256" s="14">
        <f t="shared" ca="1" si="7"/>
        <v>61</v>
      </c>
    </row>
    <row r="257" spans="1:5" x14ac:dyDescent="0.2">
      <c r="A257" s="15" t="s">
        <v>290</v>
      </c>
      <c r="B257" s="26">
        <v>18904217427</v>
      </c>
      <c r="C257" s="16" t="s">
        <v>1801</v>
      </c>
      <c r="D257" s="14" t="b">
        <f t="shared" si="6"/>
        <v>0</v>
      </c>
      <c r="E257" s="14">
        <f t="shared" ca="1" si="7"/>
        <v>36</v>
      </c>
    </row>
    <row r="258" spans="1:5" x14ac:dyDescent="0.2">
      <c r="A258" s="15" t="s">
        <v>1555</v>
      </c>
      <c r="B258" s="26">
        <v>17206286779</v>
      </c>
      <c r="C258" s="16" t="s">
        <v>1096</v>
      </c>
      <c r="D258" s="14" t="b">
        <f t="shared" si="6"/>
        <v>0</v>
      </c>
      <c r="E258" s="14">
        <f t="shared" ca="1" si="7"/>
        <v>53</v>
      </c>
    </row>
    <row r="259" spans="1:5" x14ac:dyDescent="0.2">
      <c r="A259" s="15" t="s">
        <v>1556</v>
      </c>
      <c r="B259" s="26">
        <v>18312287315</v>
      </c>
      <c r="C259" s="16" t="s">
        <v>1276</v>
      </c>
      <c r="D259" s="14" t="b">
        <f t="shared" ref="D259:D322" si="8">IF(TRUNC(B259/10000000000)=1,FALSE,TRUE)</f>
        <v>0</v>
      </c>
      <c r="E259" s="14">
        <f t="shared" ref="E259:E322" ca="1" si="9">YEAR(TODAY())-2000+100-IF(D259=FALSE,TRUNC(B259/100000000)-100,TRUNC(B259/100000000)-200)</f>
        <v>42</v>
      </c>
    </row>
    <row r="260" spans="1:5" x14ac:dyDescent="0.2">
      <c r="A260" s="15" t="s">
        <v>1557</v>
      </c>
      <c r="B260" s="26">
        <v>16404019262</v>
      </c>
      <c r="C260" s="16" t="s">
        <v>1843</v>
      </c>
      <c r="D260" s="14" t="b">
        <f t="shared" si="8"/>
        <v>0</v>
      </c>
      <c r="E260" s="14">
        <f t="shared" ca="1" si="9"/>
        <v>61</v>
      </c>
    </row>
    <row r="261" spans="1:5" x14ac:dyDescent="0.2">
      <c r="A261" s="15" t="s">
        <v>1558</v>
      </c>
      <c r="B261" s="26">
        <v>18712274017</v>
      </c>
      <c r="C261" s="16" t="s">
        <v>1133</v>
      </c>
      <c r="D261" s="14" t="b">
        <f t="shared" si="8"/>
        <v>0</v>
      </c>
      <c r="E261" s="14">
        <f t="shared" ca="1" si="9"/>
        <v>38</v>
      </c>
    </row>
    <row r="262" spans="1:5" x14ac:dyDescent="0.2">
      <c r="A262" s="15" t="s">
        <v>1559</v>
      </c>
      <c r="B262" s="26">
        <v>26610073194</v>
      </c>
      <c r="C262" s="16" t="s">
        <v>1838</v>
      </c>
      <c r="D262" s="14" t="b">
        <f t="shared" si="8"/>
        <v>1</v>
      </c>
      <c r="E262" s="14">
        <f t="shared" ca="1" si="9"/>
        <v>59</v>
      </c>
    </row>
    <row r="263" spans="1:5" x14ac:dyDescent="0.2">
      <c r="A263" s="15" t="s">
        <v>1560</v>
      </c>
      <c r="B263" s="26">
        <v>17001089830</v>
      </c>
      <c r="C263" s="16" t="s">
        <v>1161</v>
      </c>
      <c r="D263" s="14" t="b">
        <f t="shared" si="8"/>
        <v>0</v>
      </c>
      <c r="E263" s="14">
        <f t="shared" ca="1" si="9"/>
        <v>55</v>
      </c>
    </row>
    <row r="264" spans="1:5" x14ac:dyDescent="0.2">
      <c r="A264" s="15" t="s">
        <v>1561</v>
      </c>
      <c r="B264" s="26">
        <v>27801024310</v>
      </c>
      <c r="C264" s="16" t="s">
        <v>1282</v>
      </c>
      <c r="D264" s="14" t="b">
        <f t="shared" si="8"/>
        <v>1</v>
      </c>
      <c r="E264" s="14">
        <f t="shared" ca="1" si="9"/>
        <v>47</v>
      </c>
    </row>
    <row r="265" spans="1:5" x14ac:dyDescent="0.2">
      <c r="A265" s="15" t="s">
        <v>1562</v>
      </c>
      <c r="B265" s="26">
        <v>18310256322</v>
      </c>
      <c r="C265" s="16" t="s">
        <v>1269</v>
      </c>
      <c r="D265" s="14" t="b">
        <f t="shared" si="8"/>
        <v>0</v>
      </c>
      <c r="E265" s="14">
        <f t="shared" ca="1" si="9"/>
        <v>42</v>
      </c>
    </row>
    <row r="266" spans="1:5" x14ac:dyDescent="0.2">
      <c r="A266" s="15" t="s">
        <v>1563</v>
      </c>
      <c r="B266" s="26">
        <v>27706225445</v>
      </c>
      <c r="C266" s="16" t="s">
        <v>1812</v>
      </c>
      <c r="D266" s="14" t="b">
        <f t="shared" si="8"/>
        <v>1</v>
      </c>
      <c r="E266" s="14">
        <f t="shared" ca="1" si="9"/>
        <v>48</v>
      </c>
    </row>
    <row r="267" spans="1:5" x14ac:dyDescent="0.2">
      <c r="A267" s="15" t="s">
        <v>1564</v>
      </c>
      <c r="B267" s="26">
        <v>17606244603</v>
      </c>
      <c r="C267" s="16" t="s">
        <v>1116</v>
      </c>
      <c r="D267" s="14" t="b">
        <f t="shared" si="8"/>
        <v>0</v>
      </c>
      <c r="E267" s="14">
        <f t="shared" ca="1" si="9"/>
        <v>49</v>
      </c>
    </row>
    <row r="268" spans="1:5" x14ac:dyDescent="0.2">
      <c r="A268" s="15" t="s">
        <v>1565</v>
      </c>
      <c r="B268" s="26">
        <v>26403189270</v>
      </c>
      <c r="C268" s="16" t="s">
        <v>1124</v>
      </c>
      <c r="D268" s="14" t="b">
        <f t="shared" si="8"/>
        <v>1</v>
      </c>
      <c r="E268" s="14">
        <f t="shared" ca="1" si="9"/>
        <v>61</v>
      </c>
    </row>
    <row r="269" spans="1:5" x14ac:dyDescent="0.2">
      <c r="A269" s="15" t="s">
        <v>1566</v>
      </c>
      <c r="B269" s="26">
        <v>27309236240</v>
      </c>
      <c r="C269" s="16" t="s">
        <v>1122</v>
      </c>
      <c r="D269" s="14" t="b">
        <f t="shared" si="8"/>
        <v>1</v>
      </c>
      <c r="E269" s="14">
        <f t="shared" ca="1" si="9"/>
        <v>52</v>
      </c>
    </row>
    <row r="270" spans="1:5" x14ac:dyDescent="0.2">
      <c r="A270" s="15" t="s">
        <v>1567</v>
      </c>
      <c r="B270" s="26">
        <v>28610287137</v>
      </c>
      <c r="C270" s="16" t="s">
        <v>1128</v>
      </c>
      <c r="D270" s="14" t="b">
        <f t="shared" si="8"/>
        <v>1</v>
      </c>
      <c r="E270" s="14">
        <f t="shared" ca="1" si="9"/>
        <v>39</v>
      </c>
    </row>
    <row r="271" spans="1:5" x14ac:dyDescent="0.2">
      <c r="A271" s="15" t="s">
        <v>1568</v>
      </c>
      <c r="B271" s="26">
        <v>18311036462</v>
      </c>
      <c r="C271" s="16" t="s">
        <v>1115</v>
      </c>
      <c r="D271" s="14" t="b">
        <f t="shared" si="8"/>
        <v>0</v>
      </c>
      <c r="E271" s="14">
        <f t="shared" ca="1" si="9"/>
        <v>42</v>
      </c>
    </row>
    <row r="272" spans="1:5" x14ac:dyDescent="0.2">
      <c r="A272" s="15" t="s">
        <v>1569</v>
      </c>
      <c r="B272" s="26">
        <v>18310041857</v>
      </c>
      <c r="C272" s="16" t="s">
        <v>1281</v>
      </c>
      <c r="D272" s="14" t="b">
        <f t="shared" si="8"/>
        <v>0</v>
      </c>
      <c r="E272" s="14">
        <f t="shared" ca="1" si="9"/>
        <v>42</v>
      </c>
    </row>
    <row r="273" spans="1:5" x14ac:dyDescent="0.2">
      <c r="A273" s="15" t="s">
        <v>1570</v>
      </c>
      <c r="B273" s="26">
        <v>18209043242</v>
      </c>
      <c r="C273" s="16" t="s">
        <v>1125</v>
      </c>
      <c r="D273" s="14" t="b">
        <f t="shared" si="8"/>
        <v>0</v>
      </c>
      <c r="E273" s="14">
        <f t="shared" ca="1" si="9"/>
        <v>43</v>
      </c>
    </row>
    <row r="274" spans="1:5" x14ac:dyDescent="0.2">
      <c r="A274" s="15" t="s">
        <v>1571</v>
      </c>
      <c r="B274" s="26">
        <v>17909275589</v>
      </c>
      <c r="C274" s="16" t="s">
        <v>1830</v>
      </c>
      <c r="D274" s="14" t="b">
        <f t="shared" si="8"/>
        <v>0</v>
      </c>
      <c r="E274" s="14">
        <f t="shared" ca="1" si="9"/>
        <v>46</v>
      </c>
    </row>
    <row r="275" spans="1:5" x14ac:dyDescent="0.2">
      <c r="A275" s="15" t="s">
        <v>1572</v>
      </c>
      <c r="B275" s="26">
        <v>17102055739</v>
      </c>
      <c r="C275" s="16" t="s">
        <v>1148</v>
      </c>
      <c r="D275" s="14" t="b">
        <f t="shared" si="8"/>
        <v>0</v>
      </c>
      <c r="E275" s="14">
        <f t="shared" ca="1" si="9"/>
        <v>54</v>
      </c>
    </row>
    <row r="276" spans="1:5" x14ac:dyDescent="0.2">
      <c r="A276" s="15" t="s">
        <v>1573</v>
      </c>
      <c r="B276" s="26">
        <v>29006079567</v>
      </c>
      <c r="C276" s="16" t="s">
        <v>1168</v>
      </c>
      <c r="D276" s="14" t="b">
        <f t="shared" si="8"/>
        <v>1</v>
      </c>
      <c r="E276" s="14">
        <f t="shared" ca="1" si="9"/>
        <v>35</v>
      </c>
    </row>
    <row r="277" spans="1:5" x14ac:dyDescent="0.2">
      <c r="A277" s="15" t="s">
        <v>1574</v>
      </c>
      <c r="B277" s="26">
        <v>27909167934</v>
      </c>
      <c r="C277" s="16" t="s">
        <v>1813</v>
      </c>
      <c r="D277" s="14" t="b">
        <f t="shared" si="8"/>
        <v>1</v>
      </c>
      <c r="E277" s="14">
        <f t="shared" ca="1" si="9"/>
        <v>46</v>
      </c>
    </row>
    <row r="278" spans="1:5" x14ac:dyDescent="0.2">
      <c r="A278" s="15" t="s">
        <v>1575</v>
      </c>
      <c r="B278" s="26">
        <v>16009028465</v>
      </c>
      <c r="C278" s="16" t="s">
        <v>1844</v>
      </c>
      <c r="D278" s="14" t="b">
        <f t="shared" si="8"/>
        <v>0</v>
      </c>
      <c r="E278" s="14">
        <f t="shared" ca="1" si="9"/>
        <v>65</v>
      </c>
    </row>
    <row r="279" spans="1:5" x14ac:dyDescent="0.2">
      <c r="A279" s="15" t="s">
        <v>1576</v>
      </c>
      <c r="B279" s="26">
        <v>27805045766</v>
      </c>
      <c r="C279" s="16" t="s">
        <v>1154</v>
      </c>
      <c r="D279" s="14" t="b">
        <f t="shared" si="8"/>
        <v>1</v>
      </c>
      <c r="E279" s="14">
        <f t="shared" ca="1" si="9"/>
        <v>47</v>
      </c>
    </row>
    <row r="280" spans="1:5" x14ac:dyDescent="0.2">
      <c r="A280" s="15" t="s">
        <v>1577</v>
      </c>
      <c r="B280" s="26">
        <v>18009095023</v>
      </c>
      <c r="C280" s="16" t="s">
        <v>1298</v>
      </c>
      <c r="D280" s="14" t="b">
        <f t="shared" si="8"/>
        <v>0</v>
      </c>
      <c r="E280" s="14">
        <f t="shared" ca="1" si="9"/>
        <v>45</v>
      </c>
    </row>
    <row r="281" spans="1:5" x14ac:dyDescent="0.2">
      <c r="A281" s="15" t="s">
        <v>1578</v>
      </c>
      <c r="B281" s="26">
        <v>16411028686</v>
      </c>
      <c r="C281" s="16" t="s">
        <v>1274</v>
      </c>
      <c r="D281" s="14" t="b">
        <f t="shared" si="8"/>
        <v>0</v>
      </c>
      <c r="E281" s="14">
        <f t="shared" ca="1" si="9"/>
        <v>61</v>
      </c>
    </row>
    <row r="282" spans="1:5" x14ac:dyDescent="0.2">
      <c r="A282" s="15" t="s">
        <v>1579</v>
      </c>
      <c r="B282" s="26">
        <v>27901206955</v>
      </c>
      <c r="C282" s="16" t="s">
        <v>1845</v>
      </c>
      <c r="D282" s="14" t="b">
        <f t="shared" si="8"/>
        <v>1</v>
      </c>
      <c r="E282" s="14">
        <f t="shared" ca="1" si="9"/>
        <v>46</v>
      </c>
    </row>
    <row r="283" spans="1:5" x14ac:dyDescent="0.2">
      <c r="A283" s="15" t="s">
        <v>1580</v>
      </c>
      <c r="B283" s="26">
        <v>28910133927</v>
      </c>
      <c r="C283" s="16" t="s">
        <v>1099</v>
      </c>
      <c r="D283" s="14" t="b">
        <f t="shared" si="8"/>
        <v>1</v>
      </c>
      <c r="E283" s="14">
        <f t="shared" ca="1" si="9"/>
        <v>36</v>
      </c>
    </row>
    <row r="284" spans="1:5" x14ac:dyDescent="0.2">
      <c r="A284" s="15" t="s">
        <v>1581</v>
      </c>
      <c r="B284" s="26">
        <v>26307141605</v>
      </c>
      <c r="C284" s="16" t="s">
        <v>1802</v>
      </c>
      <c r="D284" s="14" t="b">
        <f t="shared" si="8"/>
        <v>1</v>
      </c>
      <c r="E284" s="14">
        <f t="shared" ca="1" si="9"/>
        <v>62</v>
      </c>
    </row>
    <row r="285" spans="1:5" x14ac:dyDescent="0.2">
      <c r="A285" s="15" t="s">
        <v>1582</v>
      </c>
      <c r="B285" s="26">
        <v>28611198623</v>
      </c>
      <c r="C285" s="16" t="s">
        <v>1829</v>
      </c>
      <c r="D285" s="14" t="b">
        <f t="shared" si="8"/>
        <v>1</v>
      </c>
      <c r="E285" s="14">
        <f t="shared" ca="1" si="9"/>
        <v>39</v>
      </c>
    </row>
    <row r="286" spans="1:5" x14ac:dyDescent="0.2">
      <c r="A286" s="15" t="s">
        <v>1583</v>
      </c>
      <c r="B286" s="26">
        <v>29005098305</v>
      </c>
      <c r="C286" s="16" t="s">
        <v>1138</v>
      </c>
      <c r="D286" s="14" t="b">
        <f t="shared" si="8"/>
        <v>1</v>
      </c>
      <c r="E286" s="14">
        <f t="shared" ca="1" si="9"/>
        <v>35</v>
      </c>
    </row>
    <row r="287" spans="1:5" x14ac:dyDescent="0.2">
      <c r="A287" s="15" t="s">
        <v>1584</v>
      </c>
      <c r="B287" s="26">
        <v>27706267913</v>
      </c>
      <c r="C287" s="16" t="s">
        <v>1839</v>
      </c>
      <c r="D287" s="14" t="b">
        <f t="shared" si="8"/>
        <v>1</v>
      </c>
      <c r="E287" s="14">
        <f t="shared" ca="1" si="9"/>
        <v>48</v>
      </c>
    </row>
    <row r="288" spans="1:5" x14ac:dyDescent="0.2">
      <c r="A288" s="15" t="s">
        <v>1585</v>
      </c>
      <c r="B288" s="26">
        <v>17012019344</v>
      </c>
      <c r="C288" s="16" t="s">
        <v>1120</v>
      </c>
      <c r="D288" s="14" t="b">
        <f t="shared" si="8"/>
        <v>0</v>
      </c>
      <c r="E288" s="14">
        <f t="shared" ca="1" si="9"/>
        <v>55</v>
      </c>
    </row>
    <row r="289" spans="1:5" x14ac:dyDescent="0.2">
      <c r="A289" s="15" t="s">
        <v>1586</v>
      </c>
      <c r="B289" s="26">
        <v>16403162611</v>
      </c>
      <c r="C289" s="16" t="s">
        <v>1300</v>
      </c>
      <c r="D289" s="14" t="b">
        <f t="shared" si="8"/>
        <v>0</v>
      </c>
      <c r="E289" s="14">
        <f t="shared" ca="1" si="9"/>
        <v>61</v>
      </c>
    </row>
    <row r="290" spans="1:5" x14ac:dyDescent="0.2">
      <c r="A290" s="15" t="s">
        <v>1587</v>
      </c>
      <c r="B290" s="26">
        <v>16303022868</v>
      </c>
      <c r="C290" s="16" t="s">
        <v>1839</v>
      </c>
      <c r="D290" s="14" t="b">
        <f t="shared" si="8"/>
        <v>0</v>
      </c>
      <c r="E290" s="14">
        <f t="shared" ca="1" si="9"/>
        <v>62</v>
      </c>
    </row>
    <row r="291" spans="1:5" x14ac:dyDescent="0.2">
      <c r="A291" s="15" t="s">
        <v>1588</v>
      </c>
      <c r="B291" s="26">
        <v>28205188410</v>
      </c>
      <c r="C291" s="16" t="s">
        <v>1098</v>
      </c>
      <c r="D291" s="14" t="b">
        <f t="shared" si="8"/>
        <v>1</v>
      </c>
      <c r="E291" s="14">
        <f t="shared" ca="1" si="9"/>
        <v>43</v>
      </c>
    </row>
    <row r="292" spans="1:5" x14ac:dyDescent="0.2">
      <c r="A292" s="15" t="s">
        <v>1589</v>
      </c>
      <c r="B292" s="26">
        <v>28009238344</v>
      </c>
      <c r="C292" s="16" t="s">
        <v>1846</v>
      </c>
      <c r="D292" s="14" t="b">
        <f t="shared" si="8"/>
        <v>1</v>
      </c>
      <c r="E292" s="14">
        <f t="shared" ca="1" si="9"/>
        <v>45</v>
      </c>
    </row>
    <row r="293" spans="1:5" x14ac:dyDescent="0.2">
      <c r="A293" s="15" t="s">
        <v>1590</v>
      </c>
      <c r="B293" s="26">
        <v>17308147362</v>
      </c>
      <c r="C293" s="16" t="s">
        <v>1834</v>
      </c>
      <c r="D293" s="14" t="b">
        <f t="shared" si="8"/>
        <v>0</v>
      </c>
      <c r="E293" s="14">
        <f t="shared" ca="1" si="9"/>
        <v>52</v>
      </c>
    </row>
    <row r="294" spans="1:5" x14ac:dyDescent="0.2">
      <c r="A294" s="15" t="s">
        <v>1591</v>
      </c>
      <c r="B294" s="26">
        <v>16503176661</v>
      </c>
      <c r="C294" s="16" t="s">
        <v>1833</v>
      </c>
      <c r="D294" s="14" t="b">
        <f t="shared" si="8"/>
        <v>0</v>
      </c>
      <c r="E294" s="14">
        <f t="shared" ca="1" si="9"/>
        <v>60</v>
      </c>
    </row>
    <row r="295" spans="1:5" x14ac:dyDescent="0.2">
      <c r="A295" s="15" t="s">
        <v>1592</v>
      </c>
      <c r="B295" s="26">
        <v>18506283075</v>
      </c>
      <c r="C295" s="16" t="s">
        <v>1833</v>
      </c>
      <c r="D295" s="14" t="b">
        <f t="shared" si="8"/>
        <v>0</v>
      </c>
      <c r="E295" s="14">
        <f t="shared" ca="1" si="9"/>
        <v>40</v>
      </c>
    </row>
    <row r="296" spans="1:5" x14ac:dyDescent="0.2">
      <c r="A296" s="15" t="s">
        <v>1593</v>
      </c>
      <c r="B296" s="26">
        <v>17510077615</v>
      </c>
      <c r="C296" s="16" t="s">
        <v>1126</v>
      </c>
      <c r="D296" s="14" t="b">
        <f t="shared" si="8"/>
        <v>0</v>
      </c>
      <c r="E296" s="14">
        <f t="shared" ca="1" si="9"/>
        <v>50</v>
      </c>
    </row>
    <row r="297" spans="1:5" x14ac:dyDescent="0.2">
      <c r="A297" s="15" t="s">
        <v>1594</v>
      </c>
      <c r="B297" s="26">
        <v>18406245570</v>
      </c>
      <c r="C297" s="16" t="s">
        <v>1152</v>
      </c>
      <c r="D297" s="14" t="b">
        <f t="shared" si="8"/>
        <v>0</v>
      </c>
      <c r="E297" s="14">
        <f t="shared" ca="1" si="9"/>
        <v>41</v>
      </c>
    </row>
    <row r="298" spans="1:5" x14ac:dyDescent="0.2">
      <c r="A298" s="15" t="s">
        <v>1595</v>
      </c>
      <c r="B298" s="26">
        <v>16311064670</v>
      </c>
      <c r="C298" s="16" t="s">
        <v>1110</v>
      </c>
      <c r="D298" s="14" t="b">
        <f t="shared" si="8"/>
        <v>0</v>
      </c>
      <c r="E298" s="14">
        <f t="shared" ca="1" si="9"/>
        <v>62</v>
      </c>
    </row>
    <row r="299" spans="1:5" x14ac:dyDescent="0.2">
      <c r="A299" s="15" t="s">
        <v>1596</v>
      </c>
      <c r="B299" s="26">
        <v>18311061784</v>
      </c>
      <c r="C299" s="16" t="s">
        <v>1269</v>
      </c>
      <c r="D299" s="14" t="b">
        <f t="shared" si="8"/>
        <v>0</v>
      </c>
      <c r="E299" s="14">
        <f t="shared" ca="1" si="9"/>
        <v>42</v>
      </c>
    </row>
    <row r="300" spans="1:5" x14ac:dyDescent="0.2">
      <c r="A300" s="15" t="s">
        <v>1597</v>
      </c>
      <c r="B300" s="26">
        <v>27809053290</v>
      </c>
      <c r="C300" s="16" t="s">
        <v>1818</v>
      </c>
      <c r="D300" s="14" t="b">
        <f t="shared" si="8"/>
        <v>1</v>
      </c>
      <c r="E300" s="14">
        <f t="shared" ca="1" si="9"/>
        <v>47</v>
      </c>
    </row>
    <row r="301" spans="1:5" x14ac:dyDescent="0.2">
      <c r="A301" s="15" t="s">
        <v>1598</v>
      </c>
      <c r="B301" s="26">
        <v>28106208791</v>
      </c>
      <c r="C301" s="16" t="s">
        <v>1845</v>
      </c>
      <c r="D301" s="14" t="b">
        <f t="shared" si="8"/>
        <v>1</v>
      </c>
      <c r="E301" s="14">
        <f t="shared" ca="1" si="9"/>
        <v>44</v>
      </c>
    </row>
    <row r="302" spans="1:5" x14ac:dyDescent="0.2">
      <c r="A302" s="15" t="s">
        <v>1599</v>
      </c>
      <c r="B302" s="26">
        <v>27110139698</v>
      </c>
      <c r="C302" s="16" t="s">
        <v>1815</v>
      </c>
      <c r="D302" s="14" t="b">
        <f t="shared" si="8"/>
        <v>1</v>
      </c>
      <c r="E302" s="14">
        <f t="shared" ca="1" si="9"/>
        <v>54</v>
      </c>
    </row>
    <row r="303" spans="1:5" x14ac:dyDescent="0.2">
      <c r="A303" s="15" t="s">
        <v>1600</v>
      </c>
      <c r="B303" s="26">
        <v>28002025592</v>
      </c>
      <c r="C303" s="16" t="s">
        <v>1133</v>
      </c>
      <c r="D303" s="14" t="b">
        <f t="shared" si="8"/>
        <v>1</v>
      </c>
      <c r="E303" s="14">
        <f t="shared" ca="1" si="9"/>
        <v>45</v>
      </c>
    </row>
    <row r="304" spans="1:5" x14ac:dyDescent="0.2">
      <c r="A304" s="15" t="s">
        <v>1601</v>
      </c>
      <c r="B304" s="26">
        <v>26103163275</v>
      </c>
      <c r="C304" s="16" t="s">
        <v>1847</v>
      </c>
      <c r="D304" s="14" t="b">
        <f t="shared" si="8"/>
        <v>1</v>
      </c>
      <c r="E304" s="14">
        <f t="shared" ca="1" si="9"/>
        <v>64</v>
      </c>
    </row>
    <row r="305" spans="1:5" x14ac:dyDescent="0.2">
      <c r="A305" s="15" t="s">
        <v>1602</v>
      </c>
      <c r="B305" s="26">
        <v>26101174976</v>
      </c>
      <c r="C305" s="16" t="s">
        <v>1114</v>
      </c>
      <c r="D305" s="14" t="b">
        <f t="shared" si="8"/>
        <v>1</v>
      </c>
      <c r="E305" s="14">
        <f t="shared" ca="1" si="9"/>
        <v>64</v>
      </c>
    </row>
    <row r="306" spans="1:5" x14ac:dyDescent="0.2">
      <c r="A306" s="15" t="s">
        <v>1603</v>
      </c>
      <c r="B306" s="26">
        <v>18112264075</v>
      </c>
      <c r="C306" s="16" t="s">
        <v>1835</v>
      </c>
      <c r="D306" s="14" t="b">
        <f t="shared" si="8"/>
        <v>0</v>
      </c>
      <c r="E306" s="14">
        <f t="shared" ca="1" si="9"/>
        <v>44</v>
      </c>
    </row>
    <row r="307" spans="1:5" x14ac:dyDescent="0.2">
      <c r="A307" s="15" t="s">
        <v>1604</v>
      </c>
      <c r="B307" s="26">
        <v>18702075360</v>
      </c>
      <c r="C307" s="16" t="s">
        <v>1275</v>
      </c>
      <c r="D307" s="14" t="b">
        <f t="shared" si="8"/>
        <v>0</v>
      </c>
      <c r="E307" s="14">
        <f t="shared" ca="1" si="9"/>
        <v>38</v>
      </c>
    </row>
    <row r="308" spans="1:5" x14ac:dyDescent="0.2">
      <c r="A308" s="15" t="s">
        <v>1605</v>
      </c>
      <c r="B308" s="26">
        <v>16701195706</v>
      </c>
      <c r="C308" s="16" t="s">
        <v>1280</v>
      </c>
      <c r="D308" s="14" t="b">
        <f t="shared" si="8"/>
        <v>0</v>
      </c>
      <c r="E308" s="14">
        <f t="shared" ca="1" si="9"/>
        <v>58</v>
      </c>
    </row>
    <row r="309" spans="1:5" x14ac:dyDescent="0.2">
      <c r="A309" s="15" t="s">
        <v>1606</v>
      </c>
      <c r="B309" s="26">
        <v>26109213508</v>
      </c>
      <c r="C309" s="16" t="s">
        <v>1811</v>
      </c>
      <c r="D309" s="14" t="b">
        <f t="shared" si="8"/>
        <v>1</v>
      </c>
      <c r="E309" s="14">
        <f t="shared" ca="1" si="9"/>
        <v>64</v>
      </c>
    </row>
    <row r="310" spans="1:5" x14ac:dyDescent="0.2">
      <c r="A310" s="15" t="s">
        <v>1607</v>
      </c>
      <c r="B310" s="26">
        <v>17807086768</v>
      </c>
      <c r="C310" s="16" t="s">
        <v>1294</v>
      </c>
      <c r="D310" s="14" t="b">
        <f t="shared" si="8"/>
        <v>0</v>
      </c>
      <c r="E310" s="14">
        <f t="shared" ca="1" si="9"/>
        <v>47</v>
      </c>
    </row>
    <row r="311" spans="1:5" x14ac:dyDescent="0.2">
      <c r="A311" s="15" t="s">
        <v>1608</v>
      </c>
      <c r="B311" s="26">
        <v>28010239098</v>
      </c>
      <c r="C311" s="16" t="s">
        <v>1288</v>
      </c>
      <c r="D311" s="14" t="b">
        <f t="shared" si="8"/>
        <v>1</v>
      </c>
      <c r="E311" s="14">
        <f t="shared" ca="1" si="9"/>
        <v>45</v>
      </c>
    </row>
    <row r="312" spans="1:5" x14ac:dyDescent="0.2">
      <c r="A312" s="15" t="s">
        <v>1609</v>
      </c>
      <c r="B312" s="26">
        <v>17711027140</v>
      </c>
      <c r="C312" s="16" t="s">
        <v>1122</v>
      </c>
      <c r="D312" s="14" t="b">
        <f t="shared" si="8"/>
        <v>0</v>
      </c>
      <c r="E312" s="14">
        <f t="shared" ca="1" si="9"/>
        <v>48</v>
      </c>
    </row>
    <row r="313" spans="1:5" x14ac:dyDescent="0.2">
      <c r="A313" s="15" t="s">
        <v>1610</v>
      </c>
      <c r="B313" s="26">
        <v>16612217163</v>
      </c>
      <c r="C313" s="16" t="s">
        <v>1295</v>
      </c>
      <c r="D313" s="14" t="b">
        <f t="shared" si="8"/>
        <v>0</v>
      </c>
      <c r="E313" s="14">
        <f t="shared" ca="1" si="9"/>
        <v>59</v>
      </c>
    </row>
    <row r="314" spans="1:5" x14ac:dyDescent="0.2">
      <c r="A314" s="15" t="s">
        <v>1611</v>
      </c>
      <c r="B314" s="26">
        <v>16912272178</v>
      </c>
      <c r="C314" s="16" t="s">
        <v>1101</v>
      </c>
      <c r="D314" s="14" t="b">
        <f t="shared" si="8"/>
        <v>0</v>
      </c>
      <c r="E314" s="14">
        <f t="shared" ca="1" si="9"/>
        <v>56</v>
      </c>
    </row>
    <row r="315" spans="1:5" x14ac:dyDescent="0.2">
      <c r="A315" s="15" t="s">
        <v>1612</v>
      </c>
      <c r="B315" s="26">
        <v>28503185372</v>
      </c>
      <c r="C315" s="16" t="s">
        <v>1103</v>
      </c>
      <c r="D315" s="14" t="b">
        <f t="shared" si="8"/>
        <v>1</v>
      </c>
      <c r="E315" s="14">
        <f t="shared" ca="1" si="9"/>
        <v>40</v>
      </c>
    </row>
    <row r="316" spans="1:5" x14ac:dyDescent="0.2">
      <c r="A316" s="15" t="s">
        <v>1613</v>
      </c>
      <c r="B316" s="26">
        <v>16701074227</v>
      </c>
      <c r="C316" s="16" t="s">
        <v>1839</v>
      </c>
      <c r="D316" s="14" t="b">
        <f t="shared" si="8"/>
        <v>0</v>
      </c>
      <c r="E316" s="14">
        <f t="shared" ca="1" si="9"/>
        <v>58</v>
      </c>
    </row>
    <row r="317" spans="1:5" x14ac:dyDescent="0.2">
      <c r="A317" s="15" t="s">
        <v>1614</v>
      </c>
      <c r="B317" s="26">
        <v>27508178064</v>
      </c>
      <c r="C317" s="16" t="s">
        <v>1807</v>
      </c>
      <c r="D317" s="14" t="b">
        <f t="shared" si="8"/>
        <v>1</v>
      </c>
      <c r="E317" s="14">
        <f t="shared" ca="1" si="9"/>
        <v>50</v>
      </c>
    </row>
    <row r="318" spans="1:5" x14ac:dyDescent="0.2">
      <c r="A318" s="15" t="s">
        <v>1615</v>
      </c>
      <c r="B318" s="26">
        <v>28608065919</v>
      </c>
      <c r="C318" s="16" t="s">
        <v>1153</v>
      </c>
      <c r="D318" s="14" t="b">
        <f t="shared" si="8"/>
        <v>1</v>
      </c>
      <c r="E318" s="14">
        <f t="shared" ca="1" si="9"/>
        <v>39</v>
      </c>
    </row>
    <row r="319" spans="1:5" x14ac:dyDescent="0.2">
      <c r="A319" s="15" t="s">
        <v>1616</v>
      </c>
      <c r="B319" s="26">
        <v>17801168870</v>
      </c>
      <c r="C319" s="16" t="s">
        <v>1142</v>
      </c>
      <c r="D319" s="14" t="b">
        <f t="shared" si="8"/>
        <v>0</v>
      </c>
      <c r="E319" s="14">
        <f t="shared" ca="1" si="9"/>
        <v>47</v>
      </c>
    </row>
    <row r="320" spans="1:5" x14ac:dyDescent="0.2">
      <c r="A320" s="15" t="s">
        <v>1617</v>
      </c>
      <c r="B320" s="26">
        <v>16503081118</v>
      </c>
      <c r="C320" s="16" t="s">
        <v>1167</v>
      </c>
      <c r="D320" s="14" t="b">
        <f t="shared" si="8"/>
        <v>0</v>
      </c>
      <c r="E320" s="14">
        <f t="shared" ca="1" si="9"/>
        <v>60</v>
      </c>
    </row>
    <row r="321" spans="1:5" x14ac:dyDescent="0.2">
      <c r="A321" s="15" t="s">
        <v>1618</v>
      </c>
      <c r="B321" s="26">
        <v>18107243853</v>
      </c>
      <c r="C321" s="16" t="s">
        <v>1828</v>
      </c>
      <c r="D321" s="14" t="b">
        <f t="shared" si="8"/>
        <v>0</v>
      </c>
      <c r="E321" s="14">
        <f t="shared" ca="1" si="9"/>
        <v>44</v>
      </c>
    </row>
    <row r="322" spans="1:5" x14ac:dyDescent="0.2">
      <c r="A322" s="15" t="s">
        <v>1619</v>
      </c>
      <c r="B322" s="26">
        <v>16106216396</v>
      </c>
      <c r="C322" s="16" t="s">
        <v>1113</v>
      </c>
      <c r="D322" s="14" t="b">
        <f t="shared" si="8"/>
        <v>0</v>
      </c>
      <c r="E322" s="14">
        <f t="shared" ca="1" si="9"/>
        <v>64</v>
      </c>
    </row>
    <row r="323" spans="1:5" x14ac:dyDescent="0.2">
      <c r="A323" s="15" t="s">
        <v>1620</v>
      </c>
      <c r="B323" s="26">
        <v>18205249760</v>
      </c>
      <c r="C323" s="16" t="s">
        <v>1803</v>
      </c>
      <c r="D323" s="14" t="b">
        <f t="shared" ref="D323:D386" si="10">IF(TRUNC(B323/10000000000)=1,FALSE,TRUE)</f>
        <v>0</v>
      </c>
      <c r="E323" s="14">
        <f t="shared" ref="E323:E386" ca="1" si="11">YEAR(TODAY())-2000+100-IF(D323=FALSE,TRUNC(B323/100000000)-100,TRUNC(B323/100000000)-200)</f>
        <v>43</v>
      </c>
    </row>
    <row r="324" spans="1:5" x14ac:dyDescent="0.2">
      <c r="A324" s="15" t="s">
        <v>1621</v>
      </c>
      <c r="B324" s="26">
        <v>17304097003</v>
      </c>
      <c r="C324" s="16" t="s">
        <v>1827</v>
      </c>
      <c r="D324" s="14" t="b">
        <f t="shared" si="10"/>
        <v>0</v>
      </c>
      <c r="E324" s="14">
        <f t="shared" ca="1" si="11"/>
        <v>52</v>
      </c>
    </row>
    <row r="325" spans="1:5" x14ac:dyDescent="0.2">
      <c r="A325" s="15" t="s">
        <v>1622</v>
      </c>
      <c r="B325" s="26">
        <v>26505192226</v>
      </c>
      <c r="C325" s="16" t="s">
        <v>1129</v>
      </c>
      <c r="D325" s="14" t="b">
        <f t="shared" si="10"/>
        <v>1</v>
      </c>
      <c r="E325" s="14">
        <f t="shared" ca="1" si="11"/>
        <v>60</v>
      </c>
    </row>
    <row r="326" spans="1:5" x14ac:dyDescent="0.2">
      <c r="A326" s="15" t="s">
        <v>1623</v>
      </c>
      <c r="B326" s="26">
        <v>18804209070</v>
      </c>
      <c r="C326" s="16" t="s">
        <v>1128</v>
      </c>
      <c r="D326" s="14" t="b">
        <f t="shared" si="10"/>
        <v>0</v>
      </c>
      <c r="E326" s="14">
        <f t="shared" ca="1" si="11"/>
        <v>37</v>
      </c>
    </row>
    <row r="327" spans="1:5" x14ac:dyDescent="0.2">
      <c r="A327" s="15" t="s">
        <v>1624</v>
      </c>
      <c r="B327" s="26">
        <v>17108253871</v>
      </c>
      <c r="C327" s="16" t="s">
        <v>1805</v>
      </c>
      <c r="D327" s="14" t="b">
        <f t="shared" si="10"/>
        <v>0</v>
      </c>
      <c r="E327" s="14">
        <f t="shared" ca="1" si="11"/>
        <v>54</v>
      </c>
    </row>
    <row r="328" spans="1:5" x14ac:dyDescent="0.2">
      <c r="A328" s="15" t="s">
        <v>1625</v>
      </c>
      <c r="B328" s="26">
        <v>26504064847</v>
      </c>
      <c r="C328" s="16" t="s">
        <v>1293</v>
      </c>
      <c r="D328" s="14" t="b">
        <f t="shared" si="10"/>
        <v>1</v>
      </c>
      <c r="E328" s="14">
        <f t="shared" ca="1" si="11"/>
        <v>60</v>
      </c>
    </row>
    <row r="329" spans="1:5" x14ac:dyDescent="0.2">
      <c r="A329" s="15" t="s">
        <v>1626</v>
      </c>
      <c r="B329" s="26">
        <v>17012035758</v>
      </c>
      <c r="C329" s="16" t="s">
        <v>1823</v>
      </c>
      <c r="D329" s="14" t="b">
        <f t="shared" si="10"/>
        <v>0</v>
      </c>
      <c r="E329" s="14">
        <f t="shared" ca="1" si="11"/>
        <v>55</v>
      </c>
    </row>
    <row r="330" spans="1:5" x14ac:dyDescent="0.2">
      <c r="A330" s="15" t="s">
        <v>1302</v>
      </c>
      <c r="B330" s="26">
        <v>26501239269</v>
      </c>
      <c r="C330" s="16" t="s">
        <v>1135</v>
      </c>
      <c r="D330" s="14" t="b">
        <f t="shared" si="10"/>
        <v>1</v>
      </c>
      <c r="E330" s="14">
        <f t="shared" ca="1" si="11"/>
        <v>60</v>
      </c>
    </row>
    <row r="331" spans="1:5" x14ac:dyDescent="0.2">
      <c r="A331" s="15" t="s">
        <v>1627</v>
      </c>
      <c r="B331" s="26">
        <v>27503208362</v>
      </c>
      <c r="C331" s="16" t="s">
        <v>1284</v>
      </c>
      <c r="D331" s="14" t="b">
        <f t="shared" si="10"/>
        <v>1</v>
      </c>
      <c r="E331" s="14">
        <f t="shared" ca="1" si="11"/>
        <v>50</v>
      </c>
    </row>
    <row r="332" spans="1:5" x14ac:dyDescent="0.2">
      <c r="A332" s="15" t="s">
        <v>1628</v>
      </c>
      <c r="B332" s="26">
        <v>28208243934</v>
      </c>
      <c r="C332" s="16" t="s">
        <v>1296</v>
      </c>
      <c r="D332" s="14" t="b">
        <f t="shared" si="10"/>
        <v>1</v>
      </c>
      <c r="E332" s="14">
        <f t="shared" ca="1" si="11"/>
        <v>43</v>
      </c>
    </row>
    <row r="333" spans="1:5" x14ac:dyDescent="0.2">
      <c r="A333" s="15" t="s">
        <v>1629</v>
      </c>
      <c r="B333" s="26">
        <v>16709205332</v>
      </c>
      <c r="C333" s="16" t="s">
        <v>1161</v>
      </c>
      <c r="D333" s="14" t="b">
        <f t="shared" si="10"/>
        <v>0</v>
      </c>
      <c r="E333" s="14">
        <f t="shared" ca="1" si="11"/>
        <v>58</v>
      </c>
    </row>
    <row r="334" spans="1:5" x14ac:dyDescent="0.2">
      <c r="A334" s="15" t="s">
        <v>1630</v>
      </c>
      <c r="B334" s="26">
        <v>27507185974</v>
      </c>
      <c r="C334" s="16" t="s">
        <v>1803</v>
      </c>
      <c r="D334" s="14" t="b">
        <f t="shared" si="10"/>
        <v>1</v>
      </c>
      <c r="E334" s="14">
        <f t="shared" ca="1" si="11"/>
        <v>50</v>
      </c>
    </row>
    <row r="335" spans="1:5" x14ac:dyDescent="0.2">
      <c r="A335" s="15" t="s">
        <v>1631</v>
      </c>
      <c r="B335" s="26">
        <v>16810275455</v>
      </c>
      <c r="C335" s="16" t="s">
        <v>1837</v>
      </c>
      <c r="D335" s="14" t="b">
        <f t="shared" si="10"/>
        <v>0</v>
      </c>
      <c r="E335" s="14">
        <f t="shared" ca="1" si="11"/>
        <v>57</v>
      </c>
    </row>
    <row r="336" spans="1:5" x14ac:dyDescent="0.2">
      <c r="A336" s="15" t="s">
        <v>1632</v>
      </c>
      <c r="B336" s="26">
        <v>26405189444</v>
      </c>
      <c r="C336" s="16" t="s">
        <v>1096</v>
      </c>
      <c r="D336" s="14" t="b">
        <f t="shared" si="10"/>
        <v>1</v>
      </c>
      <c r="E336" s="14">
        <f t="shared" ca="1" si="11"/>
        <v>61</v>
      </c>
    </row>
    <row r="337" spans="1:5" x14ac:dyDescent="0.2">
      <c r="A337" s="15" t="s">
        <v>1633</v>
      </c>
      <c r="B337" s="26">
        <v>28809128325</v>
      </c>
      <c r="C337" s="16" t="s">
        <v>1154</v>
      </c>
      <c r="D337" s="14" t="b">
        <f t="shared" si="10"/>
        <v>1</v>
      </c>
      <c r="E337" s="14">
        <f t="shared" ca="1" si="11"/>
        <v>37</v>
      </c>
    </row>
    <row r="338" spans="1:5" x14ac:dyDescent="0.2">
      <c r="A338" s="15" t="s">
        <v>1634</v>
      </c>
      <c r="B338" s="26">
        <v>27711269244</v>
      </c>
      <c r="C338" s="16" t="s">
        <v>1104</v>
      </c>
      <c r="D338" s="14" t="b">
        <f t="shared" si="10"/>
        <v>1</v>
      </c>
      <c r="E338" s="14">
        <f t="shared" ca="1" si="11"/>
        <v>48</v>
      </c>
    </row>
    <row r="339" spans="1:5" x14ac:dyDescent="0.2">
      <c r="A339" s="15" t="s">
        <v>1635</v>
      </c>
      <c r="B339" s="26">
        <v>18212096646</v>
      </c>
      <c r="C339" s="16" t="s">
        <v>1156</v>
      </c>
      <c r="D339" s="14" t="b">
        <f t="shared" si="10"/>
        <v>0</v>
      </c>
      <c r="E339" s="14">
        <f t="shared" ca="1" si="11"/>
        <v>43</v>
      </c>
    </row>
    <row r="340" spans="1:5" x14ac:dyDescent="0.2">
      <c r="A340" s="15" t="s">
        <v>1636</v>
      </c>
      <c r="B340" s="26">
        <v>16508035500</v>
      </c>
      <c r="C340" s="16" t="s">
        <v>1147</v>
      </c>
      <c r="D340" s="14" t="b">
        <f t="shared" si="10"/>
        <v>0</v>
      </c>
      <c r="E340" s="14">
        <f t="shared" ca="1" si="11"/>
        <v>60</v>
      </c>
    </row>
    <row r="341" spans="1:5" x14ac:dyDescent="0.2">
      <c r="A341" s="15" t="s">
        <v>1637</v>
      </c>
      <c r="B341" s="26">
        <v>26608283523</v>
      </c>
      <c r="C341" s="16" t="s">
        <v>1142</v>
      </c>
      <c r="D341" s="14" t="b">
        <f t="shared" si="10"/>
        <v>1</v>
      </c>
      <c r="E341" s="14">
        <f t="shared" ca="1" si="11"/>
        <v>59</v>
      </c>
    </row>
    <row r="342" spans="1:5" x14ac:dyDescent="0.2">
      <c r="A342" s="15" t="s">
        <v>1638</v>
      </c>
      <c r="B342" s="26">
        <v>17609286647</v>
      </c>
      <c r="C342" s="16" t="s">
        <v>1842</v>
      </c>
      <c r="D342" s="14" t="b">
        <f t="shared" si="10"/>
        <v>0</v>
      </c>
      <c r="E342" s="14">
        <f t="shared" ca="1" si="11"/>
        <v>49</v>
      </c>
    </row>
    <row r="343" spans="1:5" x14ac:dyDescent="0.2">
      <c r="A343" s="15" t="s">
        <v>1639</v>
      </c>
      <c r="B343" s="26">
        <v>27903085883</v>
      </c>
      <c r="C343" s="16" t="s">
        <v>1162</v>
      </c>
      <c r="D343" s="14" t="b">
        <f t="shared" si="10"/>
        <v>1</v>
      </c>
      <c r="E343" s="14">
        <f t="shared" ca="1" si="11"/>
        <v>46</v>
      </c>
    </row>
    <row r="344" spans="1:5" x14ac:dyDescent="0.2">
      <c r="A344" s="15" t="s">
        <v>1640</v>
      </c>
      <c r="B344" s="26">
        <v>16803224682</v>
      </c>
      <c r="C344" s="16" t="s">
        <v>1107</v>
      </c>
      <c r="D344" s="14" t="b">
        <f t="shared" si="10"/>
        <v>0</v>
      </c>
      <c r="E344" s="14">
        <f t="shared" ca="1" si="11"/>
        <v>57</v>
      </c>
    </row>
    <row r="345" spans="1:5" x14ac:dyDescent="0.2">
      <c r="A345" s="15" t="s">
        <v>1641</v>
      </c>
      <c r="B345" s="26">
        <v>26406111146</v>
      </c>
      <c r="C345" s="16" t="s">
        <v>1814</v>
      </c>
      <c r="D345" s="14" t="b">
        <f t="shared" si="10"/>
        <v>1</v>
      </c>
      <c r="E345" s="14">
        <f t="shared" ca="1" si="11"/>
        <v>61</v>
      </c>
    </row>
    <row r="346" spans="1:5" x14ac:dyDescent="0.2">
      <c r="A346" s="15" t="s">
        <v>1642</v>
      </c>
      <c r="B346" s="26">
        <v>27407078135</v>
      </c>
      <c r="C346" s="16" t="s">
        <v>1127</v>
      </c>
      <c r="D346" s="14" t="b">
        <f t="shared" si="10"/>
        <v>1</v>
      </c>
      <c r="E346" s="14">
        <f t="shared" ca="1" si="11"/>
        <v>51</v>
      </c>
    </row>
    <row r="347" spans="1:5" x14ac:dyDescent="0.2">
      <c r="A347" s="15" t="s">
        <v>1643</v>
      </c>
      <c r="B347" s="26">
        <v>17601182545</v>
      </c>
      <c r="C347" s="16" t="s">
        <v>1818</v>
      </c>
      <c r="D347" s="14" t="b">
        <f t="shared" si="10"/>
        <v>0</v>
      </c>
      <c r="E347" s="14">
        <f t="shared" ca="1" si="11"/>
        <v>49</v>
      </c>
    </row>
    <row r="348" spans="1:5" x14ac:dyDescent="0.2">
      <c r="A348" s="15" t="s">
        <v>1644</v>
      </c>
      <c r="B348" s="26">
        <v>27209136556</v>
      </c>
      <c r="C348" s="16" t="s">
        <v>1279</v>
      </c>
      <c r="D348" s="14" t="b">
        <f t="shared" si="10"/>
        <v>1</v>
      </c>
      <c r="E348" s="14">
        <f t="shared" ca="1" si="11"/>
        <v>53</v>
      </c>
    </row>
    <row r="349" spans="1:5" x14ac:dyDescent="0.2">
      <c r="A349" s="15" t="s">
        <v>1645</v>
      </c>
      <c r="B349" s="26">
        <v>27206167362</v>
      </c>
      <c r="C349" s="16" t="s">
        <v>1800</v>
      </c>
      <c r="D349" s="14" t="b">
        <f t="shared" si="10"/>
        <v>1</v>
      </c>
      <c r="E349" s="14">
        <f t="shared" ca="1" si="11"/>
        <v>53</v>
      </c>
    </row>
    <row r="350" spans="1:5" x14ac:dyDescent="0.2">
      <c r="A350" s="15" t="s">
        <v>1646</v>
      </c>
      <c r="B350" s="26">
        <v>28401197870</v>
      </c>
      <c r="C350" s="16" t="s">
        <v>1830</v>
      </c>
      <c r="D350" s="14" t="b">
        <f t="shared" si="10"/>
        <v>1</v>
      </c>
      <c r="E350" s="14">
        <f t="shared" ca="1" si="11"/>
        <v>41</v>
      </c>
    </row>
    <row r="351" spans="1:5" x14ac:dyDescent="0.2">
      <c r="A351" s="15" t="s">
        <v>1647</v>
      </c>
      <c r="B351" s="26">
        <v>16412243113</v>
      </c>
      <c r="C351" s="16" t="s">
        <v>1152</v>
      </c>
      <c r="D351" s="14" t="b">
        <f t="shared" si="10"/>
        <v>0</v>
      </c>
      <c r="E351" s="14">
        <f t="shared" ca="1" si="11"/>
        <v>61</v>
      </c>
    </row>
    <row r="352" spans="1:5" x14ac:dyDescent="0.2">
      <c r="A352" s="15" t="s">
        <v>1648</v>
      </c>
      <c r="B352" s="26">
        <v>17211253240</v>
      </c>
      <c r="C352" s="16" t="s">
        <v>1159</v>
      </c>
      <c r="D352" s="14" t="b">
        <f t="shared" si="10"/>
        <v>0</v>
      </c>
      <c r="E352" s="14">
        <f t="shared" ca="1" si="11"/>
        <v>53</v>
      </c>
    </row>
    <row r="353" spans="1:5" x14ac:dyDescent="0.2">
      <c r="A353" s="15" t="s">
        <v>1649</v>
      </c>
      <c r="B353" s="26">
        <v>19007197827</v>
      </c>
      <c r="C353" s="16" t="s">
        <v>1114</v>
      </c>
      <c r="D353" s="14" t="b">
        <f t="shared" si="10"/>
        <v>0</v>
      </c>
      <c r="E353" s="14">
        <f t="shared" ca="1" si="11"/>
        <v>35</v>
      </c>
    </row>
    <row r="354" spans="1:5" x14ac:dyDescent="0.2">
      <c r="A354" s="15" t="s">
        <v>1650</v>
      </c>
      <c r="B354" s="26">
        <v>16406183784</v>
      </c>
      <c r="C354" s="16" t="s">
        <v>1149</v>
      </c>
      <c r="D354" s="14" t="b">
        <f t="shared" si="10"/>
        <v>0</v>
      </c>
      <c r="E354" s="14">
        <f t="shared" ca="1" si="11"/>
        <v>61</v>
      </c>
    </row>
    <row r="355" spans="1:5" x14ac:dyDescent="0.2">
      <c r="A355" s="15" t="s">
        <v>1651</v>
      </c>
      <c r="B355" s="26">
        <v>16004061462</v>
      </c>
      <c r="C355" s="16" t="s">
        <v>1277</v>
      </c>
      <c r="D355" s="14" t="b">
        <f t="shared" si="10"/>
        <v>0</v>
      </c>
      <c r="E355" s="14">
        <f t="shared" ca="1" si="11"/>
        <v>65</v>
      </c>
    </row>
    <row r="356" spans="1:5" x14ac:dyDescent="0.2">
      <c r="A356" s="15" t="s">
        <v>1652</v>
      </c>
      <c r="B356" s="26">
        <v>27512065121</v>
      </c>
      <c r="C356" s="16" t="s">
        <v>1146</v>
      </c>
      <c r="D356" s="14" t="b">
        <f t="shared" si="10"/>
        <v>1</v>
      </c>
      <c r="E356" s="14">
        <f t="shared" ca="1" si="11"/>
        <v>50</v>
      </c>
    </row>
    <row r="357" spans="1:5" x14ac:dyDescent="0.2">
      <c r="A357" s="15" t="s">
        <v>1653</v>
      </c>
      <c r="B357" s="26">
        <v>18404229017</v>
      </c>
      <c r="C357" s="16" t="s">
        <v>1106</v>
      </c>
      <c r="D357" s="14" t="b">
        <f t="shared" si="10"/>
        <v>0</v>
      </c>
      <c r="E357" s="14">
        <f t="shared" ca="1" si="11"/>
        <v>41</v>
      </c>
    </row>
    <row r="358" spans="1:5" x14ac:dyDescent="0.2">
      <c r="A358" s="15" t="s">
        <v>1654</v>
      </c>
      <c r="B358" s="26">
        <v>18605203219</v>
      </c>
      <c r="C358" s="16" t="s">
        <v>1124</v>
      </c>
      <c r="D358" s="14" t="b">
        <f t="shared" si="10"/>
        <v>0</v>
      </c>
      <c r="E358" s="14">
        <f t="shared" ca="1" si="11"/>
        <v>39</v>
      </c>
    </row>
    <row r="359" spans="1:5" x14ac:dyDescent="0.2">
      <c r="A359" s="15" t="s">
        <v>1655</v>
      </c>
      <c r="B359" s="26">
        <v>17201109940</v>
      </c>
      <c r="C359" s="16" t="s">
        <v>1813</v>
      </c>
      <c r="D359" s="14" t="b">
        <f t="shared" si="10"/>
        <v>0</v>
      </c>
      <c r="E359" s="14">
        <f t="shared" ca="1" si="11"/>
        <v>53</v>
      </c>
    </row>
    <row r="360" spans="1:5" x14ac:dyDescent="0.2">
      <c r="A360" s="15" t="s">
        <v>1656</v>
      </c>
      <c r="B360" s="26">
        <v>28208227461</v>
      </c>
      <c r="C360" s="16" t="s">
        <v>1288</v>
      </c>
      <c r="D360" s="14" t="b">
        <f t="shared" si="10"/>
        <v>1</v>
      </c>
      <c r="E360" s="14">
        <f t="shared" ca="1" si="11"/>
        <v>43</v>
      </c>
    </row>
    <row r="361" spans="1:5" x14ac:dyDescent="0.2">
      <c r="A361" s="15" t="s">
        <v>1657</v>
      </c>
      <c r="B361" s="26">
        <v>26705161166</v>
      </c>
      <c r="C361" s="16" t="s">
        <v>1102</v>
      </c>
      <c r="D361" s="14" t="b">
        <f t="shared" si="10"/>
        <v>1</v>
      </c>
      <c r="E361" s="14">
        <f t="shared" ca="1" si="11"/>
        <v>58</v>
      </c>
    </row>
    <row r="362" spans="1:5" x14ac:dyDescent="0.2">
      <c r="A362" s="15" t="s">
        <v>1658</v>
      </c>
      <c r="B362" s="26">
        <v>27812056649</v>
      </c>
      <c r="C362" s="16" t="s">
        <v>1803</v>
      </c>
      <c r="D362" s="14" t="b">
        <f t="shared" si="10"/>
        <v>1</v>
      </c>
      <c r="E362" s="14">
        <f t="shared" ca="1" si="11"/>
        <v>47</v>
      </c>
    </row>
    <row r="363" spans="1:5" x14ac:dyDescent="0.2">
      <c r="A363" s="15" t="s">
        <v>1659</v>
      </c>
      <c r="B363" s="26">
        <v>28511088735</v>
      </c>
      <c r="C363" s="16" t="s">
        <v>1846</v>
      </c>
      <c r="D363" s="14" t="b">
        <f t="shared" si="10"/>
        <v>1</v>
      </c>
      <c r="E363" s="14">
        <f t="shared" ca="1" si="11"/>
        <v>40</v>
      </c>
    </row>
    <row r="364" spans="1:5" x14ac:dyDescent="0.2">
      <c r="A364" s="15" t="s">
        <v>1660</v>
      </c>
      <c r="B364" s="26">
        <v>18808143495</v>
      </c>
      <c r="C364" s="16" t="s">
        <v>1097</v>
      </c>
      <c r="D364" s="14" t="b">
        <f t="shared" si="10"/>
        <v>0</v>
      </c>
      <c r="E364" s="14">
        <f t="shared" ca="1" si="11"/>
        <v>37</v>
      </c>
    </row>
    <row r="365" spans="1:5" x14ac:dyDescent="0.2">
      <c r="A365" s="15" t="s">
        <v>1661</v>
      </c>
      <c r="B365" s="26">
        <v>16008188707</v>
      </c>
      <c r="C365" s="16" t="s">
        <v>1123</v>
      </c>
      <c r="D365" s="14" t="b">
        <f t="shared" si="10"/>
        <v>0</v>
      </c>
      <c r="E365" s="14">
        <f t="shared" ca="1" si="11"/>
        <v>65</v>
      </c>
    </row>
    <row r="366" spans="1:5" x14ac:dyDescent="0.2">
      <c r="A366" s="15" t="s">
        <v>1662</v>
      </c>
      <c r="B366" s="26">
        <v>16303192412</v>
      </c>
      <c r="C366" s="16" t="s">
        <v>1285</v>
      </c>
      <c r="D366" s="14" t="b">
        <f t="shared" si="10"/>
        <v>0</v>
      </c>
      <c r="E366" s="14">
        <f t="shared" ca="1" si="11"/>
        <v>62</v>
      </c>
    </row>
    <row r="367" spans="1:5" x14ac:dyDescent="0.2">
      <c r="A367" s="15" t="s">
        <v>1663</v>
      </c>
      <c r="B367" s="26">
        <v>16212198348</v>
      </c>
      <c r="C367" s="16" t="s">
        <v>1831</v>
      </c>
      <c r="D367" s="14" t="b">
        <f t="shared" si="10"/>
        <v>0</v>
      </c>
      <c r="E367" s="14">
        <f t="shared" ca="1" si="11"/>
        <v>63</v>
      </c>
    </row>
    <row r="368" spans="1:5" x14ac:dyDescent="0.2">
      <c r="A368" s="15" t="s">
        <v>1664</v>
      </c>
      <c r="B368" s="26">
        <v>16911127171</v>
      </c>
      <c r="C368" s="16" t="s">
        <v>1116</v>
      </c>
      <c r="D368" s="14" t="b">
        <f t="shared" si="10"/>
        <v>0</v>
      </c>
      <c r="E368" s="14">
        <f t="shared" ca="1" si="11"/>
        <v>56</v>
      </c>
    </row>
    <row r="369" spans="1:5" x14ac:dyDescent="0.2">
      <c r="A369" s="15" t="s">
        <v>1665</v>
      </c>
      <c r="B369" s="26">
        <v>16501146855</v>
      </c>
      <c r="C369" s="16" t="s">
        <v>1119</v>
      </c>
      <c r="D369" s="14" t="b">
        <f t="shared" si="10"/>
        <v>0</v>
      </c>
      <c r="E369" s="14">
        <f t="shared" ca="1" si="11"/>
        <v>60</v>
      </c>
    </row>
    <row r="370" spans="1:5" x14ac:dyDescent="0.2">
      <c r="A370" s="15" t="s">
        <v>1666</v>
      </c>
      <c r="B370" s="26">
        <v>28807281646</v>
      </c>
      <c r="C370" s="16" t="s">
        <v>1130</v>
      </c>
      <c r="D370" s="14" t="b">
        <f t="shared" si="10"/>
        <v>1</v>
      </c>
      <c r="E370" s="14">
        <f t="shared" ca="1" si="11"/>
        <v>37</v>
      </c>
    </row>
    <row r="371" spans="1:5" x14ac:dyDescent="0.2">
      <c r="A371" s="15" t="s">
        <v>1667</v>
      </c>
      <c r="B371" s="26">
        <v>17411094858</v>
      </c>
      <c r="C371" s="16" t="s">
        <v>1848</v>
      </c>
      <c r="D371" s="14" t="b">
        <f t="shared" si="10"/>
        <v>0</v>
      </c>
      <c r="E371" s="14">
        <f t="shared" ca="1" si="11"/>
        <v>51</v>
      </c>
    </row>
    <row r="372" spans="1:5" x14ac:dyDescent="0.2">
      <c r="A372" s="15" t="s">
        <v>1668</v>
      </c>
      <c r="B372" s="26">
        <v>17109098311</v>
      </c>
      <c r="C372" s="16" t="s">
        <v>1282</v>
      </c>
      <c r="D372" s="14" t="b">
        <f t="shared" si="10"/>
        <v>0</v>
      </c>
      <c r="E372" s="14">
        <f t="shared" ca="1" si="11"/>
        <v>54</v>
      </c>
    </row>
    <row r="373" spans="1:5" x14ac:dyDescent="0.2">
      <c r="A373" s="15" t="s">
        <v>1669</v>
      </c>
      <c r="B373" s="26">
        <v>26706151814</v>
      </c>
      <c r="C373" s="16" t="s">
        <v>1116</v>
      </c>
      <c r="D373" s="14" t="b">
        <f t="shared" si="10"/>
        <v>1</v>
      </c>
      <c r="E373" s="14">
        <f t="shared" ca="1" si="11"/>
        <v>58</v>
      </c>
    </row>
    <row r="374" spans="1:5" x14ac:dyDescent="0.2">
      <c r="A374" s="15" t="s">
        <v>1670</v>
      </c>
      <c r="B374" s="26">
        <v>19005051812</v>
      </c>
      <c r="C374" s="16" t="s">
        <v>1134</v>
      </c>
      <c r="D374" s="14" t="b">
        <f t="shared" si="10"/>
        <v>0</v>
      </c>
      <c r="E374" s="14">
        <f t="shared" ca="1" si="11"/>
        <v>35</v>
      </c>
    </row>
    <row r="375" spans="1:5" x14ac:dyDescent="0.2">
      <c r="A375" s="15" t="s">
        <v>1671</v>
      </c>
      <c r="B375" s="26">
        <v>28901206690</v>
      </c>
      <c r="C375" s="16" t="s">
        <v>1290</v>
      </c>
      <c r="D375" s="14" t="b">
        <f t="shared" si="10"/>
        <v>1</v>
      </c>
      <c r="E375" s="14">
        <f t="shared" ca="1" si="11"/>
        <v>36</v>
      </c>
    </row>
    <row r="376" spans="1:5" x14ac:dyDescent="0.2">
      <c r="A376" s="15" t="s">
        <v>1672</v>
      </c>
      <c r="B376" s="26">
        <v>16012251704</v>
      </c>
      <c r="C376" s="16" t="s">
        <v>1846</v>
      </c>
      <c r="D376" s="14" t="b">
        <f t="shared" si="10"/>
        <v>0</v>
      </c>
      <c r="E376" s="14">
        <f t="shared" ca="1" si="11"/>
        <v>65</v>
      </c>
    </row>
    <row r="377" spans="1:5" x14ac:dyDescent="0.2">
      <c r="A377" s="15" t="s">
        <v>1673</v>
      </c>
      <c r="B377" s="26">
        <v>18907158740</v>
      </c>
      <c r="C377" s="16" t="s">
        <v>1131</v>
      </c>
      <c r="D377" s="14" t="b">
        <f t="shared" si="10"/>
        <v>0</v>
      </c>
      <c r="E377" s="14">
        <f t="shared" ca="1" si="11"/>
        <v>36</v>
      </c>
    </row>
    <row r="378" spans="1:5" x14ac:dyDescent="0.2">
      <c r="A378" s="15" t="s">
        <v>1674</v>
      </c>
      <c r="B378" s="26">
        <v>28608191994</v>
      </c>
      <c r="C378" s="16" t="s">
        <v>1285</v>
      </c>
      <c r="D378" s="14" t="b">
        <f t="shared" si="10"/>
        <v>1</v>
      </c>
      <c r="E378" s="14">
        <f t="shared" ca="1" si="11"/>
        <v>39</v>
      </c>
    </row>
    <row r="379" spans="1:5" x14ac:dyDescent="0.2">
      <c r="A379" s="15" t="s">
        <v>1675</v>
      </c>
      <c r="B379" s="26">
        <v>19010165357</v>
      </c>
      <c r="C379" s="16" t="s">
        <v>1849</v>
      </c>
      <c r="D379" s="14" t="b">
        <f t="shared" si="10"/>
        <v>0</v>
      </c>
      <c r="E379" s="14">
        <f t="shared" ca="1" si="11"/>
        <v>35</v>
      </c>
    </row>
    <row r="380" spans="1:5" x14ac:dyDescent="0.2">
      <c r="A380" s="15" t="s">
        <v>1676</v>
      </c>
      <c r="B380" s="26">
        <v>16407085220</v>
      </c>
      <c r="C380" s="16" t="s">
        <v>1115</v>
      </c>
      <c r="D380" s="14" t="b">
        <f t="shared" si="10"/>
        <v>0</v>
      </c>
      <c r="E380" s="14">
        <f t="shared" ca="1" si="11"/>
        <v>61</v>
      </c>
    </row>
    <row r="381" spans="1:5" x14ac:dyDescent="0.2">
      <c r="A381" s="15" t="s">
        <v>1677</v>
      </c>
      <c r="B381" s="26">
        <v>27509249062</v>
      </c>
      <c r="C381" s="16" t="s">
        <v>1279</v>
      </c>
      <c r="D381" s="14" t="b">
        <f t="shared" si="10"/>
        <v>1</v>
      </c>
      <c r="E381" s="14">
        <f t="shared" ca="1" si="11"/>
        <v>50</v>
      </c>
    </row>
    <row r="382" spans="1:5" x14ac:dyDescent="0.2">
      <c r="A382" s="15" t="s">
        <v>1678</v>
      </c>
      <c r="B382" s="26">
        <v>27703063187</v>
      </c>
      <c r="C382" s="16" t="s">
        <v>1164</v>
      </c>
      <c r="D382" s="14" t="b">
        <f t="shared" si="10"/>
        <v>1</v>
      </c>
      <c r="E382" s="14">
        <f t="shared" ca="1" si="11"/>
        <v>48</v>
      </c>
    </row>
    <row r="383" spans="1:5" x14ac:dyDescent="0.2">
      <c r="A383" s="15" t="s">
        <v>1679</v>
      </c>
      <c r="B383" s="26">
        <v>26708198127</v>
      </c>
      <c r="C383" s="16" t="s">
        <v>1842</v>
      </c>
      <c r="D383" s="14" t="b">
        <f t="shared" si="10"/>
        <v>1</v>
      </c>
      <c r="E383" s="14">
        <f t="shared" ca="1" si="11"/>
        <v>58</v>
      </c>
    </row>
    <row r="384" spans="1:5" x14ac:dyDescent="0.2">
      <c r="A384" s="15" t="s">
        <v>1680</v>
      </c>
      <c r="B384" s="26">
        <v>18705136052</v>
      </c>
      <c r="C384" s="16" t="s">
        <v>1152</v>
      </c>
      <c r="D384" s="14" t="b">
        <f t="shared" si="10"/>
        <v>0</v>
      </c>
      <c r="E384" s="14">
        <f t="shared" ca="1" si="11"/>
        <v>38</v>
      </c>
    </row>
    <row r="385" spans="1:5" x14ac:dyDescent="0.2">
      <c r="A385" s="15" t="s">
        <v>1681</v>
      </c>
      <c r="B385" s="26">
        <v>18005149391</v>
      </c>
      <c r="C385" s="16" t="s">
        <v>1150</v>
      </c>
      <c r="D385" s="14" t="b">
        <f t="shared" si="10"/>
        <v>0</v>
      </c>
      <c r="E385" s="14">
        <f t="shared" ca="1" si="11"/>
        <v>45</v>
      </c>
    </row>
    <row r="386" spans="1:5" x14ac:dyDescent="0.2">
      <c r="A386" s="15" t="s">
        <v>1682</v>
      </c>
      <c r="B386" s="26">
        <v>18707012558</v>
      </c>
      <c r="C386" s="16" t="s">
        <v>1271</v>
      </c>
      <c r="D386" s="14" t="b">
        <f t="shared" si="10"/>
        <v>0</v>
      </c>
      <c r="E386" s="14">
        <f t="shared" ca="1" si="11"/>
        <v>38</v>
      </c>
    </row>
    <row r="387" spans="1:5" x14ac:dyDescent="0.2">
      <c r="A387" s="15" t="s">
        <v>1683</v>
      </c>
      <c r="B387" s="26">
        <v>16710132654</v>
      </c>
      <c r="C387" s="16" t="s">
        <v>1285</v>
      </c>
      <c r="D387" s="14" t="b">
        <f t="shared" ref="D387:D450" si="12">IF(TRUNC(B387/10000000000)=1,FALSE,TRUE)</f>
        <v>0</v>
      </c>
      <c r="E387" s="14">
        <f t="shared" ref="E387:E450" ca="1" si="13">YEAR(TODAY())-2000+100-IF(D387=FALSE,TRUNC(B387/100000000)-100,TRUNC(B387/100000000)-200)</f>
        <v>58</v>
      </c>
    </row>
    <row r="388" spans="1:5" x14ac:dyDescent="0.2">
      <c r="A388" s="15" t="s">
        <v>1684</v>
      </c>
      <c r="B388" s="26">
        <v>17304096499</v>
      </c>
      <c r="C388" s="16" t="s">
        <v>1285</v>
      </c>
      <c r="D388" s="14" t="b">
        <f t="shared" si="12"/>
        <v>0</v>
      </c>
      <c r="E388" s="14">
        <f t="shared" ca="1" si="13"/>
        <v>52</v>
      </c>
    </row>
    <row r="389" spans="1:5" x14ac:dyDescent="0.2">
      <c r="A389" s="15" t="s">
        <v>1685</v>
      </c>
      <c r="B389" s="26">
        <v>28508015641</v>
      </c>
      <c r="C389" s="16" t="s">
        <v>1143</v>
      </c>
      <c r="D389" s="14" t="b">
        <f t="shared" si="12"/>
        <v>1</v>
      </c>
      <c r="E389" s="14">
        <f t="shared" ca="1" si="13"/>
        <v>40</v>
      </c>
    </row>
    <row r="390" spans="1:5" x14ac:dyDescent="0.2">
      <c r="A390" s="15" t="s">
        <v>1686</v>
      </c>
      <c r="B390" s="26">
        <v>16508225062</v>
      </c>
      <c r="C390" s="16" t="s">
        <v>1113</v>
      </c>
      <c r="D390" s="14" t="b">
        <f t="shared" si="12"/>
        <v>0</v>
      </c>
      <c r="E390" s="14">
        <f t="shared" ca="1" si="13"/>
        <v>60</v>
      </c>
    </row>
    <row r="391" spans="1:5" x14ac:dyDescent="0.2">
      <c r="A391" s="15" t="s">
        <v>1687</v>
      </c>
      <c r="B391" s="26">
        <v>18203256665</v>
      </c>
      <c r="C391" s="16" t="s">
        <v>1813</v>
      </c>
      <c r="D391" s="14" t="b">
        <f t="shared" si="12"/>
        <v>0</v>
      </c>
      <c r="E391" s="14">
        <f t="shared" ca="1" si="13"/>
        <v>43</v>
      </c>
    </row>
    <row r="392" spans="1:5" x14ac:dyDescent="0.2">
      <c r="A392" s="15" t="s">
        <v>1688</v>
      </c>
      <c r="B392" s="26">
        <v>18311284496</v>
      </c>
      <c r="C392" s="16" t="s">
        <v>1850</v>
      </c>
      <c r="D392" s="14" t="b">
        <f t="shared" si="12"/>
        <v>0</v>
      </c>
      <c r="E392" s="14">
        <f t="shared" ca="1" si="13"/>
        <v>42</v>
      </c>
    </row>
    <row r="393" spans="1:5" x14ac:dyDescent="0.2">
      <c r="A393" s="15" t="s">
        <v>1689</v>
      </c>
      <c r="B393" s="26">
        <v>17806112053</v>
      </c>
      <c r="C393" s="16" t="s">
        <v>1156</v>
      </c>
      <c r="D393" s="14" t="b">
        <f t="shared" si="12"/>
        <v>0</v>
      </c>
      <c r="E393" s="14">
        <f t="shared" ca="1" si="13"/>
        <v>47</v>
      </c>
    </row>
    <row r="394" spans="1:5" x14ac:dyDescent="0.2">
      <c r="A394" s="15" t="s">
        <v>1690</v>
      </c>
      <c r="B394" s="26">
        <v>28102044162</v>
      </c>
      <c r="C394" s="16" t="s">
        <v>1152</v>
      </c>
      <c r="D394" s="14" t="b">
        <f t="shared" si="12"/>
        <v>1</v>
      </c>
      <c r="E394" s="14">
        <f t="shared" ca="1" si="13"/>
        <v>44</v>
      </c>
    </row>
    <row r="395" spans="1:5" x14ac:dyDescent="0.2">
      <c r="A395" s="15" t="s">
        <v>1691</v>
      </c>
      <c r="B395" s="26">
        <v>28610035940</v>
      </c>
      <c r="C395" s="16" t="s">
        <v>1821</v>
      </c>
      <c r="D395" s="14" t="b">
        <f t="shared" si="12"/>
        <v>1</v>
      </c>
      <c r="E395" s="14">
        <f t="shared" ca="1" si="13"/>
        <v>39</v>
      </c>
    </row>
    <row r="396" spans="1:5" x14ac:dyDescent="0.2">
      <c r="A396" s="15" t="s">
        <v>1692</v>
      </c>
      <c r="B396" s="26">
        <v>16606079558</v>
      </c>
      <c r="C396" s="16" t="s">
        <v>1272</v>
      </c>
      <c r="D396" s="14" t="b">
        <f t="shared" si="12"/>
        <v>0</v>
      </c>
      <c r="E396" s="14">
        <f t="shared" ca="1" si="13"/>
        <v>59</v>
      </c>
    </row>
    <row r="397" spans="1:5" x14ac:dyDescent="0.2">
      <c r="A397" s="15" t="s">
        <v>1693</v>
      </c>
      <c r="B397" s="26">
        <v>26203066589</v>
      </c>
      <c r="C397" s="16" t="s">
        <v>1116</v>
      </c>
      <c r="D397" s="14" t="b">
        <f t="shared" si="12"/>
        <v>1</v>
      </c>
      <c r="E397" s="14">
        <f t="shared" ca="1" si="13"/>
        <v>63</v>
      </c>
    </row>
    <row r="398" spans="1:5" x14ac:dyDescent="0.2">
      <c r="A398" s="15" t="s">
        <v>1694</v>
      </c>
      <c r="B398" s="26">
        <v>27205044933</v>
      </c>
      <c r="C398" s="16" t="s">
        <v>1851</v>
      </c>
      <c r="D398" s="14" t="b">
        <f t="shared" si="12"/>
        <v>1</v>
      </c>
      <c r="E398" s="14">
        <f t="shared" ca="1" si="13"/>
        <v>53</v>
      </c>
    </row>
    <row r="399" spans="1:5" x14ac:dyDescent="0.2">
      <c r="A399" s="15" t="s">
        <v>1695</v>
      </c>
      <c r="B399" s="26">
        <v>16208161204</v>
      </c>
      <c r="C399" s="16" t="s">
        <v>1836</v>
      </c>
      <c r="D399" s="14" t="b">
        <f t="shared" si="12"/>
        <v>0</v>
      </c>
      <c r="E399" s="14">
        <f t="shared" ca="1" si="13"/>
        <v>63</v>
      </c>
    </row>
    <row r="400" spans="1:5" x14ac:dyDescent="0.2">
      <c r="A400" s="15" t="s">
        <v>1696</v>
      </c>
      <c r="B400" s="26">
        <v>16504076687</v>
      </c>
      <c r="C400" s="16" t="s">
        <v>1119</v>
      </c>
      <c r="D400" s="14" t="b">
        <f t="shared" si="12"/>
        <v>0</v>
      </c>
      <c r="E400" s="14">
        <f t="shared" ca="1" si="13"/>
        <v>60</v>
      </c>
    </row>
    <row r="401" spans="1:5" x14ac:dyDescent="0.2">
      <c r="A401" s="15" t="s">
        <v>1697</v>
      </c>
      <c r="B401" s="26">
        <v>26803241642</v>
      </c>
      <c r="C401" s="16" t="s">
        <v>1169</v>
      </c>
      <c r="D401" s="14" t="b">
        <f t="shared" si="12"/>
        <v>1</v>
      </c>
      <c r="E401" s="14">
        <f t="shared" ca="1" si="13"/>
        <v>57</v>
      </c>
    </row>
    <row r="402" spans="1:5" x14ac:dyDescent="0.2">
      <c r="A402" s="15" t="s">
        <v>1698</v>
      </c>
      <c r="B402" s="26">
        <v>26301264124</v>
      </c>
      <c r="C402" s="16" t="s">
        <v>1848</v>
      </c>
      <c r="D402" s="14" t="b">
        <f t="shared" si="12"/>
        <v>1</v>
      </c>
      <c r="E402" s="14">
        <f t="shared" ca="1" si="13"/>
        <v>62</v>
      </c>
    </row>
    <row r="403" spans="1:5" x14ac:dyDescent="0.2">
      <c r="A403" s="15" t="s">
        <v>1699</v>
      </c>
      <c r="B403" s="26">
        <v>17409163068</v>
      </c>
      <c r="C403" s="16" t="s">
        <v>1830</v>
      </c>
      <c r="D403" s="14" t="b">
        <f t="shared" si="12"/>
        <v>0</v>
      </c>
      <c r="E403" s="14">
        <f t="shared" ca="1" si="13"/>
        <v>51</v>
      </c>
    </row>
    <row r="404" spans="1:5" x14ac:dyDescent="0.2">
      <c r="A404" s="15" t="s">
        <v>1700</v>
      </c>
      <c r="B404" s="26">
        <v>18211209871</v>
      </c>
      <c r="C404" s="16" t="s">
        <v>1169</v>
      </c>
      <c r="D404" s="14" t="b">
        <f t="shared" si="12"/>
        <v>0</v>
      </c>
      <c r="E404" s="14">
        <f t="shared" ca="1" si="13"/>
        <v>43</v>
      </c>
    </row>
    <row r="405" spans="1:5" x14ac:dyDescent="0.2">
      <c r="A405" s="15" t="s">
        <v>1701</v>
      </c>
      <c r="B405" s="26">
        <v>28205164054</v>
      </c>
      <c r="C405" s="16" t="s">
        <v>1106</v>
      </c>
      <c r="D405" s="14" t="b">
        <f t="shared" si="12"/>
        <v>1</v>
      </c>
      <c r="E405" s="14">
        <f t="shared" ca="1" si="13"/>
        <v>43</v>
      </c>
    </row>
    <row r="406" spans="1:5" x14ac:dyDescent="0.2">
      <c r="A406" s="15" t="s">
        <v>1702</v>
      </c>
      <c r="B406" s="26">
        <v>27910065612</v>
      </c>
      <c r="C406" s="16" t="s">
        <v>1163</v>
      </c>
      <c r="D406" s="14" t="b">
        <f t="shared" si="12"/>
        <v>1</v>
      </c>
      <c r="E406" s="14">
        <f t="shared" ca="1" si="13"/>
        <v>46</v>
      </c>
    </row>
    <row r="407" spans="1:5" x14ac:dyDescent="0.2">
      <c r="A407" s="15" t="s">
        <v>1703</v>
      </c>
      <c r="B407" s="26">
        <v>27708205016</v>
      </c>
      <c r="C407" s="16" t="s">
        <v>1798</v>
      </c>
      <c r="D407" s="14" t="b">
        <f t="shared" si="12"/>
        <v>1</v>
      </c>
      <c r="E407" s="14">
        <f t="shared" ca="1" si="13"/>
        <v>48</v>
      </c>
    </row>
    <row r="408" spans="1:5" x14ac:dyDescent="0.2">
      <c r="A408" s="15" t="s">
        <v>1704</v>
      </c>
      <c r="B408" s="26">
        <v>17404081386</v>
      </c>
      <c r="C408" s="16" t="s">
        <v>1299</v>
      </c>
      <c r="D408" s="14" t="b">
        <f t="shared" si="12"/>
        <v>0</v>
      </c>
      <c r="E408" s="14">
        <f t="shared" ca="1" si="13"/>
        <v>51</v>
      </c>
    </row>
    <row r="409" spans="1:5" x14ac:dyDescent="0.2">
      <c r="A409" s="15" t="s">
        <v>1705</v>
      </c>
      <c r="B409" s="26">
        <v>18802226456</v>
      </c>
      <c r="C409" s="16" t="s">
        <v>1803</v>
      </c>
      <c r="D409" s="14" t="b">
        <f t="shared" si="12"/>
        <v>0</v>
      </c>
      <c r="E409" s="14">
        <f t="shared" ca="1" si="13"/>
        <v>37</v>
      </c>
    </row>
    <row r="410" spans="1:5" x14ac:dyDescent="0.2">
      <c r="A410" s="15" t="s">
        <v>1706</v>
      </c>
      <c r="B410" s="26">
        <v>26711059020</v>
      </c>
      <c r="C410" s="16" t="s">
        <v>1298</v>
      </c>
      <c r="D410" s="14" t="b">
        <f t="shared" si="12"/>
        <v>1</v>
      </c>
      <c r="E410" s="14">
        <f t="shared" ca="1" si="13"/>
        <v>58</v>
      </c>
    </row>
    <row r="411" spans="1:5" x14ac:dyDescent="0.2">
      <c r="A411" s="15" t="s">
        <v>1707</v>
      </c>
      <c r="B411" s="26">
        <v>28404113918</v>
      </c>
      <c r="C411" s="16" t="s">
        <v>1141</v>
      </c>
      <c r="D411" s="14" t="b">
        <f t="shared" si="12"/>
        <v>1</v>
      </c>
      <c r="E411" s="14">
        <f t="shared" ca="1" si="13"/>
        <v>41</v>
      </c>
    </row>
    <row r="412" spans="1:5" x14ac:dyDescent="0.2">
      <c r="A412" s="15" t="s">
        <v>1708</v>
      </c>
      <c r="B412" s="26">
        <v>16106145339</v>
      </c>
      <c r="C412" s="16" t="s">
        <v>1845</v>
      </c>
      <c r="D412" s="14" t="b">
        <f t="shared" si="12"/>
        <v>0</v>
      </c>
      <c r="E412" s="14">
        <f t="shared" ca="1" si="13"/>
        <v>64</v>
      </c>
    </row>
    <row r="413" spans="1:5" x14ac:dyDescent="0.2">
      <c r="A413" s="15" t="s">
        <v>1709</v>
      </c>
      <c r="B413" s="26">
        <v>16604177100</v>
      </c>
      <c r="C413" s="16" t="s">
        <v>1128</v>
      </c>
      <c r="D413" s="14" t="b">
        <f t="shared" si="12"/>
        <v>0</v>
      </c>
      <c r="E413" s="14">
        <f t="shared" ca="1" si="13"/>
        <v>59</v>
      </c>
    </row>
    <row r="414" spans="1:5" x14ac:dyDescent="0.2">
      <c r="A414" s="15" t="s">
        <v>1710</v>
      </c>
      <c r="B414" s="26">
        <v>18807147429</v>
      </c>
      <c r="C414" s="16" t="s">
        <v>1297</v>
      </c>
      <c r="D414" s="14" t="b">
        <f t="shared" si="12"/>
        <v>0</v>
      </c>
      <c r="E414" s="14">
        <f t="shared" ca="1" si="13"/>
        <v>37</v>
      </c>
    </row>
    <row r="415" spans="1:5" x14ac:dyDescent="0.2">
      <c r="A415" s="15" t="s">
        <v>1711</v>
      </c>
      <c r="B415" s="26">
        <v>16909179669</v>
      </c>
      <c r="C415" s="16" t="s">
        <v>1134</v>
      </c>
      <c r="D415" s="14" t="b">
        <f t="shared" si="12"/>
        <v>0</v>
      </c>
      <c r="E415" s="14">
        <f t="shared" ca="1" si="13"/>
        <v>56</v>
      </c>
    </row>
    <row r="416" spans="1:5" x14ac:dyDescent="0.2">
      <c r="A416" s="15" t="s">
        <v>1712</v>
      </c>
      <c r="B416" s="26">
        <v>26211226530</v>
      </c>
      <c r="C416" s="16" t="s">
        <v>1144</v>
      </c>
      <c r="D416" s="14" t="b">
        <f t="shared" si="12"/>
        <v>1</v>
      </c>
      <c r="E416" s="14">
        <f t="shared" ca="1" si="13"/>
        <v>63</v>
      </c>
    </row>
    <row r="417" spans="1:5" x14ac:dyDescent="0.2">
      <c r="A417" s="15" t="s">
        <v>1713</v>
      </c>
      <c r="B417" s="26">
        <v>27708279620</v>
      </c>
      <c r="C417" s="16" t="s">
        <v>1836</v>
      </c>
      <c r="D417" s="14" t="b">
        <f t="shared" si="12"/>
        <v>1</v>
      </c>
      <c r="E417" s="14">
        <f t="shared" ca="1" si="13"/>
        <v>48</v>
      </c>
    </row>
    <row r="418" spans="1:5" x14ac:dyDescent="0.2">
      <c r="A418" s="15" t="s">
        <v>1714</v>
      </c>
      <c r="B418" s="26">
        <v>16004227229</v>
      </c>
      <c r="C418" s="16" t="s">
        <v>1096</v>
      </c>
      <c r="D418" s="14" t="b">
        <f t="shared" si="12"/>
        <v>0</v>
      </c>
      <c r="E418" s="14">
        <f t="shared" ca="1" si="13"/>
        <v>65</v>
      </c>
    </row>
    <row r="419" spans="1:5" x14ac:dyDescent="0.2">
      <c r="A419" s="15" t="s">
        <v>1715</v>
      </c>
      <c r="B419" s="26">
        <v>26306053287</v>
      </c>
      <c r="C419" s="16" t="s">
        <v>1137</v>
      </c>
      <c r="D419" s="14" t="b">
        <f t="shared" si="12"/>
        <v>1</v>
      </c>
      <c r="E419" s="14">
        <f t="shared" ca="1" si="13"/>
        <v>62</v>
      </c>
    </row>
    <row r="420" spans="1:5" x14ac:dyDescent="0.2">
      <c r="A420" s="15" t="s">
        <v>1716</v>
      </c>
      <c r="B420" s="26">
        <v>17202015687</v>
      </c>
      <c r="C420" s="16" t="s">
        <v>1826</v>
      </c>
      <c r="D420" s="14" t="b">
        <f t="shared" si="12"/>
        <v>0</v>
      </c>
      <c r="E420" s="14">
        <f t="shared" ca="1" si="13"/>
        <v>53</v>
      </c>
    </row>
    <row r="421" spans="1:5" x14ac:dyDescent="0.2">
      <c r="A421" s="15" t="s">
        <v>1717</v>
      </c>
      <c r="B421" s="26">
        <v>18110126164</v>
      </c>
      <c r="C421" s="16" t="s">
        <v>1148</v>
      </c>
      <c r="D421" s="14" t="b">
        <f t="shared" si="12"/>
        <v>0</v>
      </c>
      <c r="E421" s="14">
        <f t="shared" ca="1" si="13"/>
        <v>44</v>
      </c>
    </row>
    <row r="422" spans="1:5" x14ac:dyDescent="0.2">
      <c r="A422" s="15" t="s">
        <v>1718</v>
      </c>
      <c r="B422" s="26">
        <v>16409154697</v>
      </c>
      <c r="C422" s="16" t="s">
        <v>1280</v>
      </c>
      <c r="D422" s="14" t="b">
        <f t="shared" si="12"/>
        <v>0</v>
      </c>
      <c r="E422" s="14">
        <f t="shared" ca="1" si="13"/>
        <v>61</v>
      </c>
    </row>
    <row r="423" spans="1:5" x14ac:dyDescent="0.2">
      <c r="A423" s="15" t="s">
        <v>1719</v>
      </c>
      <c r="B423" s="26">
        <v>27504173939</v>
      </c>
      <c r="C423" s="16" t="s">
        <v>1123</v>
      </c>
      <c r="D423" s="14" t="b">
        <f t="shared" si="12"/>
        <v>1</v>
      </c>
      <c r="E423" s="14">
        <f t="shared" ca="1" si="13"/>
        <v>50</v>
      </c>
    </row>
    <row r="424" spans="1:5" x14ac:dyDescent="0.2">
      <c r="A424" s="15" t="s">
        <v>1720</v>
      </c>
      <c r="B424" s="26">
        <v>17609086613</v>
      </c>
      <c r="C424" s="16" t="s">
        <v>1150</v>
      </c>
      <c r="D424" s="14" t="b">
        <f t="shared" si="12"/>
        <v>0</v>
      </c>
      <c r="E424" s="14">
        <f t="shared" ca="1" si="13"/>
        <v>49</v>
      </c>
    </row>
    <row r="425" spans="1:5" x14ac:dyDescent="0.2">
      <c r="A425" s="15" t="s">
        <v>1721</v>
      </c>
      <c r="B425" s="26">
        <v>16004061351</v>
      </c>
      <c r="C425" s="16" t="s">
        <v>1823</v>
      </c>
      <c r="D425" s="14" t="b">
        <f t="shared" si="12"/>
        <v>0</v>
      </c>
      <c r="E425" s="14">
        <f t="shared" ca="1" si="13"/>
        <v>65</v>
      </c>
    </row>
    <row r="426" spans="1:5" x14ac:dyDescent="0.2">
      <c r="A426" s="15" t="s">
        <v>1722</v>
      </c>
      <c r="B426" s="26">
        <v>28502249685</v>
      </c>
      <c r="C426" s="16" t="s">
        <v>1144</v>
      </c>
      <c r="D426" s="14" t="b">
        <f t="shared" si="12"/>
        <v>1</v>
      </c>
      <c r="E426" s="14">
        <f t="shared" ca="1" si="13"/>
        <v>40</v>
      </c>
    </row>
    <row r="427" spans="1:5" x14ac:dyDescent="0.2">
      <c r="A427" s="15" t="s">
        <v>1723</v>
      </c>
      <c r="B427" s="26">
        <v>17112236340</v>
      </c>
      <c r="C427" s="16" t="s">
        <v>1852</v>
      </c>
      <c r="D427" s="14" t="b">
        <f t="shared" si="12"/>
        <v>0</v>
      </c>
      <c r="E427" s="14">
        <f t="shared" ca="1" si="13"/>
        <v>54</v>
      </c>
    </row>
    <row r="428" spans="1:5" x14ac:dyDescent="0.2">
      <c r="A428" s="15" t="s">
        <v>1724</v>
      </c>
      <c r="B428" s="26">
        <v>28311083247</v>
      </c>
      <c r="C428" s="16" t="s">
        <v>1840</v>
      </c>
      <c r="D428" s="14" t="b">
        <f t="shared" si="12"/>
        <v>1</v>
      </c>
      <c r="E428" s="14">
        <f t="shared" ca="1" si="13"/>
        <v>42</v>
      </c>
    </row>
    <row r="429" spans="1:5" x14ac:dyDescent="0.2">
      <c r="A429" s="15" t="s">
        <v>1725</v>
      </c>
      <c r="B429" s="26">
        <v>26502179855</v>
      </c>
      <c r="C429" s="16" t="s">
        <v>1815</v>
      </c>
      <c r="D429" s="14" t="b">
        <f t="shared" si="12"/>
        <v>1</v>
      </c>
      <c r="E429" s="14">
        <f t="shared" ca="1" si="13"/>
        <v>60</v>
      </c>
    </row>
    <row r="430" spans="1:5" x14ac:dyDescent="0.2">
      <c r="A430" s="15" t="s">
        <v>1726</v>
      </c>
      <c r="B430" s="26">
        <v>18809153740</v>
      </c>
      <c r="C430" s="16" t="s">
        <v>1151</v>
      </c>
      <c r="D430" s="14" t="b">
        <f t="shared" si="12"/>
        <v>0</v>
      </c>
      <c r="E430" s="14">
        <f t="shared" ca="1" si="13"/>
        <v>37</v>
      </c>
    </row>
    <row r="431" spans="1:5" x14ac:dyDescent="0.2">
      <c r="A431" s="15" t="s">
        <v>1727</v>
      </c>
      <c r="B431" s="26">
        <v>28602104265</v>
      </c>
      <c r="C431" s="16" t="s">
        <v>1847</v>
      </c>
      <c r="D431" s="14" t="b">
        <f t="shared" si="12"/>
        <v>1</v>
      </c>
      <c r="E431" s="14">
        <f t="shared" ca="1" si="13"/>
        <v>39</v>
      </c>
    </row>
    <row r="432" spans="1:5" x14ac:dyDescent="0.2">
      <c r="A432" s="15" t="s">
        <v>1728</v>
      </c>
      <c r="B432" s="26">
        <v>28306106215</v>
      </c>
      <c r="C432" s="16" t="s">
        <v>1155</v>
      </c>
      <c r="D432" s="14" t="b">
        <f t="shared" si="12"/>
        <v>1</v>
      </c>
      <c r="E432" s="14">
        <f t="shared" ca="1" si="13"/>
        <v>42</v>
      </c>
    </row>
    <row r="433" spans="1:5" x14ac:dyDescent="0.2">
      <c r="A433" s="15" t="s">
        <v>1729</v>
      </c>
      <c r="B433" s="26">
        <v>28208233085</v>
      </c>
      <c r="C433" s="16" t="s">
        <v>1166</v>
      </c>
      <c r="D433" s="14" t="b">
        <f t="shared" si="12"/>
        <v>1</v>
      </c>
      <c r="E433" s="14">
        <f t="shared" ca="1" si="13"/>
        <v>43</v>
      </c>
    </row>
    <row r="434" spans="1:5" x14ac:dyDescent="0.2">
      <c r="A434" s="15" t="s">
        <v>1730</v>
      </c>
      <c r="B434" s="26">
        <v>17008101144</v>
      </c>
      <c r="C434" s="16" t="s">
        <v>1134</v>
      </c>
      <c r="D434" s="14" t="b">
        <f t="shared" si="12"/>
        <v>0</v>
      </c>
      <c r="E434" s="14">
        <f t="shared" ca="1" si="13"/>
        <v>55</v>
      </c>
    </row>
    <row r="435" spans="1:5" x14ac:dyDescent="0.2">
      <c r="A435" s="15" t="s">
        <v>1731</v>
      </c>
      <c r="B435" s="26">
        <v>19005275031</v>
      </c>
      <c r="C435" s="16" t="s">
        <v>1100</v>
      </c>
      <c r="D435" s="14" t="b">
        <f t="shared" si="12"/>
        <v>0</v>
      </c>
      <c r="E435" s="14">
        <f t="shared" ca="1" si="13"/>
        <v>35</v>
      </c>
    </row>
    <row r="436" spans="1:5" x14ac:dyDescent="0.2">
      <c r="A436" s="15" t="s">
        <v>1732</v>
      </c>
      <c r="B436" s="26">
        <v>28302066449</v>
      </c>
      <c r="C436" s="16" t="s">
        <v>1843</v>
      </c>
      <c r="D436" s="14" t="b">
        <f t="shared" si="12"/>
        <v>1</v>
      </c>
      <c r="E436" s="14">
        <f t="shared" ca="1" si="13"/>
        <v>42</v>
      </c>
    </row>
    <row r="437" spans="1:5" x14ac:dyDescent="0.2">
      <c r="A437" s="15" t="s">
        <v>1733</v>
      </c>
      <c r="B437" s="26">
        <v>28507109114</v>
      </c>
      <c r="C437" s="16" t="s">
        <v>1102</v>
      </c>
      <c r="D437" s="14" t="b">
        <f t="shared" si="12"/>
        <v>1</v>
      </c>
      <c r="E437" s="14">
        <f t="shared" ca="1" si="13"/>
        <v>40</v>
      </c>
    </row>
    <row r="438" spans="1:5" x14ac:dyDescent="0.2">
      <c r="A438" s="15" t="s">
        <v>1734</v>
      </c>
      <c r="B438" s="26">
        <v>18105083906</v>
      </c>
      <c r="C438" s="16" t="s">
        <v>1096</v>
      </c>
      <c r="D438" s="14" t="b">
        <f t="shared" si="12"/>
        <v>0</v>
      </c>
      <c r="E438" s="14">
        <f t="shared" ca="1" si="13"/>
        <v>44</v>
      </c>
    </row>
    <row r="439" spans="1:5" x14ac:dyDescent="0.2">
      <c r="A439" s="15" t="s">
        <v>1735</v>
      </c>
      <c r="B439" s="26">
        <v>16202177494</v>
      </c>
      <c r="C439" s="16" t="s">
        <v>1156</v>
      </c>
      <c r="D439" s="14" t="b">
        <f t="shared" si="12"/>
        <v>0</v>
      </c>
      <c r="E439" s="14">
        <f t="shared" ca="1" si="13"/>
        <v>63</v>
      </c>
    </row>
    <row r="440" spans="1:5" x14ac:dyDescent="0.2">
      <c r="A440" s="15" t="s">
        <v>1736</v>
      </c>
      <c r="B440" s="26">
        <v>16508096752</v>
      </c>
      <c r="C440" s="16" t="s">
        <v>1822</v>
      </c>
      <c r="D440" s="14" t="b">
        <f t="shared" si="12"/>
        <v>0</v>
      </c>
      <c r="E440" s="14">
        <f t="shared" ca="1" si="13"/>
        <v>60</v>
      </c>
    </row>
    <row r="441" spans="1:5" x14ac:dyDescent="0.2">
      <c r="A441" s="15" t="s">
        <v>1737</v>
      </c>
      <c r="B441" s="26">
        <v>16212037730</v>
      </c>
      <c r="C441" s="16" t="s">
        <v>1167</v>
      </c>
      <c r="D441" s="14" t="b">
        <f t="shared" si="12"/>
        <v>0</v>
      </c>
      <c r="E441" s="14">
        <f t="shared" ca="1" si="13"/>
        <v>63</v>
      </c>
    </row>
    <row r="442" spans="1:5" x14ac:dyDescent="0.2">
      <c r="A442" s="15" t="s">
        <v>1738</v>
      </c>
      <c r="B442" s="26">
        <v>17801089663</v>
      </c>
      <c r="C442" s="16" t="s">
        <v>1151</v>
      </c>
      <c r="D442" s="14" t="b">
        <f t="shared" si="12"/>
        <v>0</v>
      </c>
      <c r="E442" s="14">
        <f t="shared" ca="1" si="13"/>
        <v>47</v>
      </c>
    </row>
    <row r="443" spans="1:5" x14ac:dyDescent="0.2">
      <c r="A443" s="15" t="s">
        <v>1739</v>
      </c>
      <c r="B443" s="26">
        <v>18411103281</v>
      </c>
      <c r="C443" s="16" t="s">
        <v>1134</v>
      </c>
      <c r="D443" s="14" t="b">
        <f t="shared" si="12"/>
        <v>0</v>
      </c>
      <c r="E443" s="14">
        <f t="shared" ca="1" si="13"/>
        <v>41</v>
      </c>
    </row>
    <row r="444" spans="1:5" x14ac:dyDescent="0.2">
      <c r="A444" s="15" t="s">
        <v>1740</v>
      </c>
      <c r="B444" s="26">
        <v>28203159370</v>
      </c>
      <c r="C444" s="16" t="s">
        <v>1123</v>
      </c>
      <c r="D444" s="14" t="b">
        <f t="shared" si="12"/>
        <v>1</v>
      </c>
      <c r="E444" s="14">
        <f t="shared" ca="1" si="13"/>
        <v>43</v>
      </c>
    </row>
    <row r="445" spans="1:5" x14ac:dyDescent="0.2">
      <c r="A445" s="15" t="s">
        <v>1741</v>
      </c>
      <c r="B445" s="26">
        <v>18512179469</v>
      </c>
      <c r="C445" s="16" t="s">
        <v>1100</v>
      </c>
      <c r="D445" s="14" t="b">
        <f t="shared" si="12"/>
        <v>0</v>
      </c>
      <c r="E445" s="14">
        <f t="shared" ca="1" si="13"/>
        <v>40</v>
      </c>
    </row>
    <row r="446" spans="1:5" x14ac:dyDescent="0.2">
      <c r="A446" s="15" t="s">
        <v>1742</v>
      </c>
      <c r="B446" s="26">
        <v>27912225514</v>
      </c>
      <c r="C446" s="16" t="s">
        <v>1143</v>
      </c>
      <c r="D446" s="14" t="b">
        <f t="shared" si="12"/>
        <v>1</v>
      </c>
      <c r="E446" s="14">
        <f t="shared" ca="1" si="13"/>
        <v>46</v>
      </c>
    </row>
    <row r="447" spans="1:5" x14ac:dyDescent="0.2">
      <c r="A447" s="15" t="s">
        <v>1743</v>
      </c>
      <c r="B447" s="26">
        <v>26805119824</v>
      </c>
      <c r="C447" s="16" t="s">
        <v>1098</v>
      </c>
      <c r="D447" s="14" t="b">
        <f t="shared" si="12"/>
        <v>1</v>
      </c>
      <c r="E447" s="14">
        <f t="shared" ca="1" si="13"/>
        <v>57</v>
      </c>
    </row>
    <row r="448" spans="1:5" x14ac:dyDescent="0.2">
      <c r="A448" s="15" t="s">
        <v>1744</v>
      </c>
      <c r="B448" s="26">
        <v>26502025184</v>
      </c>
      <c r="C448" s="16" t="s">
        <v>1107</v>
      </c>
      <c r="D448" s="14" t="b">
        <f t="shared" si="12"/>
        <v>1</v>
      </c>
      <c r="E448" s="14">
        <f t="shared" ca="1" si="13"/>
        <v>60</v>
      </c>
    </row>
    <row r="449" spans="1:5" x14ac:dyDescent="0.2">
      <c r="A449" s="15" t="s">
        <v>1745</v>
      </c>
      <c r="B449" s="26">
        <v>17201137895</v>
      </c>
      <c r="C449" s="16" t="s">
        <v>1278</v>
      </c>
      <c r="D449" s="14" t="b">
        <f t="shared" si="12"/>
        <v>0</v>
      </c>
      <c r="E449" s="14">
        <f t="shared" ca="1" si="13"/>
        <v>53</v>
      </c>
    </row>
    <row r="450" spans="1:5" x14ac:dyDescent="0.2">
      <c r="A450" s="15" t="s">
        <v>1746</v>
      </c>
      <c r="B450" s="26">
        <v>28407255681</v>
      </c>
      <c r="C450" s="16" t="s">
        <v>1129</v>
      </c>
      <c r="D450" s="14" t="b">
        <f t="shared" si="12"/>
        <v>1</v>
      </c>
      <c r="E450" s="14">
        <f t="shared" ca="1" si="13"/>
        <v>41</v>
      </c>
    </row>
    <row r="451" spans="1:5" x14ac:dyDescent="0.2">
      <c r="A451" s="15" t="s">
        <v>1747</v>
      </c>
      <c r="B451" s="26">
        <v>19006225293</v>
      </c>
      <c r="C451" s="16" t="s">
        <v>1111</v>
      </c>
      <c r="D451" s="14" t="b">
        <f t="shared" ref="D451:D501" si="14">IF(TRUNC(B451/10000000000)=1,FALSE,TRUE)</f>
        <v>0</v>
      </c>
      <c r="E451" s="14">
        <f t="shared" ref="E451:E501" ca="1" si="15">YEAR(TODAY())-2000+100-IF(D451=FALSE,TRUNC(B451/100000000)-100,TRUNC(B451/100000000)-200)</f>
        <v>35</v>
      </c>
    </row>
    <row r="452" spans="1:5" x14ac:dyDescent="0.2">
      <c r="A452" s="15" t="s">
        <v>1748</v>
      </c>
      <c r="B452" s="26">
        <v>18207072173</v>
      </c>
      <c r="C452" s="16" t="s">
        <v>1819</v>
      </c>
      <c r="D452" s="14" t="b">
        <f t="shared" si="14"/>
        <v>0</v>
      </c>
      <c r="E452" s="14">
        <f t="shared" ca="1" si="15"/>
        <v>43</v>
      </c>
    </row>
    <row r="453" spans="1:5" x14ac:dyDescent="0.2">
      <c r="A453" s="15" t="s">
        <v>1749</v>
      </c>
      <c r="B453" s="26">
        <v>29007266566</v>
      </c>
      <c r="C453" s="16" t="s">
        <v>1152</v>
      </c>
      <c r="D453" s="14" t="b">
        <f t="shared" si="14"/>
        <v>1</v>
      </c>
      <c r="E453" s="14">
        <f t="shared" ca="1" si="15"/>
        <v>35</v>
      </c>
    </row>
    <row r="454" spans="1:5" x14ac:dyDescent="0.2">
      <c r="A454" s="15" t="s">
        <v>1750</v>
      </c>
      <c r="B454" s="26">
        <v>16709166800</v>
      </c>
      <c r="C454" s="16" t="s">
        <v>1826</v>
      </c>
      <c r="D454" s="14" t="b">
        <f t="shared" si="14"/>
        <v>0</v>
      </c>
      <c r="E454" s="14">
        <f t="shared" ca="1" si="15"/>
        <v>58</v>
      </c>
    </row>
    <row r="455" spans="1:5" x14ac:dyDescent="0.2">
      <c r="A455" s="15" t="s">
        <v>1751</v>
      </c>
      <c r="B455" s="26">
        <v>26907113513</v>
      </c>
      <c r="C455" s="16" t="s">
        <v>1822</v>
      </c>
      <c r="D455" s="14" t="b">
        <f t="shared" si="14"/>
        <v>1</v>
      </c>
      <c r="E455" s="14">
        <f t="shared" ca="1" si="15"/>
        <v>56</v>
      </c>
    </row>
    <row r="456" spans="1:5" x14ac:dyDescent="0.2">
      <c r="A456" s="15" t="s">
        <v>1752</v>
      </c>
      <c r="B456" s="26">
        <v>27502158975</v>
      </c>
      <c r="C456" s="16" t="s">
        <v>1127</v>
      </c>
      <c r="D456" s="14" t="b">
        <f t="shared" si="14"/>
        <v>1</v>
      </c>
      <c r="E456" s="14">
        <f t="shared" ca="1" si="15"/>
        <v>50</v>
      </c>
    </row>
    <row r="457" spans="1:5" x14ac:dyDescent="0.2">
      <c r="A457" s="15" t="s">
        <v>1753</v>
      </c>
      <c r="B457" s="26">
        <v>18003104128</v>
      </c>
      <c r="C457" s="16" t="s">
        <v>1805</v>
      </c>
      <c r="D457" s="14" t="b">
        <f t="shared" si="14"/>
        <v>0</v>
      </c>
      <c r="E457" s="14">
        <f t="shared" ca="1" si="15"/>
        <v>45</v>
      </c>
    </row>
    <row r="458" spans="1:5" x14ac:dyDescent="0.2">
      <c r="A458" s="15" t="s">
        <v>1754</v>
      </c>
      <c r="B458" s="26">
        <v>28509161244</v>
      </c>
      <c r="C458" s="16" t="s">
        <v>1834</v>
      </c>
      <c r="D458" s="14" t="b">
        <f t="shared" si="14"/>
        <v>1</v>
      </c>
      <c r="E458" s="14">
        <f t="shared" ca="1" si="15"/>
        <v>40</v>
      </c>
    </row>
    <row r="459" spans="1:5" x14ac:dyDescent="0.2">
      <c r="A459" s="15" t="s">
        <v>1755</v>
      </c>
      <c r="B459" s="26">
        <v>17609167424</v>
      </c>
      <c r="C459" s="16" t="s">
        <v>1837</v>
      </c>
      <c r="D459" s="14" t="b">
        <f t="shared" si="14"/>
        <v>0</v>
      </c>
      <c r="E459" s="14">
        <f t="shared" ca="1" si="15"/>
        <v>49</v>
      </c>
    </row>
    <row r="460" spans="1:5" x14ac:dyDescent="0.2">
      <c r="A460" s="15" t="s">
        <v>1756</v>
      </c>
      <c r="B460" s="26">
        <v>18602014181</v>
      </c>
      <c r="C460" s="16" t="s">
        <v>1133</v>
      </c>
      <c r="D460" s="14" t="b">
        <f t="shared" si="14"/>
        <v>0</v>
      </c>
      <c r="E460" s="14">
        <f t="shared" ca="1" si="15"/>
        <v>39</v>
      </c>
    </row>
    <row r="461" spans="1:5" x14ac:dyDescent="0.2">
      <c r="A461" s="15" t="s">
        <v>1757</v>
      </c>
      <c r="B461" s="26">
        <v>27008019743</v>
      </c>
      <c r="C461" s="16" t="s">
        <v>1118</v>
      </c>
      <c r="D461" s="14" t="b">
        <f t="shared" si="14"/>
        <v>1</v>
      </c>
      <c r="E461" s="14">
        <f t="shared" ca="1" si="15"/>
        <v>55</v>
      </c>
    </row>
    <row r="462" spans="1:5" x14ac:dyDescent="0.2">
      <c r="A462" s="15" t="s">
        <v>1758</v>
      </c>
      <c r="B462" s="26">
        <v>17710109180</v>
      </c>
      <c r="C462" s="16" t="s">
        <v>1808</v>
      </c>
      <c r="D462" s="14" t="b">
        <f t="shared" si="14"/>
        <v>0</v>
      </c>
      <c r="E462" s="14">
        <f t="shared" ca="1" si="15"/>
        <v>48</v>
      </c>
    </row>
    <row r="463" spans="1:5" x14ac:dyDescent="0.2">
      <c r="A463" s="15" t="s">
        <v>1759</v>
      </c>
      <c r="B463" s="26">
        <v>28206247683</v>
      </c>
      <c r="C463" s="16" t="s">
        <v>1814</v>
      </c>
      <c r="D463" s="14" t="b">
        <f t="shared" si="14"/>
        <v>1</v>
      </c>
      <c r="E463" s="14">
        <f t="shared" ca="1" si="15"/>
        <v>43</v>
      </c>
    </row>
    <row r="464" spans="1:5" x14ac:dyDescent="0.2">
      <c r="A464" s="15" t="s">
        <v>1760</v>
      </c>
      <c r="B464" s="26">
        <v>26306054156</v>
      </c>
      <c r="C464" s="16" t="s">
        <v>1161</v>
      </c>
      <c r="D464" s="14" t="b">
        <f t="shared" si="14"/>
        <v>1</v>
      </c>
      <c r="E464" s="14">
        <f t="shared" ca="1" si="15"/>
        <v>62</v>
      </c>
    </row>
    <row r="465" spans="1:5" x14ac:dyDescent="0.2">
      <c r="A465" s="15" t="s">
        <v>1761</v>
      </c>
      <c r="B465" s="26">
        <v>26504275846</v>
      </c>
      <c r="C465" s="16" t="s">
        <v>1129</v>
      </c>
      <c r="D465" s="14" t="b">
        <f t="shared" si="14"/>
        <v>1</v>
      </c>
      <c r="E465" s="14">
        <f t="shared" ca="1" si="15"/>
        <v>60</v>
      </c>
    </row>
    <row r="466" spans="1:5" x14ac:dyDescent="0.2">
      <c r="A466" s="15" t="s">
        <v>1762</v>
      </c>
      <c r="B466" s="26">
        <v>18811189491</v>
      </c>
      <c r="C466" s="16" t="s">
        <v>1812</v>
      </c>
      <c r="D466" s="14" t="b">
        <f t="shared" si="14"/>
        <v>0</v>
      </c>
      <c r="E466" s="14">
        <f t="shared" ca="1" si="15"/>
        <v>37</v>
      </c>
    </row>
    <row r="467" spans="1:5" x14ac:dyDescent="0.2">
      <c r="A467" s="15" t="s">
        <v>1763</v>
      </c>
      <c r="B467" s="26">
        <v>19006147863</v>
      </c>
      <c r="C467" s="16" t="s">
        <v>1818</v>
      </c>
      <c r="D467" s="14" t="b">
        <f t="shared" si="14"/>
        <v>0</v>
      </c>
      <c r="E467" s="14">
        <f t="shared" ca="1" si="15"/>
        <v>35</v>
      </c>
    </row>
    <row r="468" spans="1:5" x14ac:dyDescent="0.2">
      <c r="A468" s="15" t="s">
        <v>1764</v>
      </c>
      <c r="B468" s="26">
        <v>18904226184</v>
      </c>
      <c r="C468" s="16" t="s">
        <v>1301</v>
      </c>
      <c r="D468" s="14" t="b">
        <f t="shared" si="14"/>
        <v>0</v>
      </c>
      <c r="E468" s="14">
        <f t="shared" ca="1" si="15"/>
        <v>36</v>
      </c>
    </row>
    <row r="469" spans="1:5" x14ac:dyDescent="0.2">
      <c r="A469" s="15" t="s">
        <v>1765</v>
      </c>
      <c r="B469" s="26">
        <v>17205223911</v>
      </c>
      <c r="C469" s="16" t="s">
        <v>1169</v>
      </c>
      <c r="D469" s="14" t="b">
        <f t="shared" si="14"/>
        <v>0</v>
      </c>
      <c r="E469" s="14">
        <f t="shared" ca="1" si="15"/>
        <v>53</v>
      </c>
    </row>
    <row r="470" spans="1:5" x14ac:dyDescent="0.2">
      <c r="A470" s="15" t="s">
        <v>1766</v>
      </c>
      <c r="B470" s="26">
        <v>28604273495</v>
      </c>
      <c r="C470" s="16" t="s">
        <v>1835</v>
      </c>
      <c r="D470" s="14" t="b">
        <f t="shared" si="14"/>
        <v>1</v>
      </c>
      <c r="E470" s="14">
        <f t="shared" ca="1" si="15"/>
        <v>39</v>
      </c>
    </row>
    <row r="471" spans="1:5" x14ac:dyDescent="0.2">
      <c r="A471" s="15" t="s">
        <v>1767</v>
      </c>
      <c r="B471" s="26">
        <v>16008215303</v>
      </c>
      <c r="C471" s="16" t="s">
        <v>1845</v>
      </c>
      <c r="D471" s="14" t="b">
        <f t="shared" si="14"/>
        <v>0</v>
      </c>
      <c r="E471" s="14">
        <f t="shared" ca="1" si="15"/>
        <v>65</v>
      </c>
    </row>
    <row r="472" spans="1:5" x14ac:dyDescent="0.2">
      <c r="A472" s="15" t="s">
        <v>1768</v>
      </c>
      <c r="B472" s="26">
        <v>18802016066</v>
      </c>
      <c r="C472" s="16" t="s">
        <v>1825</v>
      </c>
      <c r="D472" s="14" t="b">
        <f t="shared" si="14"/>
        <v>0</v>
      </c>
      <c r="E472" s="14">
        <f t="shared" ca="1" si="15"/>
        <v>37</v>
      </c>
    </row>
    <row r="473" spans="1:5" x14ac:dyDescent="0.2">
      <c r="A473" s="15" t="s">
        <v>1769</v>
      </c>
      <c r="B473" s="26">
        <v>18411023052</v>
      </c>
      <c r="C473" s="16" t="s">
        <v>1109</v>
      </c>
      <c r="D473" s="14" t="b">
        <f t="shared" si="14"/>
        <v>0</v>
      </c>
      <c r="E473" s="14">
        <f t="shared" ca="1" si="15"/>
        <v>41</v>
      </c>
    </row>
    <row r="474" spans="1:5" x14ac:dyDescent="0.2">
      <c r="A474" s="15" t="s">
        <v>1770</v>
      </c>
      <c r="B474" s="26">
        <v>16201184108</v>
      </c>
      <c r="C474" s="16" t="s">
        <v>1279</v>
      </c>
      <c r="D474" s="14" t="b">
        <f t="shared" si="14"/>
        <v>0</v>
      </c>
      <c r="E474" s="14">
        <f t="shared" ca="1" si="15"/>
        <v>63</v>
      </c>
    </row>
    <row r="475" spans="1:5" x14ac:dyDescent="0.2">
      <c r="A475" s="15" t="s">
        <v>1771</v>
      </c>
      <c r="B475" s="26">
        <v>17603107089</v>
      </c>
      <c r="C475" s="16" t="s">
        <v>1799</v>
      </c>
      <c r="D475" s="14" t="b">
        <f t="shared" si="14"/>
        <v>0</v>
      </c>
      <c r="E475" s="14">
        <f t="shared" ca="1" si="15"/>
        <v>49</v>
      </c>
    </row>
    <row r="476" spans="1:5" x14ac:dyDescent="0.2">
      <c r="A476" s="15" t="s">
        <v>1772</v>
      </c>
      <c r="B476" s="26">
        <v>17110054504</v>
      </c>
      <c r="C476" s="16" t="s">
        <v>1160</v>
      </c>
      <c r="D476" s="14" t="b">
        <f t="shared" si="14"/>
        <v>0</v>
      </c>
      <c r="E476" s="14">
        <f t="shared" ca="1" si="15"/>
        <v>54</v>
      </c>
    </row>
    <row r="477" spans="1:5" x14ac:dyDescent="0.2">
      <c r="A477" s="15" t="s">
        <v>1773</v>
      </c>
      <c r="B477" s="26">
        <v>28512082398</v>
      </c>
      <c r="C477" s="16" t="s">
        <v>1159</v>
      </c>
      <c r="D477" s="14" t="b">
        <f t="shared" si="14"/>
        <v>1</v>
      </c>
      <c r="E477" s="14">
        <f t="shared" ca="1" si="15"/>
        <v>40</v>
      </c>
    </row>
    <row r="478" spans="1:5" x14ac:dyDescent="0.2">
      <c r="A478" s="15" t="s">
        <v>1774</v>
      </c>
      <c r="B478" s="26">
        <v>28111173168</v>
      </c>
      <c r="C478" s="16" t="s">
        <v>1114</v>
      </c>
      <c r="D478" s="14" t="b">
        <f t="shared" si="14"/>
        <v>1</v>
      </c>
      <c r="E478" s="14">
        <f t="shared" ca="1" si="15"/>
        <v>44</v>
      </c>
    </row>
    <row r="479" spans="1:5" x14ac:dyDescent="0.2">
      <c r="A479" s="15" t="s">
        <v>1775</v>
      </c>
      <c r="B479" s="26">
        <v>28201177178</v>
      </c>
      <c r="C479" s="16" t="s">
        <v>1142</v>
      </c>
      <c r="D479" s="14" t="b">
        <f t="shared" si="14"/>
        <v>1</v>
      </c>
      <c r="E479" s="14">
        <f t="shared" ca="1" si="15"/>
        <v>43</v>
      </c>
    </row>
    <row r="480" spans="1:5" x14ac:dyDescent="0.2">
      <c r="A480" s="15" t="s">
        <v>1776</v>
      </c>
      <c r="B480" s="26">
        <v>26909142463</v>
      </c>
      <c r="C480" s="16" t="s">
        <v>1118</v>
      </c>
      <c r="D480" s="14" t="b">
        <f t="shared" si="14"/>
        <v>1</v>
      </c>
      <c r="E480" s="14">
        <f t="shared" ca="1" si="15"/>
        <v>56</v>
      </c>
    </row>
    <row r="481" spans="1:5" x14ac:dyDescent="0.2">
      <c r="A481" s="15" t="s">
        <v>1777</v>
      </c>
      <c r="B481" s="26">
        <v>18609211591</v>
      </c>
      <c r="C481" s="16" t="s">
        <v>1853</v>
      </c>
      <c r="D481" s="14" t="b">
        <f t="shared" si="14"/>
        <v>0</v>
      </c>
      <c r="E481" s="14">
        <f t="shared" ca="1" si="15"/>
        <v>39</v>
      </c>
    </row>
    <row r="482" spans="1:5" x14ac:dyDescent="0.2">
      <c r="A482" s="15" t="s">
        <v>1778</v>
      </c>
      <c r="B482" s="26">
        <v>28712277787</v>
      </c>
      <c r="C482" s="16" t="s">
        <v>1142</v>
      </c>
      <c r="D482" s="14" t="b">
        <f t="shared" si="14"/>
        <v>1</v>
      </c>
      <c r="E482" s="14">
        <f t="shared" ca="1" si="15"/>
        <v>38</v>
      </c>
    </row>
    <row r="483" spans="1:5" x14ac:dyDescent="0.2">
      <c r="A483" s="15" t="s">
        <v>1779</v>
      </c>
      <c r="B483" s="26">
        <v>26105119575</v>
      </c>
      <c r="C483" s="16" t="s">
        <v>1292</v>
      </c>
      <c r="D483" s="14" t="b">
        <f t="shared" si="14"/>
        <v>1</v>
      </c>
      <c r="E483" s="14">
        <f t="shared" ca="1" si="15"/>
        <v>64</v>
      </c>
    </row>
    <row r="484" spans="1:5" x14ac:dyDescent="0.2">
      <c r="A484" s="15" t="s">
        <v>1780</v>
      </c>
      <c r="B484" s="26">
        <v>18207225609</v>
      </c>
      <c r="C484" s="16" t="s">
        <v>1122</v>
      </c>
      <c r="D484" s="14" t="b">
        <f t="shared" si="14"/>
        <v>0</v>
      </c>
      <c r="E484" s="14">
        <f t="shared" ca="1" si="15"/>
        <v>43</v>
      </c>
    </row>
    <row r="485" spans="1:5" x14ac:dyDescent="0.2">
      <c r="A485" s="15" t="s">
        <v>1781</v>
      </c>
      <c r="B485" s="26">
        <v>17505153446</v>
      </c>
      <c r="C485" s="16" t="s">
        <v>1277</v>
      </c>
      <c r="D485" s="14" t="b">
        <f t="shared" si="14"/>
        <v>0</v>
      </c>
      <c r="E485" s="14">
        <f t="shared" ca="1" si="15"/>
        <v>50</v>
      </c>
    </row>
    <row r="486" spans="1:5" x14ac:dyDescent="0.2">
      <c r="A486" s="15" t="s">
        <v>1782</v>
      </c>
      <c r="B486" s="26">
        <v>17403159558</v>
      </c>
      <c r="C486" s="16" t="s">
        <v>1801</v>
      </c>
      <c r="D486" s="14" t="b">
        <f t="shared" si="14"/>
        <v>0</v>
      </c>
      <c r="E486" s="14">
        <f t="shared" ca="1" si="15"/>
        <v>51</v>
      </c>
    </row>
    <row r="487" spans="1:5" x14ac:dyDescent="0.2">
      <c r="A487" s="15" t="s">
        <v>1783</v>
      </c>
      <c r="B487" s="26">
        <v>26709114863</v>
      </c>
      <c r="C487" s="16" t="s">
        <v>1285</v>
      </c>
      <c r="D487" s="14" t="b">
        <f t="shared" si="14"/>
        <v>1</v>
      </c>
      <c r="E487" s="14">
        <f t="shared" ca="1" si="15"/>
        <v>58</v>
      </c>
    </row>
    <row r="488" spans="1:5" x14ac:dyDescent="0.2">
      <c r="A488" s="15" t="s">
        <v>1784</v>
      </c>
      <c r="B488" s="26">
        <v>17312091783</v>
      </c>
      <c r="C488" s="16" t="s">
        <v>1133</v>
      </c>
      <c r="D488" s="14" t="b">
        <f t="shared" si="14"/>
        <v>0</v>
      </c>
      <c r="E488" s="14">
        <f t="shared" ca="1" si="15"/>
        <v>52</v>
      </c>
    </row>
    <row r="489" spans="1:5" x14ac:dyDescent="0.2">
      <c r="A489" s="15" t="s">
        <v>1785</v>
      </c>
      <c r="B489" s="26">
        <v>17604139246</v>
      </c>
      <c r="C489" s="16" t="s">
        <v>1284</v>
      </c>
      <c r="D489" s="14" t="b">
        <f t="shared" si="14"/>
        <v>0</v>
      </c>
      <c r="E489" s="14">
        <f t="shared" ca="1" si="15"/>
        <v>49</v>
      </c>
    </row>
    <row r="490" spans="1:5" x14ac:dyDescent="0.2">
      <c r="A490" s="15" t="s">
        <v>1786</v>
      </c>
      <c r="B490" s="26">
        <v>16809175936</v>
      </c>
      <c r="C490" s="16" t="s">
        <v>1123</v>
      </c>
      <c r="D490" s="14" t="b">
        <f t="shared" si="14"/>
        <v>0</v>
      </c>
      <c r="E490" s="14">
        <f t="shared" ca="1" si="15"/>
        <v>57</v>
      </c>
    </row>
    <row r="491" spans="1:5" x14ac:dyDescent="0.2">
      <c r="A491" s="15" t="s">
        <v>1787</v>
      </c>
      <c r="B491" s="26">
        <v>26209016426</v>
      </c>
      <c r="C491" s="16" t="s">
        <v>1140</v>
      </c>
      <c r="D491" s="14" t="b">
        <f t="shared" si="14"/>
        <v>1</v>
      </c>
      <c r="E491" s="14">
        <f t="shared" ca="1" si="15"/>
        <v>63</v>
      </c>
    </row>
    <row r="492" spans="1:5" x14ac:dyDescent="0.2">
      <c r="A492" s="15" t="s">
        <v>1788</v>
      </c>
      <c r="B492" s="26">
        <v>29007227457</v>
      </c>
      <c r="C492" s="16" t="s">
        <v>1819</v>
      </c>
      <c r="D492" s="14" t="b">
        <f t="shared" si="14"/>
        <v>1</v>
      </c>
      <c r="E492" s="14">
        <f t="shared" ca="1" si="15"/>
        <v>35</v>
      </c>
    </row>
    <row r="493" spans="1:5" x14ac:dyDescent="0.2">
      <c r="A493" s="15" t="s">
        <v>1789</v>
      </c>
      <c r="B493" s="26">
        <v>28412172589</v>
      </c>
      <c r="C493" s="16" t="s">
        <v>1168</v>
      </c>
      <c r="D493" s="14" t="b">
        <f t="shared" si="14"/>
        <v>1</v>
      </c>
      <c r="E493" s="14">
        <f t="shared" ca="1" si="15"/>
        <v>41</v>
      </c>
    </row>
    <row r="494" spans="1:5" x14ac:dyDescent="0.2">
      <c r="A494" s="15" t="s">
        <v>1790</v>
      </c>
      <c r="B494" s="26">
        <v>26811263173</v>
      </c>
      <c r="C494" s="16" t="s">
        <v>1140</v>
      </c>
      <c r="D494" s="14" t="b">
        <f t="shared" si="14"/>
        <v>1</v>
      </c>
      <c r="E494" s="14">
        <f t="shared" ca="1" si="15"/>
        <v>57</v>
      </c>
    </row>
    <row r="495" spans="1:5" x14ac:dyDescent="0.2">
      <c r="A495" s="15" t="s">
        <v>1791</v>
      </c>
      <c r="B495" s="26">
        <v>17501109956</v>
      </c>
      <c r="C495" s="16" t="s">
        <v>1284</v>
      </c>
      <c r="D495" s="14" t="b">
        <f t="shared" si="14"/>
        <v>0</v>
      </c>
      <c r="E495" s="14">
        <f t="shared" ca="1" si="15"/>
        <v>50</v>
      </c>
    </row>
    <row r="496" spans="1:5" x14ac:dyDescent="0.2">
      <c r="A496" s="15" t="s">
        <v>1792</v>
      </c>
      <c r="B496" s="26">
        <v>17411101433</v>
      </c>
      <c r="C496" s="16" t="s">
        <v>1835</v>
      </c>
      <c r="D496" s="14" t="b">
        <f t="shared" si="14"/>
        <v>0</v>
      </c>
      <c r="E496" s="14">
        <f t="shared" ca="1" si="15"/>
        <v>51</v>
      </c>
    </row>
    <row r="497" spans="1:5" x14ac:dyDescent="0.2">
      <c r="A497" s="15" t="s">
        <v>1793</v>
      </c>
      <c r="B497" s="26">
        <v>18704164493</v>
      </c>
      <c r="C497" s="16" t="s">
        <v>1822</v>
      </c>
      <c r="D497" s="14" t="b">
        <f t="shared" si="14"/>
        <v>0</v>
      </c>
      <c r="E497" s="14">
        <f t="shared" ca="1" si="15"/>
        <v>38</v>
      </c>
    </row>
    <row r="498" spans="1:5" x14ac:dyDescent="0.2">
      <c r="A498" s="15" t="s">
        <v>1794</v>
      </c>
      <c r="B498" s="26">
        <v>17010073206</v>
      </c>
      <c r="C498" s="16" t="s">
        <v>1124</v>
      </c>
      <c r="D498" s="14" t="b">
        <f t="shared" si="14"/>
        <v>0</v>
      </c>
      <c r="E498" s="14">
        <f t="shared" ca="1" si="15"/>
        <v>55</v>
      </c>
    </row>
    <row r="499" spans="1:5" x14ac:dyDescent="0.2">
      <c r="A499" s="15" t="s">
        <v>1795</v>
      </c>
      <c r="B499" s="26">
        <v>28201138183</v>
      </c>
      <c r="C499" s="16" t="s">
        <v>1854</v>
      </c>
      <c r="D499" s="14" t="b">
        <f t="shared" si="14"/>
        <v>1</v>
      </c>
      <c r="E499" s="14">
        <f t="shared" ca="1" si="15"/>
        <v>43</v>
      </c>
    </row>
    <row r="500" spans="1:5" x14ac:dyDescent="0.2">
      <c r="A500" s="15" t="s">
        <v>1796</v>
      </c>
      <c r="B500" s="26">
        <v>26005239125</v>
      </c>
      <c r="C500" s="16" t="s">
        <v>1158</v>
      </c>
      <c r="D500" s="14" t="b">
        <f t="shared" si="14"/>
        <v>1</v>
      </c>
      <c r="E500" s="14">
        <f t="shared" ca="1" si="15"/>
        <v>65</v>
      </c>
    </row>
    <row r="501" spans="1:5" x14ac:dyDescent="0.2">
      <c r="A501" s="15" t="s">
        <v>1797</v>
      </c>
      <c r="B501" s="26">
        <v>18401097720</v>
      </c>
      <c r="C501" s="16" t="s">
        <v>1111</v>
      </c>
      <c r="D501" s="14" t="b">
        <f t="shared" si="14"/>
        <v>0</v>
      </c>
      <c r="E501" s="14">
        <f t="shared" ca="1" si="15"/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1"/>
  <sheetViews>
    <sheetView topLeftCell="C1" zoomScale="130" zoomScaleNormal="130" workbookViewId="0">
      <selection activeCell="O14" sqref="O14"/>
    </sheetView>
  </sheetViews>
  <sheetFormatPr defaultRowHeight="12" x14ac:dyDescent="0.2"/>
  <cols>
    <col min="2" max="2" width="11.83203125" customWidth="1"/>
    <col min="3" max="3" width="18.5" bestFit="1" customWidth="1"/>
    <col min="4" max="4" width="10.33203125" customWidth="1"/>
    <col min="5" max="5" width="11" customWidth="1"/>
    <col min="6" max="6" width="11.83203125" customWidth="1"/>
    <col min="8" max="8" width="33.33203125" bestFit="1" customWidth="1"/>
    <col min="11" max="11" width="18.1640625" bestFit="1" customWidth="1"/>
  </cols>
  <sheetData>
    <row r="1" spans="1:16" x14ac:dyDescent="0.2">
      <c r="A1" t="s">
        <v>2922</v>
      </c>
      <c r="B1" s="11" t="s">
        <v>1093</v>
      </c>
      <c r="C1" s="11" t="s">
        <v>0</v>
      </c>
      <c r="D1" s="11" t="s">
        <v>1094</v>
      </c>
      <c r="E1" s="11" t="s">
        <v>1095</v>
      </c>
      <c r="F1" s="12" t="s">
        <v>1858</v>
      </c>
    </row>
    <row r="2" spans="1:16" x14ac:dyDescent="0.2">
      <c r="A2">
        <v>1</v>
      </c>
      <c r="B2" s="2" t="s">
        <v>1170</v>
      </c>
      <c r="C2" t="s">
        <v>353</v>
      </c>
      <c r="D2" s="7" t="s">
        <v>1096</v>
      </c>
      <c r="E2" t="s">
        <v>1279</v>
      </c>
      <c r="F2" s="10">
        <v>490000</v>
      </c>
      <c r="H2" s="21" t="s">
        <v>2909</v>
      </c>
      <c r="I2" s="22"/>
      <c r="J2" s="23"/>
      <c r="K2" s="23" t="s">
        <v>1095</v>
      </c>
      <c r="L2" s="23"/>
      <c r="M2" s="23"/>
      <c r="N2" s="23"/>
    </row>
    <row r="3" spans="1:16" x14ac:dyDescent="0.2">
      <c r="A3">
        <v>2</v>
      </c>
      <c r="B3" s="2" t="s">
        <v>1171</v>
      </c>
      <c r="C3" t="s">
        <v>354</v>
      </c>
      <c r="D3" s="7" t="s">
        <v>1097</v>
      </c>
      <c r="E3" t="s">
        <v>1156</v>
      </c>
      <c r="F3" s="10">
        <v>270000</v>
      </c>
      <c r="H3" s="24">
        <f>DSUM(varosok,"kereset",K2:K3)</f>
        <v>0</v>
      </c>
      <c r="I3" s="14"/>
      <c r="J3" s="14"/>
      <c r="K3" s="14" t="s">
        <v>1096</v>
      </c>
      <c r="L3" s="14"/>
      <c r="M3" s="14"/>
      <c r="N3" s="14"/>
    </row>
    <row r="4" spans="1:16" x14ac:dyDescent="0.2">
      <c r="A4">
        <v>3</v>
      </c>
      <c r="B4" s="2" t="s">
        <v>1172</v>
      </c>
      <c r="C4" t="s">
        <v>355</v>
      </c>
      <c r="D4" s="7" t="s">
        <v>1098</v>
      </c>
      <c r="E4" t="s">
        <v>1156</v>
      </c>
      <c r="F4" s="10">
        <v>340000</v>
      </c>
    </row>
    <row r="5" spans="1:16" x14ac:dyDescent="0.2">
      <c r="A5">
        <v>4</v>
      </c>
      <c r="B5" s="2" t="s">
        <v>1173</v>
      </c>
      <c r="C5" t="s">
        <v>356</v>
      </c>
      <c r="D5" s="7" t="s">
        <v>1099</v>
      </c>
      <c r="E5" t="s">
        <v>1288</v>
      </c>
      <c r="F5" s="10">
        <v>220000</v>
      </c>
    </row>
    <row r="6" spans="1:16" x14ac:dyDescent="0.2">
      <c r="A6">
        <v>5</v>
      </c>
      <c r="B6" s="2" t="s">
        <v>1174</v>
      </c>
      <c r="C6" t="s">
        <v>357</v>
      </c>
      <c r="D6" s="7" t="s">
        <v>1100</v>
      </c>
      <c r="E6" t="s">
        <v>1295</v>
      </c>
      <c r="F6" s="10">
        <v>500000</v>
      </c>
    </row>
    <row r="7" spans="1:16" x14ac:dyDescent="0.2">
      <c r="A7">
        <v>6</v>
      </c>
      <c r="B7" s="2" t="s">
        <v>1175</v>
      </c>
      <c r="C7" t="s">
        <v>358</v>
      </c>
      <c r="D7" s="7" t="s">
        <v>1101</v>
      </c>
      <c r="E7" t="s">
        <v>1279</v>
      </c>
      <c r="F7" s="10">
        <v>490000</v>
      </c>
    </row>
    <row r="8" spans="1:16" x14ac:dyDescent="0.2">
      <c r="A8">
        <v>7</v>
      </c>
      <c r="B8" s="2" t="s">
        <v>1176</v>
      </c>
      <c r="C8" t="s">
        <v>359</v>
      </c>
      <c r="D8" s="7" t="s">
        <v>1102</v>
      </c>
      <c r="E8" t="s">
        <v>1301</v>
      </c>
      <c r="F8" s="10">
        <v>390000</v>
      </c>
      <c r="H8" s="21" t="s">
        <v>2910</v>
      </c>
      <c r="I8" s="22"/>
      <c r="J8" s="23"/>
      <c r="K8" s="23"/>
      <c r="L8" s="23"/>
      <c r="M8" s="23"/>
      <c r="N8" s="23"/>
      <c r="O8" t="s">
        <v>1094</v>
      </c>
      <c r="P8" t="s">
        <v>1858</v>
      </c>
    </row>
    <row r="9" spans="1:16" x14ac:dyDescent="0.2">
      <c r="A9">
        <v>8</v>
      </c>
      <c r="B9" s="2" t="s">
        <v>1177</v>
      </c>
      <c r="C9" t="s">
        <v>360</v>
      </c>
      <c r="D9" s="7" t="s">
        <v>1103</v>
      </c>
      <c r="E9" t="s">
        <v>1288</v>
      </c>
      <c r="F9" s="10">
        <v>510000</v>
      </c>
      <c r="H9" s="24" t="str">
        <f>DGET(varosok,"lakhely",O8:P9)</f>
        <v>Hajdúhadház</v>
      </c>
      <c r="I9" s="14"/>
      <c r="J9" s="14"/>
      <c r="K9" s="14"/>
      <c r="L9" s="14"/>
      <c r="M9" s="14"/>
      <c r="N9" s="14"/>
      <c r="O9" t="s">
        <v>2923</v>
      </c>
      <c r="P9">
        <f>DMAX(varosok,"kereset",O8:O9)</f>
        <v>540000</v>
      </c>
    </row>
    <row r="10" spans="1:16" x14ac:dyDescent="0.2">
      <c r="A10">
        <v>9</v>
      </c>
      <c r="B10" s="2" t="s">
        <v>1178</v>
      </c>
      <c r="C10" t="s">
        <v>361</v>
      </c>
      <c r="D10" s="7" t="s">
        <v>1104</v>
      </c>
      <c r="E10" t="s">
        <v>1291</v>
      </c>
      <c r="F10" s="10">
        <v>320000</v>
      </c>
    </row>
    <row r="11" spans="1:16" x14ac:dyDescent="0.2">
      <c r="A11">
        <v>10</v>
      </c>
      <c r="B11" s="2" t="s">
        <v>1179</v>
      </c>
      <c r="C11" t="s">
        <v>362</v>
      </c>
      <c r="D11" s="7" t="s">
        <v>1105</v>
      </c>
      <c r="E11" t="s">
        <v>1272</v>
      </c>
      <c r="F11" s="10">
        <v>480000</v>
      </c>
    </row>
    <row r="12" spans="1:16" x14ac:dyDescent="0.2">
      <c r="A12">
        <v>11</v>
      </c>
      <c r="B12" s="2" t="s">
        <v>1180</v>
      </c>
      <c r="C12" t="s">
        <v>363</v>
      </c>
      <c r="D12" s="7" t="s">
        <v>1106</v>
      </c>
      <c r="E12" t="s">
        <v>1271</v>
      </c>
      <c r="F12" s="10">
        <v>360000</v>
      </c>
    </row>
    <row r="13" spans="1:16" x14ac:dyDescent="0.2">
      <c r="A13">
        <v>12</v>
      </c>
      <c r="B13" s="2" t="s">
        <v>1181</v>
      </c>
      <c r="C13" t="s">
        <v>364</v>
      </c>
      <c r="D13" s="7" t="s">
        <v>1107</v>
      </c>
      <c r="E13" t="s">
        <v>1118</v>
      </c>
      <c r="F13" s="10">
        <v>270000</v>
      </c>
    </row>
    <row r="14" spans="1:16" x14ac:dyDescent="0.2">
      <c r="A14">
        <v>13</v>
      </c>
      <c r="B14" s="2" t="s">
        <v>1182</v>
      </c>
      <c r="C14" t="s">
        <v>365</v>
      </c>
      <c r="D14" s="7" t="s">
        <v>1108</v>
      </c>
      <c r="E14" t="s">
        <v>1138</v>
      </c>
      <c r="F14" s="10">
        <v>430000</v>
      </c>
      <c r="H14" s="21" t="s">
        <v>2911</v>
      </c>
      <c r="I14" s="22"/>
      <c r="J14" s="23"/>
      <c r="K14" s="23" t="s">
        <v>1858</v>
      </c>
      <c r="L14" s="23" t="s">
        <v>1095</v>
      </c>
      <c r="M14" s="23"/>
      <c r="N14" s="23"/>
    </row>
    <row r="15" spans="1:16" x14ac:dyDescent="0.2">
      <c r="A15">
        <v>14</v>
      </c>
      <c r="B15" s="2" t="s">
        <v>1183</v>
      </c>
      <c r="C15" t="s">
        <v>366</v>
      </c>
      <c r="D15" s="7" t="s">
        <v>1109</v>
      </c>
      <c r="E15" t="s">
        <v>1156</v>
      </c>
      <c r="F15" s="10">
        <v>490000</v>
      </c>
      <c r="H15" s="24">
        <f>DCOUNTA(varosok,F1,K14:L15)</f>
        <v>4</v>
      </c>
      <c r="I15" s="14"/>
      <c r="J15" s="14"/>
      <c r="K15" s="14" t="str">
        <f>"&gt;"&amp;DAVERAGE(varosok,"kereset",L14:L15)</f>
        <v>&gt;415714,285714286</v>
      </c>
      <c r="L15" s="14" t="s">
        <v>1301</v>
      </c>
      <c r="M15" s="14"/>
      <c r="N15" s="14"/>
    </row>
    <row r="16" spans="1:16" x14ac:dyDescent="0.2">
      <c r="A16">
        <v>15</v>
      </c>
      <c r="B16" s="2" t="s">
        <v>1184</v>
      </c>
      <c r="C16" t="s">
        <v>367</v>
      </c>
      <c r="D16" s="7" t="s">
        <v>1110</v>
      </c>
      <c r="E16" t="s">
        <v>1271</v>
      </c>
      <c r="F16" s="10">
        <v>370000</v>
      </c>
    </row>
    <row r="17" spans="1:14" x14ac:dyDescent="0.2">
      <c r="A17">
        <v>16</v>
      </c>
      <c r="B17" s="2" t="s">
        <v>1185</v>
      </c>
      <c r="C17" t="s">
        <v>368</v>
      </c>
      <c r="D17" s="7" t="s">
        <v>1111</v>
      </c>
      <c r="E17" t="s">
        <v>1289</v>
      </c>
      <c r="F17" s="10">
        <v>280000</v>
      </c>
    </row>
    <row r="18" spans="1:14" x14ac:dyDescent="0.2">
      <c r="A18">
        <v>17</v>
      </c>
      <c r="B18" s="2" t="s">
        <v>1186</v>
      </c>
      <c r="C18" t="s">
        <v>369</v>
      </c>
      <c r="D18" s="7" t="s">
        <v>1112</v>
      </c>
      <c r="E18" t="s">
        <v>1112</v>
      </c>
      <c r="F18" s="10">
        <v>550000</v>
      </c>
    </row>
    <row r="19" spans="1:14" x14ac:dyDescent="0.2">
      <c r="A19">
        <v>18</v>
      </c>
      <c r="B19" s="2" t="s">
        <v>1187</v>
      </c>
      <c r="C19" t="s">
        <v>370</v>
      </c>
      <c r="D19" s="7" t="s">
        <v>1113</v>
      </c>
      <c r="E19" t="s">
        <v>1289</v>
      </c>
      <c r="F19" s="10">
        <v>210000</v>
      </c>
      <c r="H19" s="21" t="s">
        <v>2912</v>
      </c>
      <c r="I19" s="22"/>
      <c r="J19" s="23"/>
      <c r="K19" s="23"/>
      <c r="L19" s="23"/>
      <c r="M19" s="23" t="s">
        <v>1095</v>
      </c>
      <c r="N19" s="23" t="s">
        <v>1094</v>
      </c>
    </row>
    <row r="20" spans="1:14" x14ac:dyDescent="0.2">
      <c r="A20">
        <v>19</v>
      </c>
      <c r="B20" s="2" t="s">
        <v>1188</v>
      </c>
      <c r="C20" t="s">
        <v>371</v>
      </c>
      <c r="D20" s="7" t="s">
        <v>1114</v>
      </c>
      <c r="E20" t="s">
        <v>1138</v>
      </c>
      <c r="F20" s="10">
        <v>500000</v>
      </c>
      <c r="H20" s="24">
        <f>DAVERAGE(varosok,"kereset",M19:N21)</f>
        <v>384761.90476190473</v>
      </c>
      <c r="I20" s="14"/>
      <c r="J20" s="14"/>
      <c r="K20" s="14"/>
      <c r="L20" s="14"/>
      <c r="M20" s="14" t="s">
        <v>2921</v>
      </c>
    </row>
    <row r="21" spans="1:14" x14ac:dyDescent="0.2">
      <c r="A21">
        <v>20</v>
      </c>
      <c r="B21" s="2" t="s">
        <v>1189</v>
      </c>
      <c r="C21" t="s">
        <v>372</v>
      </c>
      <c r="D21" s="7" t="s">
        <v>1115</v>
      </c>
      <c r="E21" t="s">
        <v>1271</v>
      </c>
      <c r="F21" s="10">
        <v>540000</v>
      </c>
      <c r="N21" s="14" t="s">
        <v>2921</v>
      </c>
    </row>
    <row r="22" spans="1:14" x14ac:dyDescent="0.2">
      <c r="A22">
        <v>21</v>
      </c>
      <c r="B22" s="2" t="s">
        <v>1190</v>
      </c>
      <c r="C22" t="s">
        <v>373</v>
      </c>
      <c r="D22" s="7" t="s">
        <v>1116</v>
      </c>
      <c r="E22" t="s">
        <v>1289</v>
      </c>
      <c r="F22" s="10">
        <v>230000</v>
      </c>
    </row>
    <row r="23" spans="1:14" x14ac:dyDescent="0.2">
      <c r="A23">
        <v>22</v>
      </c>
      <c r="B23" s="2" t="s">
        <v>1191</v>
      </c>
      <c r="C23" t="s">
        <v>374</v>
      </c>
      <c r="D23" s="7" t="s">
        <v>1117</v>
      </c>
      <c r="E23" t="s">
        <v>1279</v>
      </c>
      <c r="F23" s="10">
        <v>270000</v>
      </c>
    </row>
    <row r="24" spans="1:14" x14ac:dyDescent="0.2">
      <c r="A24">
        <v>23</v>
      </c>
      <c r="B24" s="2" t="s">
        <v>1192</v>
      </c>
      <c r="C24" t="s">
        <v>375</v>
      </c>
      <c r="D24" s="7" t="s">
        <v>1118</v>
      </c>
      <c r="E24" t="s">
        <v>1118</v>
      </c>
      <c r="F24" s="10">
        <v>200000</v>
      </c>
    </row>
    <row r="25" spans="1:14" x14ac:dyDescent="0.2">
      <c r="A25">
        <v>24</v>
      </c>
      <c r="B25" s="2" t="s">
        <v>1193</v>
      </c>
      <c r="C25" t="s">
        <v>376</v>
      </c>
      <c r="D25" s="7" t="s">
        <v>1119</v>
      </c>
      <c r="E25" t="s">
        <v>1301</v>
      </c>
      <c r="F25" s="10">
        <v>430000</v>
      </c>
    </row>
    <row r="26" spans="1:14" x14ac:dyDescent="0.2">
      <c r="A26">
        <v>25</v>
      </c>
      <c r="B26" s="2" t="s">
        <v>1194</v>
      </c>
      <c r="C26" t="s">
        <v>377</v>
      </c>
      <c r="D26" s="7" t="s">
        <v>1120</v>
      </c>
      <c r="E26" t="s">
        <v>1118</v>
      </c>
      <c r="F26" s="10">
        <v>270000</v>
      </c>
    </row>
    <row r="27" spans="1:14" x14ac:dyDescent="0.2">
      <c r="A27">
        <v>26</v>
      </c>
      <c r="B27" s="2" t="s">
        <v>1195</v>
      </c>
      <c r="C27" t="s">
        <v>378</v>
      </c>
      <c r="D27" s="7" t="s">
        <v>1121</v>
      </c>
      <c r="E27" t="s">
        <v>1112</v>
      </c>
      <c r="F27" s="10">
        <v>300000</v>
      </c>
    </row>
    <row r="28" spans="1:14" x14ac:dyDescent="0.2">
      <c r="A28">
        <v>27</v>
      </c>
      <c r="B28" s="2" t="s">
        <v>1196</v>
      </c>
      <c r="C28" t="s">
        <v>379</v>
      </c>
      <c r="D28" s="7" t="s">
        <v>1122</v>
      </c>
      <c r="E28" t="s">
        <v>1289</v>
      </c>
      <c r="F28" s="10">
        <v>510000</v>
      </c>
    </row>
    <row r="29" spans="1:14" x14ac:dyDescent="0.2">
      <c r="A29">
        <v>28</v>
      </c>
      <c r="B29" s="2" t="s">
        <v>1197</v>
      </c>
      <c r="C29" t="s">
        <v>380</v>
      </c>
      <c r="D29" s="7" t="s">
        <v>1123</v>
      </c>
      <c r="E29" t="s">
        <v>1295</v>
      </c>
      <c r="F29" s="10">
        <v>500000</v>
      </c>
    </row>
    <row r="30" spans="1:14" x14ac:dyDescent="0.2">
      <c r="A30">
        <v>29</v>
      </c>
      <c r="B30" s="2" t="s">
        <v>1198</v>
      </c>
      <c r="C30" t="s">
        <v>381</v>
      </c>
      <c r="D30" s="7" t="s">
        <v>1124</v>
      </c>
      <c r="E30" t="s">
        <v>1169</v>
      </c>
      <c r="F30" s="10">
        <v>210000</v>
      </c>
    </row>
    <row r="31" spans="1:14" x14ac:dyDescent="0.2">
      <c r="A31">
        <v>30</v>
      </c>
      <c r="B31" s="2" t="s">
        <v>1199</v>
      </c>
      <c r="C31" t="s">
        <v>382</v>
      </c>
      <c r="D31" s="7" t="s">
        <v>1125</v>
      </c>
      <c r="E31" t="s">
        <v>1301</v>
      </c>
      <c r="F31" s="10">
        <v>510000</v>
      </c>
    </row>
    <row r="32" spans="1:14" x14ac:dyDescent="0.2">
      <c r="A32">
        <v>31</v>
      </c>
      <c r="B32" s="2" t="s">
        <v>1200</v>
      </c>
      <c r="C32" t="s">
        <v>383</v>
      </c>
      <c r="D32" s="7" t="s">
        <v>1126</v>
      </c>
      <c r="E32" t="s">
        <v>1138</v>
      </c>
      <c r="F32" s="10">
        <v>480000</v>
      </c>
    </row>
    <row r="33" spans="1:6" x14ac:dyDescent="0.2">
      <c r="A33">
        <v>32</v>
      </c>
      <c r="B33" s="2" t="s">
        <v>1201</v>
      </c>
      <c r="C33" t="s">
        <v>384</v>
      </c>
      <c r="D33" s="7" t="s">
        <v>1110</v>
      </c>
      <c r="E33" t="s">
        <v>1279</v>
      </c>
      <c r="F33" s="10">
        <v>260000</v>
      </c>
    </row>
    <row r="34" spans="1:6" x14ac:dyDescent="0.2">
      <c r="A34">
        <v>33</v>
      </c>
      <c r="B34" s="2" t="s">
        <v>1202</v>
      </c>
      <c r="C34" t="s">
        <v>385</v>
      </c>
      <c r="D34" s="7" t="s">
        <v>1127</v>
      </c>
      <c r="E34" t="s">
        <v>1288</v>
      </c>
      <c r="F34" s="10">
        <v>390000</v>
      </c>
    </row>
    <row r="35" spans="1:6" x14ac:dyDescent="0.2">
      <c r="A35">
        <v>34</v>
      </c>
      <c r="B35" s="2" t="s">
        <v>1203</v>
      </c>
      <c r="C35" t="s">
        <v>386</v>
      </c>
      <c r="D35" s="7" t="s">
        <v>1128</v>
      </c>
      <c r="E35" t="s">
        <v>1271</v>
      </c>
      <c r="F35" s="10">
        <v>370000</v>
      </c>
    </row>
    <row r="36" spans="1:6" x14ac:dyDescent="0.2">
      <c r="A36">
        <v>35</v>
      </c>
      <c r="B36" s="2" t="s">
        <v>1204</v>
      </c>
      <c r="C36" t="s">
        <v>387</v>
      </c>
      <c r="D36" s="7" t="s">
        <v>1129</v>
      </c>
      <c r="E36" t="s">
        <v>1272</v>
      </c>
      <c r="F36" s="10">
        <v>510000</v>
      </c>
    </row>
    <row r="37" spans="1:6" x14ac:dyDescent="0.2">
      <c r="A37">
        <v>36</v>
      </c>
      <c r="B37" s="2" t="s">
        <v>1205</v>
      </c>
      <c r="C37" t="s">
        <v>388</v>
      </c>
      <c r="D37" s="7" t="s">
        <v>1130</v>
      </c>
      <c r="E37" t="s">
        <v>1271</v>
      </c>
      <c r="F37" s="10">
        <v>340000</v>
      </c>
    </row>
    <row r="38" spans="1:6" x14ac:dyDescent="0.2">
      <c r="A38">
        <v>37</v>
      </c>
      <c r="B38" s="2" t="s">
        <v>1206</v>
      </c>
      <c r="C38" t="s">
        <v>389</v>
      </c>
      <c r="D38" s="7" t="s">
        <v>1115</v>
      </c>
      <c r="E38" t="s">
        <v>1156</v>
      </c>
      <c r="F38" s="10">
        <v>480000</v>
      </c>
    </row>
    <row r="39" spans="1:6" x14ac:dyDescent="0.2">
      <c r="A39">
        <v>38</v>
      </c>
      <c r="B39" s="2" t="s">
        <v>1207</v>
      </c>
      <c r="C39" t="s">
        <v>390</v>
      </c>
      <c r="D39" s="7" t="s">
        <v>1104</v>
      </c>
      <c r="E39" t="s">
        <v>1291</v>
      </c>
      <c r="F39" s="10">
        <v>280000</v>
      </c>
    </row>
    <row r="40" spans="1:6" x14ac:dyDescent="0.2">
      <c r="A40">
        <v>39</v>
      </c>
      <c r="B40" s="2" t="s">
        <v>1208</v>
      </c>
      <c r="C40" t="s">
        <v>391</v>
      </c>
      <c r="D40" s="7" t="s">
        <v>1099</v>
      </c>
      <c r="E40" t="s">
        <v>1272</v>
      </c>
      <c r="F40" s="10">
        <v>500000</v>
      </c>
    </row>
    <row r="41" spans="1:6" x14ac:dyDescent="0.2">
      <c r="A41">
        <v>40</v>
      </c>
      <c r="B41" s="2" t="s">
        <v>1209</v>
      </c>
      <c r="C41" t="s">
        <v>392</v>
      </c>
      <c r="D41" s="7" t="s">
        <v>1131</v>
      </c>
      <c r="E41" t="s">
        <v>1295</v>
      </c>
      <c r="F41" s="10">
        <v>260000</v>
      </c>
    </row>
    <row r="42" spans="1:6" x14ac:dyDescent="0.2">
      <c r="A42">
        <v>41</v>
      </c>
      <c r="B42" s="2" t="s">
        <v>1091</v>
      </c>
      <c r="C42" t="s">
        <v>393</v>
      </c>
      <c r="D42" s="7" t="s">
        <v>1132</v>
      </c>
      <c r="E42" t="s">
        <v>1156</v>
      </c>
      <c r="F42" s="10">
        <v>530000</v>
      </c>
    </row>
    <row r="43" spans="1:6" x14ac:dyDescent="0.2">
      <c r="A43">
        <v>42</v>
      </c>
      <c r="B43" s="2" t="s">
        <v>1210</v>
      </c>
      <c r="C43" t="s">
        <v>394</v>
      </c>
      <c r="D43" s="7" t="s">
        <v>1133</v>
      </c>
      <c r="E43" t="s">
        <v>1279</v>
      </c>
      <c r="F43" s="10">
        <v>420000</v>
      </c>
    </row>
    <row r="44" spans="1:6" x14ac:dyDescent="0.2">
      <c r="A44">
        <v>43</v>
      </c>
      <c r="B44" s="2" t="s">
        <v>1211</v>
      </c>
      <c r="C44" t="s">
        <v>395</v>
      </c>
      <c r="D44" s="7" t="s">
        <v>1134</v>
      </c>
      <c r="E44" t="s">
        <v>1169</v>
      </c>
      <c r="F44" s="10">
        <v>350000</v>
      </c>
    </row>
    <row r="45" spans="1:6" x14ac:dyDescent="0.2">
      <c r="A45">
        <v>44</v>
      </c>
      <c r="B45" s="2" t="s">
        <v>1212</v>
      </c>
      <c r="C45" t="s">
        <v>396</v>
      </c>
      <c r="D45" s="7" t="s">
        <v>1135</v>
      </c>
      <c r="E45" t="s">
        <v>1271</v>
      </c>
      <c r="F45" s="10">
        <v>220000</v>
      </c>
    </row>
    <row r="46" spans="1:6" x14ac:dyDescent="0.2">
      <c r="A46">
        <v>45</v>
      </c>
      <c r="B46" s="2" t="s">
        <v>1213</v>
      </c>
      <c r="C46" t="s">
        <v>397</v>
      </c>
      <c r="D46" s="7" t="s">
        <v>1136</v>
      </c>
      <c r="E46" t="s">
        <v>1288</v>
      </c>
      <c r="F46" s="10">
        <v>370000</v>
      </c>
    </row>
    <row r="47" spans="1:6" x14ac:dyDescent="0.2">
      <c r="A47">
        <v>46</v>
      </c>
      <c r="B47" s="2" t="s">
        <v>1214</v>
      </c>
      <c r="C47" t="s">
        <v>398</v>
      </c>
      <c r="D47" s="7" t="s">
        <v>1133</v>
      </c>
      <c r="E47" t="s">
        <v>1112</v>
      </c>
      <c r="F47" s="10">
        <v>330000</v>
      </c>
    </row>
    <row r="48" spans="1:6" x14ac:dyDescent="0.2">
      <c r="A48">
        <v>47</v>
      </c>
      <c r="B48" s="2" t="s">
        <v>1215</v>
      </c>
      <c r="C48" t="s">
        <v>399</v>
      </c>
      <c r="D48" s="7" t="s">
        <v>1137</v>
      </c>
      <c r="E48" t="s">
        <v>1288</v>
      </c>
      <c r="F48" s="10">
        <v>470000</v>
      </c>
    </row>
    <row r="49" spans="1:6" x14ac:dyDescent="0.2">
      <c r="A49">
        <v>48</v>
      </c>
      <c r="B49" s="2" t="s">
        <v>1216</v>
      </c>
      <c r="C49" t="s">
        <v>400</v>
      </c>
      <c r="D49" s="7" t="s">
        <v>1138</v>
      </c>
      <c r="E49" t="s">
        <v>1138</v>
      </c>
      <c r="F49" s="10">
        <v>360000</v>
      </c>
    </row>
    <row r="50" spans="1:6" x14ac:dyDescent="0.2">
      <c r="A50">
        <v>49</v>
      </c>
      <c r="B50" s="2" t="s">
        <v>1217</v>
      </c>
      <c r="C50" t="s">
        <v>401</v>
      </c>
      <c r="D50" s="7" t="s">
        <v>1139</v>
      </c>
      <c r="E50" t="s">
        <v>1156</v>
      </c>
      <c r="F50" s="10">
        <v>370000</v>
      </c>
    </row>
    <row r="51" spans="1:6" x14ac:dyDescent="0.2">
      <c r="A51">
        <v>50</v>
      </c>
      <c r="B51" s="2" t="s">
        <v>1218</v>
      </c>
      <c r="C51" t="s">
        <v>402</v>
      </c>
      <c r="D51" s="7" t="s">
        <v>1140</v>
      </c>
      <c r="E51" t="s">
        <v>1288</v>
      </c>
      <c r="F51" s="10">
        <v>330000</v>
      </c>
    </row>
    <row r="52" spans="1:6" x14ac:dyDescent="0.2">
      <c r="A52">
        <v>51</v>
      </c>
      <c r="B52" s="2" t="s">
        <v>1219</v>
      </c>
      <c r="C52" t="s">
        <v>403</v>
      </c>
      <c r="D52" s="7" t="s">
        <v>1141</v>
      </c>
      <c r="E52" t="s">
        <v>1288</v>
      </c>
      <c r="F52" s="10">
        <v>510000</v>
      </c>
    </row>
    <row r="53" spans="1:6" x14ac:dyDescent="0.2">
      <c r="A53">
        <v>52</v>
      </c>
      <c r="B53" s="2" t="s">
        <v>1220</v>
      </c>
      <c r="C53" t="s">
        <v>404</v>
      </c>
      <c r="D53" s="7" t="s">
        <v>1142</v>
      </c>
      <c r="E53" t="s">
        <v>1289</v>
      </c>
      <c r="F53" s="10">
        <v>260000</v>
      </c>
    </row>
    <row r="54" spans="1:6" x14ac:dyDescent="0.2">
      <c r="A54">
        <v>53</v>
      </c>
      <c r="B54" s="2" t="s">
        <v>1221</v>
      </c>
      <c r="C54" t="s">
        <v>405</v>
      </c>
      <c r="D54" s="7" t="s">
        <v>1128</v>
      </c>
      <c r="E54" t="s">
        <v>1272</v>
      </c>
      <c r="F54" s="10">
        <v>320000</v>
      </c>
    </row>
    <row r="55" spans="1:6" x14ac:dyDescent="0.2">
      <c r="A55">
        <v>54</v>
      </c>
      <c r="B55" s="2" t="s">
        <v>1222</v>
      </c>
      <c r="C55" t="s">
        <v>406</v>
      </c>
      <c r="D55" s="7" t="s">
        <v>1143</v>
      </c>
      <c r="E55" t="s">
        <v>1289</v>
      </c>
      <c r="F55" s="10">
        <v>260000</v>
      </c>
    </row>
    <row r="56" spans="1:6" x14ac:dyDescent="0.2">
      <c r="A56">
        <v>55</v>
      </c>
      <c r="B56" s="2" t="s">
        <v>1223</v>
      </c>
      <c r="C56" t="s">
        <v>407</v>
      </c>
      <c r="D56" s="7" t="s">
        <v>1144</v>
      </c>
      <c r="E56" t="s">
        <v>1112</v>
      </c>
      <c r="F56" s="10">
        <v>310000</v>
      </c>
    </row>
    <row r="57" spans="1:6" x14ac:dyDescent="0.2">
      <c r="A57">
        <v>56</v>
      </c>
      <c r="B57" s="2" t="s">
        <v>1224</v>
      </c>
      <c r="C57" t="s">
        <v>408</v>
      </c>
      <c r="D57" s="7" t="s">
        <v>1145</v>
      </c>
      <c r="E57" t="s">
        <v>1118</v>
      </c>
      <c r="F57" s="10">
        <v>390000</v>
      </c>
    </row>
    <row r="58" spans="1:6" x14ac:dyDescent="0.2">
      <c r="A58">
        <v>57</v>
      </c>
      <c r="B58" s="2" t="s">
        <v>1225</v>
      </c>
      <c r="C58" t="s">
        <v>409</v>
      </c>
      <c r="D58" s="7" t="s">
        <v>1141</v>
      </c>
      <c r="E58" t="s">
        <v>1291</v>
      </c>
      <c r="F58" s="10">
        <v>230000</v>
      </c>
    </row>
    <row r="59" spans="1:6" x14ac:dyDescent="0.2">
      <c r="A59">
        <v>58</v>
      </c>
      <c r="B59" s="2" t="s">
        <v>1226</v>
      </c>
      <c r="C59" t="s">
        <v>410</v>
      </c>
      <c r="D59" s="7" t="s">
        <v>1118</v>
      </c>
      <c r="E59" t="s">
        <v>1289</v>
      </c>
      <c r="F59" s="10">
        <v>300000</v>
      </c>
    </row>
    <row r="60" spans="1:6" x14ac:dyDescent="0.2">
      <c r="A60">
        <v>59</v>
      </c>
      <c r="B60" s="2" t="s">
        <v>1227</v>
      </c>
      <c r="C60" t="s">
        <v>411</v>
      </c>
      <c r="D60" s="7" t="s">
        <v>1146</v>
      </c>
      <c r="E60" t="s">
        <v>1271</v>
      </c>
      <c r="F60" s="10">
        <v>200000</v>
      </c>
    </row>
    <row r="61" spans="1:6" x14ac:dyDescent="0.2">
      <c r="A61">
        <v>60</v>
      </c>
      <c r="B61" s="2" t="s">
        <v>1228</v>
      </c>
      <c r="C61" t="s">
        <v>412</v>
      </c>
      <c r="D61" s="7" t="s">
        <v>1147</v>
      </c>
      <c r="E61" t="s">
        <v>1301</v>
      </c>
      <c r="F61" s="10">
        <v>450000</v>
      </c>
    </row>
    <row r="62" spans="1:6" x14ac:dyDescent="0.2">
      <c r="A62">
        <v>61</v>
      </c>
      <c r="B62" s="2" t="s">
        <v>1229</v>
      </c>
      <c r="C62" t="s">
        <v>413</v>
      </c>
      <c r="D62" s="7" t="s">
        <v>1142</v>
      </c>
      <c r="E62" t="s">
        <v>1272</v>
      </c>
      <c r="F62" s="10">
        <v>510000</v>
      </c>
    </row>
    <row r="63" spans="1:6" x14ac:dyDescent="0.2">
      <c r="A63">
        <v>62</v>
      </c>
      <c r="B63" s="2" t="s">
        <v>1230</v>
      </c>
      <c r="C63" t="s">
        <v>414</v>
      </c>
      <c r="D63" s="7" t="s">
        <v>1103</v>
      </c>
      <c r="E63" t="s">
        <v>1272</v>
      </c>
      <c r="F63" s="10">
        <v>290000</v>
      </c>
    </row>
    <row r="64" spans="1:6" x14ac:dyDescent="0.2">
      <c r="A64">
        <v>63</v>
      </c>
      <c r="B64" s="2" t="s">
        <v>1231</v>
      </c>
      <c r="C64" t="s">
        <v>415</v>
      </c>
      <c r="D64" s="7" t="s">
        <v>1139</v>
      </c>
      <c r="E64" t="s">
        <v>1295</v>
      </c>
      <c r="F64" s="10">
        <v>540000</v>
      </c>
    </row>
    <row r="65" spans="1:6" x14ac:dyDescent="0.2">
      <c r="A65">
        <v>64</v>
      </c>
      <c r="B65" s="2" t="s">
        <v>1232</v>
      </c>
      <c r="C65" t="s">
        <v>416</v>
      </c>
      <c r="D65" s="7" t="s">
        <v>1148</v>
      </c>
      <c r="E65" t="s">
        <v>1272</v>
      </c>
      <c r="F65" s="10">
        <v>470000</v>
      </c>
    </row>
    <row r="66" spans="1:6" x14ac:dyDescent="0.2">
      <c r="A66">
        <v>65</v>
      </c>
      <c r="B66" s="2" t="s">
        <v>1233</v>
      </c>
      <c r="C66" t="s">
        <v>417</v>
      </c>
      <c r="D66" s="7" t="s">
        <v>1114</v>
      </c>
      <c r="E66" t="s">
        <v>1295</v>
      </c>
      <c r="F66" s="10">
        <v>390000</v>
      </c>
    </row>
    <row r="67" spans="1:6" x14ac:dyDescent="0.2">
      <c r="A67">
        <v>66</v>
      </c>
      <c r="B67" s="2" t="s">
        <v>1234</v>
      </c>
      <c r="C67" t="s">
        <v>418</v>
      </c>
      <c r="D67" s="7" t="s">
        <v>1149</v>
      </c>
      <c r="E67" t="s">
        <v>1112</v>
      </c>
      <c r="F67" s="10">
        <v>360000</v>
      </c>
    </row>
    <row r="68" spans="1:6" x14ac:dyDescent="0.2">
      <c r="A68">
        <v>67</v>
      </c>
      <c r="B68" s="2" t="s">
        <v>1235</v>
      </c>
      <c r="C68" t="s">
        <v>419</v>
      </c>
      <c r="D68" s="7" t="s">
        <v>1150</v>
      </c>
      <c r="E68" t="s">
        <v>1299</v>
      </c>
      <c r="F68" s="10">
        <v>350000</v>
      </c>
    </row>
    <row r="69" spans="1:6" x14ac:dyDescent="0.2">
      <c r="A69">
        <v>68</v>
      </c>
      <c r="B69" s="2" t="s">
        <v>1236</v>
      </c>
      <c r="C69" t="s">
        <v>420</v>
      </c>
      <c r="D69" s="7" t="s">
        <v>1125</v>
      </c>
      <c r="E69" t="s">
        <v>1291</v>
      </c>
      <c r="F69" s="10">
        <v>250000</v>
      </c>
    </row>
    <row r="70" spans="1:6" x14ac:dyDescent="0.2">
      <c r="A70">
        <v>69</v>
      </c>
      <c r="B70" s="2" t="s">
        <v>1237</v>
      </c>
      <c r="C70" t="s">
        <v>421</v>
      </c>
      <c r="D70" s="7" t="s">
        <v>1119</v>
      </c>
      <c r="E70" t="s">
        <v>1118</v>
      </c>
      <c r="F70" s="10">
        <v>470000</v>
      </c>
    </row>
    <row r="71" spans="1:6" x14ac:dyDescent="0.2">
      <c r="A71">
        <v>70</v>
      </c>
      <c r="B71" s="2" t="s">
        <v>1238</v>
      </c>
      <c r="C71" t="s">
        <v>422</v>
      </c>
      <c r="D71" s="7" t="s">
        <v>1151</v>
      </c>
      <c r="E71" t="s">
        <v>1169</v>
      </c>
      <c r="F71" s="10">
        <v>200000</v>
      </c>
    </row>
    <row r="72" spans="1:6" x14ac:dyDescent="0.2">
      <c r="A72">
        <v>71</v>
      </c>
      <c r="B72" s="2" t="s">
        <v>1239</v>
      </c>
      <c r="C72" t="s">
        <v>423</v>
      </c>
      <c r="D72" s="7" t="s">
        <v>1152</v>
      </c>
      <c r="E72" t="s">
        <v>1271</v>
      </c>
      <c r="F72" s="10">
        <v>340000</v>
      </c>
    </row>
    <row r="73" spans="1:6" x14ac:dyDescent="0.2">
      <c r="A73">
        <v>72</v>
      </c>
      <c r="B73" s="2" t="s">
        <v>1240</v>
      </c>
      <c r="C73" t="s">
        <v>424</v>
      </c>
      <c r="D73" s="7" t="s">
        <v>1153</v>
      </c>
      <c r="E73" t="s">
        <v>1295</v>
      </c>
      <c r="F73" s="10">
        <v>240000</v>
      </c>
    </row>
    <row r="74" spans="1:6" x14ac:dyDescent="0.2">
      <c r="A74">
        <v>73</v>
      </c>
      <c r="B74" s="2" t="s">
        <v>1241</v>
      </c>
      <c r="C74" t="s">
        <v>425</v>
      </c>
      <c r="D74" s="7" t="s">
        <v>1154</v>
      </c>
      <c r="E74" t="s">
        <v>1299</v>
      </c>
      <c r="F74" s="10">
        <v>350000</v>
      </c>
    </row>
    <row r="75" spans="1:6" x14ac:dyDescent="0.2">
      <c r="A75">
        <v>74</v>
      </c>
      <c r="B75" s="2" t="s">
        <v>1242</v>
      </c>
      <c r="C75" t="s">
        <v>426</v>
      </c>
      <c r="D75" s="7" t="s">
        <v>1155</v>
      </c>
      <c r="E75" t="s">
        <v>1299</v>
      </c>
      <c r="F75" s="10">
        <v>440000</v>
      </c>
    </row>
    <row r="76" spans="1:6" x14ac:dyDescent="0.2">
      <c r="A76">
        <v>75</v>
      </c>
      <c r="B76" s="2" t="s">
        <v>1243</v>
      </c>
      <c r="C76" t="s">
        <v>427</v>
      </c>
      <c r="D76" s="7" t="s">
        <v>1156</v>
      </c>
      <c r="E76" t="s">
        <v>1291</v>
      </c>
      <c r="F76" s="10">
        <v>320000</v>
      </c>
    </row>
    <row r="77" spans="1:6" x14ac:dyDescent="0.2">
      <c r="A77">
        <v>76</v>
      </c>
      <c r="B77" s="2" t="s">
        <v>1244</v>
      </c>
      <c r="C77" t="s">
        <v>428</v>
      </c>
      <c r="D77" s="7" t="s">
        <v>1157</v>
      </c>
      <c r="E77" t="s">
        <v>1118</v>
      </c>
      <c r="F77" s="10">
        <v>370000</v>
      </c>
    </row>
    <row r="78" spans="1:6" x14ac:dyDescent="0.2">
      <c r="A78">
        <v>77</v>
      </c>
      <c r="B78" s="2" t="s">
        <v>1245</v>
      </c>
      <c r="C78" t="s">
        <v>429</v>
      </c>
      <c r="D78" s="7" t="s">
        <v>1109</v>
      </c>
      <c r="E78" t="s">
        <v>1138</v>
      </c>
      <c r="F78" s="10">
        <v>280000</v>
      </c>
    </row>
    <row r="79" spans="1:6" x14ac:dyDescent="0.2">
      <c r="A79">
        <v>78</v>
      </c>
      <c r="B79" s="2" t="s">
        <v>1246</v>
      </c>
      <c r="C79" t="s">
        <v>430</v>
      </c>
      <c r="D79" s="7" t="s">
        <v>1158</v>
      </c>
      <c r="E79" t="s">
        <v>1138</v>
      </c>
      <c r="F79" s="10">
        <v>460000</v>
      </c>
    </row>
    <row r="80" spans="1:6" x14ac:dyDescent="0.2">
      <c r="A80">
        <v>79</v>
      </c>
      <c r="B80" s="2" t="s">
        <v>1247</v>
      </c>
      <c r="C80" t="s">
        <v>431</v>
      </c>
      <c r="D80" s="7" t="s">
        <v>1159</v>
      </c>
      <c r="E80" t="s">
        <v>1272</v>
      </c>
      <c r="F80" s="10">
        <v>300000</v>
      </c>
    </row>
    <row r="81" spans="1:6" x14ac:dyDescent="0.2">
      <c r="A81">
        <v>80</v>
      </c>
      <c r="B81" s="2" t="s">
        <v>1248</v>
      </c>
      <c r="C81" t="s">
        <v>432</v>
      </c>
      <c r="D81" s="7" t="s">
        <v>1160</v>
      </c>
      <c r="E81" t="s">
        <v>1271</v>
      </c>
      <c r="F81" s="10">
        <v>370000</v>
      </c>
    </row>
    <row r="82" spans="1:6" x14ac:dyDescent="0.2">
      <c r="A82">
        <v>81</v>
      </c>
      <c r="B82" s="2" t="s">
        <v>1249</v>
      </c>
      <c r="C82" t="s">
        <v>433</v>
      </c>
      <c r="D82" s="7" t="s">
        <v>1157</v>
      </c>
      <c r="E82" t="s">
        <v>1169</v>
      </c>
      <c r="F82" s="10">
        <v>330000</v>
      </c>
    </row>
    <row r="83" spans="1:6" x14ac:dyDescent="0.2">
      <c r="A83">
        <v>82</v>
      </c>
      <c r="B83" s="2" t="s">
        <v>1250</v>
      </c>
      <c r="C83" t="s">
        <v>434</v>
      </c>
      <c r="D83" s="7" t="s">
        <v>1161</v>
      </c>
      <c r="E83" t="s">
        <v>1271</v>
      </c>
      <c r="F83" s="10">
        <v>340000</v>
      </c>
    </row>
    <row r="84" spans="1:6" x14ac:dyDescent="0.2">
      <c r="A84">
        <v>83</v>
      </c>
      <c r="B84" s="2" t="s">
        <v>1251</v>
      </c>
      <c r="C84" t="s">
        <v>435</v>
      </c>
      <c r="D84" s="7" t="s">
        <v>1162</v>
      </c>
      <c r="E84" t="s">
        <v>1169</v>
      </c>
      <c r="F84" s="10">
        <v>230000</v>
      </c>
    </row>
    <row r="85" spans="1:6" x14ac:dyDescent="0.2">
      <c r="A85">
        <v>84</v>
      </c>
      <c r="B85" s="2" t="s">
        <v>1252</v>
      </c>
      <c r="C85" t="s">
        <v>436</v>
      </c>
      <c r="D85" s="7" t="s">
        <v>1163</v>
      </c>
      <c r="E85" t="s">
        <v>1118</v>
      </c>
      <c r="F85" s="10">
        <v>290000</v>
      </c>
    </row>
    <row r="86" spans="1:6" x14ac:dyDescent="0.2">
      <c r="A86">
        <v>85</v>
      </c>
      <c r="B86" s="2" t="s">
        <v>1253</v>
      </c>
      <c r="C86" t="s">
        <v>437</v>
      </c>
      <c r="D86" s="7" t="s">
        <v>1118</v>
      </c>
      <c r="E86" t="s">
        <v>1291</v>
      </c>
      <c r="F86" s="10">
        <v>500000</v>
      </c>
    </row>
    <row r="87" spans="1:6" x14ac:dyDescent="0.2">
      <c r="A87">
        <v>86</v>
      </c>
      <c r="B87" s="2" t="s">
        <v>1254</v>
      </c>
      <c r="C87" t="s">
        <v>438</v>
      </c>
      <c r="D87" s="7" t="s">
        <v>1136</v>
      </c>
      <c r="E87" t="s">
        <v>1299</v>
      </c>
      <c r="F87" s="10">
        <v>250000</v>
      </c>
    </row>
    <row r="88" spans="1:6" x14ac:dyDescent="0.2">
      <c r="A88">
        <v>87</v>
      </c>
      <c r="B88" s="2" t="s">
        <v>1255</v>
      </c>
      <c r="C88" t="s">
        <v>439</v>
      </c>
      <c r="D88" s="7" t="s">
        <v>1156</v>
      </c>
      <c r="E88" t="s">
        <v>1299</v>
      </c>
      <c r="F88" s="10">
        <v>520000</v>
      </c>
    </row>
    <row r="89" spans="1:6" x14ac:dyDescent="0.2">
      <c r="A89">
        <v>88</v>
      </c>
      <c r="B89" s="2" t="s">
        <v>1256</v>
      </c>
      <c r="C89" t="s">
        <v>5</v>
      </c>
      <c r="D89" s="7" t="s">
        <v>1150</v>
      </c>
      <c r="E89" t="s">
        <v>1291</v>
      </c>
      <c r="F89" s="10">
        <v>410000</v>
      </c>
    </row>
    <row r="90" spans="1:6" x14ac:dyDescent="0.2">
      <c r="A90">
        <v>89</v>
      </c>
      <c r="B90" s="2" t="s">
        <v>1257</v>
      </c>
      <c r="C90" t="s">
        <v>440</v>
      </c>
      <c r="D90" s="7" t="s">
        <v>1164</v>
      </c>
      <c r="E90" t="s">
        <v>1118</v>
      </c>
      <c r="F90" s="10">
        <v>430000</v>
      </c>
    </row>
    <row r="91" spans="1:6" x14ac:dyDescent="0.2">
      <c r="A91">
        <v>90</v>
      </c>
      <c r="B91" s="2" t="s">
        <v>1258</v>
      </c>
      <c r="C91" t="s">
        <v>441</v>
      </c>
      <c r="D91" s="7" t="s">
        <v>1165</v>
      </c>
      <c r="E91" s="7" t="s">
        <v>1156</v>
      </c>
      <c r="F91" s="10">
        <v>350000</v>
      </c>
    </row>
    <row r="92" spans="1:6" x14ac:dyDescent="0.2">
      <c r="A92">
        <v>91</v>
      </c>
      <c r="B92" s="2" t="s">
        <v>1259</v>
      </c>
      <c r="C92" t="s">
        <v>442</v>
      </c>
      <c r="D92" s="7" t="s">
        <v>1113</v>
      </c>
      <c r="E92" t="s">
        <v>1169</v>
      </c>
      <c r="F92" s="10">
        <v>200000</v>
      </c>
    </row>
    <row r="93" spans="1:6" x14ac:dyDescent="0.2">
      <c r="A93">
        <v>92</v>
      </c>
      <c r="B93" s="2" t="s">
        <v>1260</v>
      </c>
      <c r="C93" t="s">
        <v>443</v>
      </c>
      <c r="D93" s="7" t="s">
        <v>1166</v>
      </c>
      <c r="E93" t="s">
        <v>1291</v>
      </c>
      <c r="F93" s="10">
        <v>470000</v>
      </c>
    </row>
    <row r="94" spans="1:6" x14ac:dyDescent="0.2">
      <c r="A94">
        <v>93</v>
      </c>
      <c r="B94" s="2" t="s">
        <v>1261</v>
      </c>
      <c r="C94" t="s">
        <v>444</v>
      </c>
      <c r="D94" s="7" t="s">
        <v>1140</v>
      </c>
      <c r="E94" t="s">
        <v>1291</v>
      </c>
      <c r="F94" s="10">
        <v>240000</v>
      </c>
    </row>
    <row r="95" spans="1:6" x14ac:dyDescent="0.2">
      <c r="A95">
        <v>94</v>
      </c>
      <c r="B95" s="2" t="s">
        <v>1262</v>
      </c>
      <c r="C95" t="s">
        <v>445</v>
      </c>
      <c r="D95" s="7" t="s">
        <v>1100</v>
      </c>
      <c r="E95" t="s">
        <v>1118</v>
      </c>
      <c r="F95" s="10">
        <v>520000</v>
      </c>
    </row>
    <row r="96" spans="1:6" x14ac:dyDescent="0.2">
      <c r="A96">
        <v>95</v>
      </c>
      <c r="B96" s="2" t="s">
        <v>1263</v>
      </c>
      <c r="C96" t="s">
        <v>446</v>
      </c>
      <c r="D96" s="7" t="s">
        <v>1139</v>
      </c>
      <c r="E96" t="s">
        <v>1112</v>
      </c>
      <c r="F96" s="10">
        <v>500000</v>
      </c>
    </row>
    <row r="97" spans="1:6" x14ac:dyDescent="0.2">
      <c r="A97">
        <v>96</v>
      </c>
      <c r="B97" s="2" t="s">
        <v>1264</v>
      </c>
      <c r="C97" t="s">
        <v>447</v>
      </c>
      <c r="D97" s="7" t="s">
        <v>1129</v>
      </c>
      <c r="E97" t="s">
        <v>1301</v>
      </c>
      <c r="F97" s="10">
        <v>450000</v>
      </c>
    </row>
    <row r="98" spans="1:6" x14ac:dyDescent="0.2">
      <c r="A98">
        <v>97</v>
      </c>
      <c r="B98" s="2" t="s">
        <v>1265</v>
      </c>
      <c r="C98" t="s">
        <v>448</v>
      </c>
      <c r="D98" s="7" t="s">
        <v>1167</v>
      </c>
      <c r="E98" s="7" t="s">
        <v>1169</v>
      </c>
      <c r="F98" s="10">
        <v>310000</v>
      </c>
    </row>
    <row r="99" spans="1:6" x14ac:dyDescent="0.2">
      <c r="A99">
        <v>98</v>
      </c>
      <c r="B99" s="2" t="s">
        <v>1266</v>
      </c>
      <c r="C99" t="s">
        <v>449</v>
      </c>
      <c r="D99" s="7" t="s">
        <v>1168</v>
      </c>
      <c r="E99" t="s">
        <v>1301</v>
      </c>
      <c r="F99" s="10">
        <v>380000</v>
      </c>
    </row>
    <row r="100" spans="1:6" x14ac:dyDescent="0.2">
      <c r="A100">
        <v>99</v>
      </c>
      <c r="B100" s="2" t="s">
        <v>1267</v>
      </c>
      <c r="C100" t="s">
        <v>450</v>
      </c>
      <c r="D100" s="7" t="s">
        <v>1169</v>
      </c>
      <c r="E100" t="s">
        <v>1301</v>
      </c>
      <c r="F100" s="10">
        <v>300000</v>
      </c>
    </row>
    <row r="101" spans="1:6" x14ac:dyDescent="0.2">
      <c r="A101">
        <v>100</v>
      </c>
      <c r="B101" s="2" t="s">
        <v>1268</v>
      </c>
      <c r="C101" t="s">
        <v>451</v>
      </c>
      <c r="D101" s="7" t="s">
        <v>1133</v>
      </c>
      <c r="E101" t="s">
        <v>1271</v>
      </c>
      <c r="F101" s="10">
        <v>320000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1"/>
  <sheetViews>
    <sheetView tabSelected="1" workbookViewId="0">
      <selection activeCell="H12" sqref="H12"/>
    </sheetView>
  </sheetViews>
  <sheetFormatPr defaultRowHeight="12" x14ac:dyDescent="0.2"/>
  <cols>
    <col min="1" max="1" width="11.83203125" customWidth="1"/>
    <col min="2" max="3" width="13.83203125" customWidth="1"/>
    <col min="4" max="6" width="11.83203125" customWidth="1"/>
    <col min="7" max="20" width="9.33203125" customWidth="1"/>
    <col min="21" max="22" width="8.83203125" customWidth="1"/>
  </cols>
  <sheetData>
    <row r="1" spans="1:18" x14ac:dyDescent="0.2">
      <c r="A1" s="9" t="s">
        <v>1859</v>
      </c>
      <c r="B1" s="9" t="s">
        <v>2651</v>
      </c>
      <c r="C1" s="9" t="s">
        <v>2652</v>
      </c>
      <c r="D1" s="9" t="s">
        <v>1860</v>
      </c>
      <c r="E1" s="9" t="s">
        <v>1090</v>
      </c>
      <c r="F1" s="9" t="s">
        <v>1861</v>
      </c>
    </row>
    <row r="2" spans="1:18" x14ac:dyDescent="0.2">
      <c r="A2" t="s">
        <v>1862</v>
      </c>
      <c r="B2" t="s">
        <v>2333</v>
      </c>
      <c r="C2" t="s">
        <v>2653</v>
      </c>
      <c r="D2" t="b">
        <v>0</v>
      </c>
      <c r="E2" s="13">
        <f ca="1">TODAY()-359</f>
        <v>45363</v>
      </c>
      <c r="F2" s="10">
        <v>1800000</v>
      </c>
      <c r="H2" s="21" t="s">
        <v>2913</v>
      </c>
      <c r="I2" s="22"/>
      <c r="J2" s="23"/>
      <c r="K2" s="23"/>
      <c r="L2" s="23"/>
      <c r="M2" s="23"/>
      <c r="N2" s="23" t="s">
        <v>1090</v>
      </c>
    </row>
    <row r="3" spans="1:18" x14ac:dyDescent="0.2">
      <c r="A3" t="s">
        <v>1863</v>
      </c>
      <c r="B3" t="s">
        <v>2334</v>
      </c>
      <c r="C3" t="s">
        <v>2654</v>
      </c>
      <c r="D3" t="b">
        <v>0</v>
      </c>
      <c r="H3" s="24">
        <f ca="1">DCOUNTA(lekotesek,"dátum",N2:N3)</f>
        <v>126</v>
      </c>
      <c r="I3" s="14"/>
      <c r="J3" s="14"/>
      <c r="K3" s="14"/>
      <c r="L3" s="14"/>
      <c r="M3" s="14"/>
      <c r="N3" s="14" t="str">
        <f>"&gt;"&amp;DATE(2024,7,1)</f>
        <v>&gt;45474</v>
      </c>
    </row>
    <row r="4" spans="1:18" x14ac:dyDescent="0.2">
      <c r="A4" t="s">
        <v>1864</v>
      </c>
      <c r="B4" t="s">
        <v>2335</v>
      </c>
      <c r="C4" t="s">
        <v>2655</v>
      </c>
      <c r="D4" t="b">
        <v>0</v>
      </c>
      <c r="H4" s="2"/>
    </row>
    <row r="5" spans="1:18" x14ac:dyDescent="0.2">
      <c r="A5" t="s">
        <v>1865</v>
      </c>
      <c r="B5" t="s">
        <v>2336</v>
      </c>
      <c r="C5" t="s">
        <v>2656</v>
      </c>
      <c r="D5" t="b">
        <v>0</v>
      </c>
    </row>
    <row r="6" spans="1:18" x14ac:dyDescent="0.2">
      <c r="A6" t="s">
        <v>1866</v>
      </c>
      <c r="B6" t="s">
        <v>2337</v>
      </c>
      <c r="C6" t="s">
        <v>2657</v>
      </c>
      <c r="D6" t="b">
        <v>0</v>
      </c>
      <c r="E6" s="13">
        <f ca="1">TODAY()-232</f>
        <v>45490</v>
      </c>
      <c r="F6" s="10">
        <v>1000000</v>
      </c>
      <c r="H6" s="21" t="s">
        <v>2914</v>
      </c>
      <c r="I6" s="22"/>
      <c r="J6" s="23"/>
      <c r="K6" s="23"/>
      <c r="L6" s="23"/>
      <c r="M6" s="23"/>
      <c r="N6" s="23"/>
      <c r="O6" t="s">
        <v>1090</v>
      </c>
      <c r="P6" t="s">
        <v>1090</v>
      </c>
      <c r="Q6" t="s">
        <v>1861</v>
      </c>
    </row>
    <row r="7" spans="1:18" x14ac:dyDescent="0.2">
      <c r="A7" t="s">
        <v>1867</v>
      </c>
      <c r="B7" t="s">
        <v>2338</v>
      </c>
      <c r="C7" t="s">
        <v>2658</v>
      </c>
      <c r="D7" t="b">
        <v>0</v>
      </c>
      <c r="E7" s="13">
        <f ca="1">TODAY()-343</f>
        <v>45379</v>
      </c>
      <c r="F7" s="10">
        <v>1500000</v>
      </c>
      <c r="H7" s="24" t="str">
        <f ca="1">DGET(lekotesek,"családi név",O6:Q7)&amp;" "&amp;DGET(lekotesek,"utónév",O6:Q7)</f>
        <v>Zsoldos Levente</v>
      </c>
      <c r="I7" s="14"/>
      <c r="J7" s="14"/>
      <c r="K7" s="14"/>
      <c r="L7" s="14"/>
      <c r="M7" s="14"/>
      <c r="N7" s="14"/>
      <c r="O7" t="str">
        <f>"&lt;"&amp;DATE(2024,10,1)</f>
        <v>&lt;45566</v>
      </c>
      <c r="P7" t="str">
        <f>"&gt;"&amp;DATE(2024,8,30)</f>
        <v>&gt;45534</v>
      </c>
      <c r="Q7">
        <f ca="1">DMAX(lekotesek,"lekötés",O6:P7)</f>
        <v>5000000</v>
      </c>
    </row>
    <row r="8" spans="1:18" x14ac:dyDescent="0.2">
      <c r="A8" t="s">
        <v>1868</v>
      </c>
      <c r="B8" t="s">
        <v>2339</v>
      </c>
      <c r="C8" t="s">
        <v>2659</v>
      </c>
      <c r="D8" t="b">
        <v>0</v>
      </c>
      <c r="E8" s="13">
        <f ca="1">TODAY()-349</f>
        <v>45373</v>
      </c>
      <c r="F8" s="10">
        <v>1200000</v>
      </c>
    </row>
    <row r="9" spans="1:18" x14ac:dyDescent="0.2">
      <c r="A9" t="s">
        <v>1869</v>
      </c>
      <c r="B9" t="s">
        <v>2340</v>
      </c>
      <c r="C9" t="s">
        <v>2660</v>
      </c>
      <c r="D9" t="b">
        <v>1</v>
      </c>
    </row>
    <row r="10" spans="1:18" x14ac:dyDescent="0.2">
      <c r="A10" t="s">
        <v>1870</v>
      </c>
      <c r="B10" t="s">
        <v>2341</v>
      </c>
      <c r="C10" t="s">
        <v>2661</v>
      </c>
      <c r="D10" t="b">
        <v>0</v>
      </c>
      <c r="E10" s="13">
        <f ca="1">TODAY()-261</f>
        <v>45461</v>
      </c>
      <c r="F10" s="10">
        <v>900000</v>
      </c>
    </row>
    <row r="11" spans="1:18" x14ac:dyDescent="0.2">
      <c r="A11" t="s">
        <v>1871</v>
      </c>
      <c r="B11" t="s">
        <v>2342</v>
      </c>
      <c r="C11" t="s">
        <v>2662</v>
      </c>
      <c r="D11" t="b">
        <v>1</v>
      </c>
      <c r="H11" s="21" t="s">
        <v>2915</v>
      </c>
      <c r="I11" s="22"/>
      <c r="J11" s="23"/>
      <c r="K11" s="23"/>
      <c r="L11" s="23"/>
      <c r="M11" s="23"/>
      <c r="N11" s="23"/>
      <c r="Q11" t="s">
        <v>1860</v>
      </c>
      <c r="R11" t="s">
        <v>1860</v>
      </c>
    </row>
    <row r="12" spans="1:18" x14ac:dyDescent="0.2">
      <c r="A12" t="s">
        <v>1872</v>
      </c>
      <c r="B12" t="s">
        <v>2343</v>
      </c>
      <c r="C12" t="s">
        <v>2663</v>
      </c>
      <c r="D12" t="b">
        <v>0</v>
      </c>
      <c r="H12" s="24">
        <f>DAVERAGE(lekotesek,"lekötés",Q11:Q12)-DAVERAGE(lekotesek,"lekötés",R11:R12)</f>
        <v>-400074.06310176244</v>
      </c>
      <c r="I12" s="14"/>
      <c r="J12" s="14"/>
      <c r="K12" s="14"/>
      <c r="L12" s="14"/>
      <c r="M12" s="14"/>
      <c r="N12" s="14"/>
      <c r="Q12" t="b">
        <v>1</v>
      </c>
      <c r="R12" t="b">
        <v>0</v>
      </c>
    </row>
    <row r="13" spans="1:18" x14ac:dyDescent="0.2">
      <c r="A13" t="s">
        <v>1873</v>
      </c>
      <c r="B13" t="s">
        <v>2344</v>
      </c>
      <c r="C13" t="s">
        <v>2664</v>
      </c>
      <c r="D13" t="b">
        <v>0</v>
      </c>
    </row>
    <row r="14" spans="1:18" x14ac:dyDescent="0.2">
      <c r="A14" t="s">
        <v>1874</v>
      </c>
      <c r="B14" t="s">
        <v>2345</v>
      </c>
      <c r="C14" t="s">
        <v>2665</v>
      </c>
      <c r="D14" t="b">
        <v>1</v>
      </c>
    </row>
    <row r="15" spans="1:18" x14ac:dyDescent="0.2">
      <c r="A15" t="s">
        <v>1875</v>
      </c>
      <c r="B15" t="s">
        <v>2346</v>
      </c>
      <c r="C15" t="s">
        <v>2399</v>
      </c>
      <c r="D15" t="b">
        <v>1</v>
      </c>
      <c r="E15" s="13">
        <f ca="1">TODAY()-268</f>
        <v>45454</v>
      </c>
      <c r="F15" s="10">
        <v>2200000</v>
      </c>
    </row>
    <row r="16" spans="1:18" x14ac:dyDescent="0.2">
      <c r="A16" t="s">
        <v>1876</v>
      </c>
      <c r="B16" t="s">
        <v>2347</v>
      </c>
      <c r="C16" t="s">
        <v>2666</v>
      </c>
      <c r="D16" t="b">
        <v>1</v>
      </c>
    </row>
    <row r="17" spans="1:6" x14ac:dyDescent="0.2">
      <c r="A17" t="s">
        <v>1877</v>
      </c>
      <c r="B17" t="s">
        <v>2348</v>
      </c>
      <c r="C17" t="s">
        <v>2667</v>
      </c>
      <c r="D17" t="b">
        <v>1</v>
      </c>
    </row>
    <row r="18" spans="1:6" x14ac:dyDescent="0.2">
      <c r="A18" t="s">
        <v>1878</v>
      </c>
      <c r="B18" t="s">
        <v>2349</v>
      </c>
      <c r="C18" t="s">
        <v>2668</v>
      </c>
      <c r="D18" t="b">
        <v>0</v>
      </c>
      <c r="E18" s="13">
        <f ca="1">TODAY()-172</f>
        <v>45550</v>
      </c>
      <c r="F18" s="10">
        <v>3000000</v>
      </c>
    </row>
    <row r="19" spans="1:6" x14ac:dyDescent="0.2">
      <c r="A19" t="s">
        <v>1879</v>
      </c>
      <c r="B19" t="s">
        <v>2350</v>
      </c>
      <c r="C19" t="s">
        <v>2380</v>
      </c>
      <c r="D19" t="b">
        <v>0</v>
      </c>
      <c r="E19" s="13">
        <f ca="1">TODAY()-201</f>
        <v>45521</v>
      </c>
      <c r="F19" s="10">
        <v>2200000</v>
      </c>
    </row>
    <row r="20" spans="1:6" x14ac:dyDescent="0.2">
      <c r="A20" t="s">
        <v>1880</v>
      </c>
      <c r="B20" t="s">
        <v>2351</v>
      </c>
      <c r="C20" t="s">
        <v>2654</v>
      </c>
      <c r="D20" t="b">
        <v>0</v>
      </c>
    </row>
    <row r="21" spans="1:6" x14ac:dyDescent="0.2">
      <c r="A21" t="s">
        <v>1881</v>
      </c>
      <c r="B21" t="s">
        <v>2352</v>
      </c>
      <c r="C21" t="s">
        <v>2669</v>
      </c>
      <c r="D21" t="b">
        <v>0</v>
      </c>
    </row>
    <row r="22" spans="1:6" x14ac:dyDescent="0.2">
      <c r="A22" t="s">
        <v>1882</v>
      </c>
      <c r="B22" t="s">
        <v>2353</v>
      </c>
      <c r="C22" t="s">
        <v>2670</v>
      </c>
      <c r="D22" t="b">
        <v>0</v>
      </c>
      <c r="E22" s="13">
        <f ca="1">TODAY()-281</f>
        <v>45441</v>
      </c>
      <c r="F22" s="10">
        <v>3100000</v>
      </c>
    </row>
    <row r="23" spans="1:6" x14ac:dyDescent="0.2">
      <c r="A23" t="s">
        <v>1883</v>
      </c>
      <c r="B23" t="s">
        <v>2354</v>
      </c>
      <c r="C23" t="s">
        <v>2671</v>
      </c>
      <c r="D23" t="b">
        <v>0</v>
      </c>
    </row>
    <row r="24" spans="1:6" x14ac:dyDescent="0.2">
      <c r="A24" t="s">
        <v>1884</v>
      </c>
      <c r="B24" t="s">
        <v>2355</v>
      </c>
      <c r="C24" t="s">
        <v>2672</v>
      </c>
      <c r="D24" t="b">
        <v>1</v>
      </c>
      <c r="E24" s="13">
        <f ca="1">TODAY()-151</f>
        <v>45571</v>
      </c>
      <c r="F24" s="10">
        <v>4500000</v>
      </c>
    </row>
    <row r="25" spans="1:6" x14ac:dyDescent="0.2">
      <c r="A25" t="s">
        <v>1885</v>
      </c>
      <c r="B25" t="s">
        <v>2356</v>
      </c>
      <c r="C25" t="s">
        <v>2673</v>
      </c>
      <c r="D25" t="b">
        <v>0</v>
      </c>
    </row>
    <row r="26" spans="1:6" x14ac:dyDescent="0.2">
      <c r="A26" t="s">
        <v>1886</v>
      </c>
      <c r="B26" t="s">
        <v>2357</v>
      </c>
      <c r="C26" t="s">
        <v>2674</v>
      </c>
      <c r="D26" t="b">
        <v>0</v>
      </c>
      <c r="E26" s="13">
        <f ca="1">TODAY()-176</f>
        <v>45546</v>
      </c>
      <c r="F26" s="10">
        <v>500000</v>
      </c>
    </row>
    <row r="27" spans="1:6" x14ac:dyDescent="0.2">
      <c r="A27" t="s">
        <v>1887</v>
      </c>
      <c r="B27" t="s">
        <v>2358</v>
      </c>
      <c r="C27" t="s">
        <v>2675</v>
      </c>
      <c r="D27" t="b">
        <v>0</v>
      </c>
      <c r="E27" s="13">
        <f ca="1">TODAY()-352</f>
        <v>45370</v>
      </c>
      <c r="F27" s="10">
        <v>3500000</v>
      </c>
    </row>
    <row r="28" spans="1:6" x14ac:dyDescent="0.2">
      <c r="A28" t="s">
        <v>1888</v>
      </c>
      <c r="B28" t="s">
        <v>2359</v>
      </c>
      <c r="C28" t="s">
        <v>2676</v>
      </c>
      <c r="D28" t="b">
        <v>0</v>
      </c>
    </row>
    <row r="29" spans="1:6" x14ac:dyDescent="0.2">
      <c r="A29" t="s">
        <v>1889</v>
      </c>
      <c r="B29" t="s">
        <v>2360</v>
      </c>
      <c r="C29" t="s">
        <v>2677</v>
      </c>
      <c r="D29" t="b">
        <v>0</v>
      </c>
    </row>
    <row r="30" spans="1:6" x14ac:dyDescent="0.2">
      <c r="A30" t="s">
        <v>1890</v>
      </c>
      <c r="B30" t="s">
        <v>2361</v>
      </c>
      <c r="C30" t="s">
        <v>2672</v>
      </c>
      <c r="D30" t="b">
        <v>1</v>
      </c>
    </row>
    <row r="31" spans="1:6" x14ac:dyDescent="0.2">
      <c r="A31" t="s">
        <v>1891</v>
      </c>
      <c r="B31" t="s">
        <v>2362</v>
      </c>
      <c r="C31" t="s">
        <v>2678</v>
      </c>
      <c r="D31" t="b">
        <v>0</v>
      </c>
      <c r="E31" s="13">
        <f ca="1">TODAY()-274</f>
        <v>45448</v>
      </c>
      <c r="F31" s="10">
        <v>1000000</v>
      </c>
    </row>
    <row r="32" spans="1:6" x14ac:dyDescent="0.2">
      <c r="A32" t="s">
        <v>1892</v>
      </c>
      <c r="B32" t="s">
        <v>2363</v>
      </c>
      <c r="C32" t="s">
        <v>2679</v>
      </c>
      <c r="D32" t="b">
        <v>0</v>
      </c>
      <c r="E32" s="13">
        <f ca="1">TODAY()-258</f>
        <v>45464</v>
      </c>
      <c r="F32" s="10">
        <v>2900000</v>
      </c>
    </row>
    <row r="33" spans="1:6" x14ac:dyDescent="0.2">
      <c r="A33" t="s">
        <v>1893</v>
      </c>
      <c r="B33" t="s">
        <v>2364</v>
      </c>
      <c r="C33" t="s">
        <v>2380</v>
      </c>
      <c r="D33" t="b">
        <v>0</v>
      </c>
    </row>
    <row r="34" spans="1:6" x14ac:dyDescent="0.2">
      <c r="A34" t="s">
        <v>1894</v>
      </c>
      <c r="B34" t="s">
        <v>2365</v>
      </c>
      <c r="C34" t="s">
        <v>2680</v>
      </c>
      <c r="D34" t="b">
        <v>1</v>
      </c>
      <c r="E34" s="13">
        <f ca="1">TODAY()-94</f>
        <v>45628</v>
      </c>
      <c r="F34" s="10">
        <v>3700000</v>
      </c>
    </row>
    <row r="35" spans="1:6" x14ac:dyDescent="0.2">
      <c r="A35" t="s">
        <v>1895</v>
      </c>
      <c r="B35" t="s">
        <v>2366</v>
      </c>
      <c r="C35" t="s">
        <v>2681</v>
      </c>
      <c r="D35" t="b">
        <v>0</v>
      </c>
      <c r="E35" s="13">
        <f ca="1">TODAY()-216</f>
        <v>45506</v>
      </c>
      <c r="F35" s="10">
        <v>3500000</v>
      </c>
    </row>
    <row r="36" spans="1:6" x14ac:dyDescent="0.2">
      <c r="A36" t="s">
        <v>1896</v>
      </c>
      <c r="B36" t="s">
        <v>2367</v>
      </c>
      <c r="C36" t="s">
        <v>2682</v>
      </c>
      <c r="D36" t="b">
        <v>0</v>
      </c>
    </row>
    <row r="37" spans="1:6" x14ac:dyDescent="0.2">
      <c r="A37" t="s">
        <v>1897</v>
      </c>
      <c r="B37" t="s">
        <v>2368</v>
      </c>
      <c r="C37" t="s">
        <v>2683</v>
      </c>
      <c r="D37" t="b">
        <v>0</v>
      </c>
    </row>
    <row r="38" spans="1:6" x14ac:dyDescent="0.2">
      <c r="A38" t="s">
        <v>1898</v>
      </c>
      <c r="B38" t="s">
        <v>2369</v>
      </c>
      <c r="C38" t="s">
        <v>2684</v>
      </c>
      <c r="D38" t="b">
        <v>0</v>
      </c>
    </row>
    <row r="39" spans="1:6" x14ac:dyDescent="0.2">
      <c r="A39" t="s">
        <v>1899</v>
      </c>
      <c r="B39" t="s">
        <v>2370</v>
      </c>
      <c r="C39" t="s">
        <v>2685</v>
      </c>
      <c r="D39" t="b">
        <v>0</v>
      </c>
    </row>
    <row r="40" spans="1:6" x14ac:dyDescent="0.2">
      <c r="A40" t="s">
        <v>1900</v>
      </c>
      <c r="B40" t="s">
        <v>2371</v>
      </c>
      <c r="C40" t="s">
        <v>2686</v>
      </c>
      <c r="D40" t="b">
        <v>1</v>
      </c>
      <c r="E40" s="13">
        <f ca="1">TODAY()-315</f>
        <v>45407</v>
      </c>
      <c r="F40" s="10">
        <v>1600000</v>
      </c>
    </row>
    <row r="41" spans="1:6" x14ac:dyDescent="0.2">
      <c r="A41" t="s">
        <v>1901</v>
      </c>
      <c r="B41" t="s">
        <v>2372</v>
      </c>
      <c r="C41" t="s">
        <v>2687</v>
      </c>
      <c r="D41" t="b">
        <v>0</v>
      </c>
    </row>
    <row r="42" spans="1:6" x14ac:dyDescent="0.2">
      <c r="A42" t="s">
        <v>1902</v>
      </c>
      <c r="B42" t="s">
        <v>2373</v>
      </c>
      <c r="C42" t="s">
        <v>2688</v>
      </c>
      <c r="D42" t="b">
        <v>0</v>
      </c>
    </row>
    <row r="43" spans="1:6" x14ac:dyDescent="0.2">
      <c r="A43" t="s">
        <v>1903</v>
      </c>
      <c r="B43" t="s">
        <v>2374</v>
      </c>
      <c r="C43" t="s">
        <v>2657</v>
      </c>
      <c r="D43" t="b">
        <v>1</v>
      </c>
    </row>
    <row r="44" spans="1:6" x14ac:dyDescent="0.2">
      <c r="A44" t="s">
        <v>1904</v>
      </c>
      <c r="B44" t="s">
        <v>2375</v>
      </c>
      <c r="C44" t="s">
        <v>2689</v>
      </c>
      <c r="D44" t="b">
        <v>0</v>
      </c>
    </row>
    <row r="45" spans="1:6" x14ac:dyDescent="0.2">
      <c r="A45" t="s">
        <v>1905</v>
      </c>
      <c r="B45" t="s">
        <v>2376</v>
      </c>
      <c r="C45" t="s">
        <v>2690</v>
      </c>
      <c r="D45" t="b">
        <v>0</v>
      </c>
    </row>
    <row r="46" spans="1:6" x14ac:dyDescent="0.2">
      <c r="A46" t="s">
        <v>1906</v>
      </c>
      <c r="B46" t="s">
        <v>2377</v>
      </c>
      <c r="C46" t="s">
        <v>2673</v>
      </c>
      <c r="D46" t="b">
        <v>1</v>
      </c>
    </row>
    <row r="47" spans="1:6" x14ac:dyDescent="0.2">
      <c r="A47" t="s">
        <v>1907</v>
      </c>
      <c r="B47" t="s">
        <v>2378</v>
      </c>
      <c r="C47" t="s">
        <v>2691</v>
      </c>
      <c r="D47" t="b">
        <v>0</v>
      </c>
    </row>
    <row r="48" spans="1:6" x14ac:dyDescent="0.2">
      <c r="A48" t="s">
        <v>1908</v>
      </c>
      <c r="B48" t="s">
        <v>2379</v>
      </c>
      <c r="C48" t="s">
        <v>2692</v>
      </c>
      <c r="D48" t="b">
        <v>0</v>
      </c>
    </row>
    <row r="49" spans="1:6" x14ac:dyDescent="0.2">
      <c r="A49" t="s">
        <v>1909</v>
      </c>
      <c r="B49" t="s">
        <v>2355</v>
      </c>
      <c r="C49" t="s">
        <v>2693</v>
      </c>
      <c r="D49" t="b">
        <v>0</v>
      </c>
    </row>
    <row r="50" spans="1:6" x14ac:dyDescent="0.2">
      <c r="A50" t="s">
        <v>1910</v>
      </c>
      <c r="B50" t="s">
        <v>2380</v>
      </c>
      <c r="C50" t="s">
        <v>2694</v>
      </c>
      <c r="D50" t="b">
        <v>1</v>
      </c>
    </row>
    <row r="51" spans="1:6" x14ac:dyDescent="0.2">
      <c r="A51" t="s">
        <v>1911</v>
      </c>
      <c r="B51" t="s">
        <v>2381</v>
      </c>
      <c r="C51" t="s">
        <v>2695</v>
      </c>
      <c r="D51" t="b">
        <v>1</v>
      </c>
    </row>
    <row r="52" spans="1:6" x14ac:dyDescent="0.2">
      <c r="A52" t="s">
        <v>1912</v>
      </c>
      <c r="B52" t="s">
        <v>2346</v>
      </c>
      <c r="C52" t="s">
        <v>2669</v>
      </c>
      <c r="D52" t="b">
        <v>1</v>
      </c>
    </row>
    <row r="53" spans="1:6" x14ac:dyDescent="0.2">
      <c r="A53" t="s">
        <v>1913</v>
      </c>
      <c r="B53" t="s">
        <v>2382</v>
      </c>
      <c r="C53" t="s">
        <v>2696</v>
      </c>
      <c r="D53" t="b">
        <v>1</v>
      </c>
    </row>
    <row r="54" spans="1:6" x14ac:dyDescent="0.2">
      <c r="A54" t="s">
        <v>1885</v>
      </c>
      <c r="B54" t="s">
        <v>2383</v>
      </c>
      <c r="C54" t="s">
        <v>2677</v>
      </c>
      <c r="D54" t="b">
        <v>0</v>
      </c>
    </row>
    <row r="55" spans="1:6" x14ac:dyDescent="0.2">
      <c r="A55" t="s">
        <v>1914</v>
      </c>
      <c r="B55" t="s">
        <v>2384</v>
      </c>
      <c r="C55" t="s">
        <v>2697</v>
      </c>
      <c r="D55" t="b">
        <v>0</v>
      </c>
    </row>
    <row r="56" spans="1:6" x14ac:dyDescent="0.2">
      <c r="A56" t="s">
        <v>1915</v>
      </c>
      <c r="B56" t="s">
        <v>2385</v>
      </c>
      <c r="C56" t="s">
        <v>2698</v>
      </c>
      <c r="D56" t="b">
        <v>0</v>
      </c>
      <c r="E56" s="13">
        <f ca="1">TODAY()-255</f>
        <v>45467</v>
      </c>
      <c r="F56" s="10">
        <v>400000</v>
      </c>
    </row>
    <row r="57" spans="1:6" x14ac:dyDescent="0.2">
      <c r="A57" t="s">
        <v>1916</v>
      </c>
      <c r="B57" t="s">
        <v>2386</v>
      </c>
      <c r="C57" t="s">
        <v>2699</v>
      </c>
      <c r="D57" t="b">
        <v>0</v>
      </c>
      <c r="E57" s="13">
        <f ca="1">TODAY()-158</f>
        <v>45564</v>
      </c>
      <c r="F57" s="10">
        <v>1700000</v>
      </c>
    </row>
    <row r="58" spans="1:6" x14ac:dyDescent="0.2">
      <c r="A58" t="s">
        <v>1917</v>
      </c>
      <c r="B58" t="s">
        <v>2336</v>
      </c>
      <c r="C58" t="s">
        <v>2700</v>
      </c>
      <c r="D58" t="b">
        <v>0</v>
      </c>
      <c r="E58" s="13">
        <f ca="1">TODAY()-90</f>
        <v>45632</v>
      </c>
      <c r="F58" s="10">
        <v>400000</v>
      </c>
    </row>
    <row r="59" spans="1:6" x14ac:dyDescent="0.2">
      <c r="A59" t="s">
        <v>1918</v>
      </c>
      <c r="B59" t="s">
        <v>2371</v>
      </c>
      <c r="C59" t="s">
        <v>2701</v>
      </c>
      <c r="D59" t="b">
        <v>0</v>
      </c>
      <c r="E59" s="13">
        <f ca="1">TODAY()-324</f>
        <v>45398</v>
      </c>
      <c r="F59" s="10">
        <v>4200000</v>
      </c>
    </row>
    <row r="60" spans="1:6" x14ac:dyDescent="0.2">
      <c r="A60" t="s">
        <v>1919</v>
      </c>
      <c r="B60" t="s">
        <v>2387</v>
      </c>
      <c r="C60" t="s">
        <v>2659</v>
      </c>
      <c r="D60" t="b">
        <v>0</v>
      </c>
    </row>
    <row r="61" spans="1:6" x14ac:dyDescent="0.2">
      <c r="A61" t="s">
        <v>1920</v>
      </c>
      <c r="B61" t="s">
        <v>2388</v>
      </c>
      <c r="C61" t="s">
        <v>2702</v>
      </c>
      <c r="D61" t="b">
        <v>1</v>
      </c>
      <c r="E61" s="13">
        <f ca="1">TODAY()-204</f>
        <v>45518</v>
      </c>
      <c r="F61" s="10">
        <v>3300000</v>
      </c>
    </row>
    <row r="62" spans="1:6" x14ac:dyDescent="0.2">
      <c r="A62" t="s">
        <v>1921</v>
      </c>
      <c r="B62" t="s">
        <v>2389</v>
      </c>
      <c r="C62" t="s">
        <v>2703</v>
      </c>
      <c r="D62" t="b">
        <v>0</v>
      </c>
    </row>
    <row r="63" spans="1:6" x14ac:dyDescent="0.2">
      <c r="A63" t="s">
        <v>1922</v>
      </c>
      <c r="B63" t="s">
        <v>2390</v>
      </c>
      <c r="C63" t="s">
        <v>2704</v>
      </c>
      <c r="D63" t="b">
        <v>0</v>
      </c>
      <c r="E63" s="13">
        <f ca="1">TODAY()-344</f>
        <v>45378</v>
      </c>
      <c r="F63" s="10">
        <v>400000</v>
      </c>
    </row>
    <row r="64" spans="1:6" x14ac:dyDescent="0.2">
      <c r="A64" t="s">
        <v>1923</v>
      </c>
      <c r="B64" t="s">
        <v>2391</v>
      </c>
      <c r="C64" t="s">
        <v>2705</v>
      </c>
      <c r="D64" t="b">
        <v>1</v>
      </c>
      <c r="E64" s="13">
        <f ca="1">TODAY()-228</f>
        <v>45494</v>
      </c>
      <c r="F64" s="10">
        <v>2500000</v>
      </c>
    </row>
    <row r="65" spans="1:6" x14ac:dyDescent="0.2">
      <c r="A65" t="s">
        <v>1924</v>
      </c>
      <c r="B65" t="s">
        <v>2392</v>
      </c>
      <c r="C65" t="s">
        <v>2706</v>
      </c>
      <c r="D65" t="b">
        <v>0</v>
      </c>
    </row>
    <row r="66" spans="1:6" x14ac:dyDescent="0.2">
      <c r="A66" t="s">
        <v>1925</v>
      </c>
      <c r="B66" t="s">
        <v>2393</v>
      </c>
      <c r="C66" t="s">
        <v>2707</v>
      </c>
      <c r="D66" t="b">
        <v>0</v>
      </c>
      <c r="E66" s="13">
        <f ca="1">TODAY()-356</f>
        <v>45366</v>
      </c>
      <c r="F66" s="10">
        <v>4900000</v>
      </c>
    </row>
    <row r="67" spans="1:6" x14ac:dyDescent="0.2">
      <c r="A67" t="s">
        <v>1926</v>
      </c>
      <c r="B67" t="s">
        <v>2394</v>
      </c>
      <c r="C67" t="s">
        <v>2708</v>
      </c>
      <c r="D67" t="b">
        <v>0</v>
      </c>
      <c r="E67" s="13">
        <f ca="1">TODAY()-223</f>
        <v>45499</v>
      </c>
      <c r="F67" s="10">
        <v>2100000</v>
      </c>
    </row>
    <row r="68" spans="1:6" x14ac:dyDescent="0.2">
      <c r="A68" t="s">
        <v>1927</v>
      </c>
      <c r="B68" t="s">
        <v>2395</v>
      </c>
      <c r="C68" t="s">
        <v>2709</v>
      </c>
      <c r="D68" t="b">
        <v>0</v>
      </c>
      <c r="E68" s="13">
        <f ca="1">TODAY()-226</f>
        <v>45496</v>
      </c>
      <c r="F68" s="10">
        <v>4100000</v>
      </c>
    </row>
    <row r="69" spans="1:6" x14ac:dyDescent="0.2">
      <c r="A69" t="s">
        <v>1928</v>
      </c>
      <c r="B69" t="s">
        <v>2396</v>
      </c>
      <c r="C69" t="s">
        <v>2710</v>
      </c>
      <c r="D69" t="b">
        <v>0</v>
      </c>
      <c r="E69" s="13">
        <f ca="1">TODAY()-194</f>
        <v>45528</v>
      </c>
      <c r="F69" s="10">
        <v>1300000</v>
      </c>
    </row>
    <row r="70" spans="1:6" x14ac:dyDescent="0.2">
      <c r="A70" t="s">
        <v>1929</v>
      </c>
      <c r="B70" t="s">
        <v>2397</v>
      </c>
      <c r="C70" t="s">
        <v>2711</v>
      </c>
      <c r="D70" t="b">
        <v>0</v>
      </c>
    </row>
    <row r="71" spans="1:6" x14ac:dyDescent="0.2">
      <c r="A71" t="s">
        <v>1930</v>
      </c>
      <c r="B71" t="s">
        <v>2398</v>
      </c>
      <c r="C71" t="s">
        <v>2661</v>
      </c>
      <c r="D71" t="b">
        <v>0</v>
      </c>
      <c r="E71" s="13">
        <f ca="1">TODAY()-216</f>
        <v>45506</v>
      </c>
      <c r="F71" s="10">
        <v>1400000</v>
      </c>
    </row>
    <row r="72" spans="1:6" x14ac:dyDescent="0.2">
      <c r="A72" t="s">
        <v>1931</v>
      </c>
      <c r="B72" t="s">
        <v>2399</v>
      </c>
      <c r="C72" t="s">
        <v>2712</v>
      </c>
      <c r="D72" t="b">
        <v>0</v>
      </c>
    </row>
    <row r="73" spans="1:6" x14ac:dyDescent="0.2">
      <c r="A73" t="s">
        <v>1932</v>
      </c>
      <c r="B73" t="s">
        <v>2400</v>
      </c>
      <c r="C73" t="s">
        <v>2713</v>
      </c>
      <c r="D73" t="b">
        <v>0</v>
      </c>
      <c r="E73" s="13">
        <f ca="1">TODAY()-160</f>
        <v>45562</v>
      </c>
      <c r="F73" s="10">
        <v>4800000</v>
      </c>
    </row>
    <row r="74" spans="1:6" x14ac:dyDescent="0.2">
      <c r="A74" t="s">
        <v>1933</v>
      </c>
      <c r="B74" t="s">
        <v>2401</v>
      </c>
      <c r="C74" t="s">
        <v>2714</v>
      </c>
      <c r="D74" t="b">
        <v>0</v>
      </c>
    </row>
    <row r="75" spans="1:6" x14ac:dyDescent="0.2">
      <c r="A75" t="s">
        <v>1934</v>
      </c>
      <c r="B75" t="s">
        <v>2384</v>
      </c>
      <c r="C75" t="s">
        <v>2715</v>
      </c>
      <c r="D75" t="b">
        <v>0</v>
      </c>
    </row>
    <row r="76" spans="1:6" x14ac:dyDescent="0.2">
      <c r="A76" t="s">
        <v>1935</v>
      </c>
      <c r="B76" t="s">
        <v>2402</v>
      </c>
      <c r="C76" t="s">
        <v>2716</v>
      </c>
      <c r="D76" t="b">
        <v>0</v>
      </c>
    </row>
    <row r="77" spans="1:6" x14ac:dyDescent="0.2">
      <c r="A77" t="s">
        <v>1936</v>
      </c>
      <c r="B77" t="s">
        <v>2403</v>
      </c>
      <c r="C77" t="s">
        <v>2717</v>
      </c>
      <c r="D77" t="b">
        <v>1</v>
      </c>
      <c r="E77" s="13">
        <f ca="1">TODAY()-262</f>
        <v>45460</v>
      </c>
      <c r="F77" s="10">
        <v>2000000</v>
      </c>
    </row>
    <row r="78" spans="1:6" x14ac:dyDescent="0.2">
      <c r="A78" t="s">
        <v>1937</v>
      </c>
      <c r="B78" t="s">
        <v>2404</v>
      </c>
      <c r="C78" t="s">
        <v>2718</v>
      </c>
      <c r="D78" t="b">
        <v>0</v>
      </c>
    </row>
    <row r="79" spans="1:6" x14ac:dyDescent="0.2">
      <c r="A79" t="s">
        <v>1938</v>
      </c>
      <c r="B79" t="s">
        <v>2403</v>
      </c>
      <c r="C79" t="s">
        <v>2719</v>
      </c>
      <c r="D79" t="b">
        <v>1</v>
      </c>
    </row>
    <row r="80" spans="1:6" x14ac:dyDescent="0.2">
      <c r="A80" t="s">
        <v>1939</v>
      </c>
      <c r="B80" t="s">
        <v>2405</v>
      </c>
      <c r="C80" t="s">
        <v>2720</v>
      </c>
      <c r="D80" t="b">
        <v>0</v>
      </c>
    </row>
    <row r="81" spans="1:6" x14ac:dyDescent="0.2">
      <c r="A81" t="s">
        <v>1940</v>
      </c>
      <c r="B81" t="s">
        <v>2406</v>
      </c>
      <c r="C81" t="s">
        <v>2721</v>
      </c>
      <c r="D81" t="b">
        <v>0</v>
      </c>
      <c r="E81" s="13">
        <f ca="1">TODAY()-202</f>
        <v>45520</v>
      </c>
      <c r="F81" s="10">
        <v>400000</v>
      </c>
    </row>
    <row r="82" spans="1:6" x14ac:dyDescent="0.2">
      <c r="A82" t="s">
        <v>1941</v>
      </c>
      <c r="B82" t="s">
        <v>2407</v>
      </c>
      <c r="C82" t="s">
        <v>2722</v>
      </c>
      <c r="D82" t="b">
        <v>0</v>
      </c>
    </row>
    <row r="83" spans="1:6" x14ac:dyDescent="0.2">
      <c r="A83" t="s">
        <v>1942</v>
      </c>
      <c r="B83" t="s">
        <v>2408</v>
      </c>
      <c r="C83" t="s">
        <v>2723</v>
      </c>
      <c r="D83" t="b">
        <v>0</v>
      </c>
      <c r="E83" s="13">
        <f ca="1">TODAY()-365</f>
        <v>45357</v>
      </c>
      <c r="F83" s="10">
        <v>1800000</v>
      </c>
    </row>
    <row r="84" spans="1:6" x14ac:dyDescent="0.2">
      <c r="A84" t="s">
        <v>1943</v>
      </c>
      <c r="B84" t="s">
        <v>2409</v>
      </c>
      <c r="C84" t="s">
        <v>2724</v>
      </c>
      <c r="D84" t="b">
        <v>0</v>
      </c>
      <c r="E84" s="13">
        <f ca="1">TODAY()-363</f>
        <v>45359</v>
      </c>
      <c r="F84" s="10">
        <v>2600000</v>
      </c>
    </row>
    <row r="85" spans="1:6" x14ac:dyDescent="0.2">
      <c r="A85" t="s">
        <v>1944</v>
      </c>
      <c r="B85" t="s">
        <v>2410</v>
      </c>
      <c r="C85" t="s">
        <v>2656</v>
      </c>
      <c r="D85" t="b">
        <v>0</v>
      </c>
      <c r="E85" s="13">
        <f ca="1">TODAY()-345</f>
        <v>45377</v>
      </c>
      <c r="F85" s="10">
        <v>3700000</v>
      </c>
    </row>
    <row r="86" spans="1:6" x14ac:dyDescent="0.2">
      <c r="A86" t="s">
        <v>1945</v>
      </c>
      <c r="B86" t="s">
        <v>2411</v>
      </c>
      <c r="C86" t="s">
        <v>2725</v>
      </c>
      <c r="D86" t="b">
        <v>1</v>
      </c>
    </row>
    <row r="87" spans="1:6" x14ac:dyDescent="0.2">
      <c r="A87" t="s">
        <v>1946</v>
      </c>
      <c r="B87" t="s">
        <v>2412</v>
      </c>
      <c r="C87" t="s">
        <v>2696</v>
      </c>
      <c r="D87" t="b">
        <v>0</v>
      </c>
      <c r="E87" s="13">
        <f ca="1">TODAY()-111</f>
        <v>45611</v>
      </c>
      <c r="F87" s="10">
        <v>1800000</v>
      </c>
    </row>
    <row r="88" spans="1:6" x14ac:dyDescent="0.2">
      <c r="A88" t="s">
        <v>1947</v>
      </c>
      <c r="B88" t="s">
        <v>2413</v>
      </c>
      <c r="C88" t="s">
        <v>2698</v>
      </c>
      <c r="D88" t="b">
        <v>0</v>
      </c>
    </row>
    <row r="89" spans="1:6" x14ac:dyDescent="0.2">
      <c r="A89" t="s">
        <v>1948</v>
      </c>
      <c r="B89" t="s">
        <v>2342</v>
      </c>
      <c r="C89" t="s">
        <v>2691</v>
      </c>
      <c r="D89" t="b">
        <v>0</v>
      </c>
    </row>
    <row r="90" spans="1:6" x14ac:dyDescent="0.2">
      <c r="A90" t="s">
        <v>1949</v>
      </c>
      <c r="B90" t="s">
        <v>2414</v>
      </c>
      <c r="C90" t="s">
        <v>2373</v>
      </c>
      <c r="D90" t="b">
        <v>0</v>
      </c>
    </row>
    <row r="91" spans="1:6" x14ac:dyDescent="0.2">
      <c r="A91" t="s">
        <v>1950</v>
      </c>
      <c r="B91" t="s">
        <v>2415</v>
      </c>
      <c r="C91" t="s">
        <v>2677</v>
      </c>
      <c r="D91" t="b">
        <v>0</v>
      </c>
    </row>
    <row r="92" spans="1:6" x14ac:dyDescent="0.2">
      <c r="A92" t="s">
        <v>1951</v>
      </c>
      <c r="B92" t="s">
        <v>2416</v>
      </c>
      <c r="C92" t="s">
        <v>2726</v>
      </c>
      <c r="D92" t="b">
        <v>0</v>
      </c>
    </row>
    <row r="93" spans="1:6" x14ac:dyDescent="0.2">
      <c r="A93" t="s">
        <v>1952</v>
      </c>
      <c r="B93" t="s">
        <v>2417</v>
      </c>
      <c r="C93" t="s">
        <v>2727</v>
      </c>
      <c r="D93" t="b">
        <v>1</v>
      </c>
      <c r="E93" s="13">
        <f ca="1">TODAY()-107</f>
        <v>45615</v>
      </c>
      <c r="F93" s="10">
        <v>600000</v>
      </c>
    </row>
    <row r="94" spans="1:6" x14ac:dyDescent="0.2">
      <c r="A94" t="s">
        <v>1953</v>
      </c>
      <c r="B94" t="s">
        <v>2418</v>
      </c>
      <c r="C94" t="s">
        <v>2728</v>
      </c>
      <c r="D94" t="b">
        <v>0</v>
      </c>
    </row>
    <row r="95" spans="1:6" x14ac:dyDescent="0.2">
      <c r="A95" t="s">
        <v>1954</v>
      </c>
      <c r="B95" t="s">
        <v>2419</v>
      </c>
      <c r="C95" t="s">
        <v>2729</v>
      </c>
      <c r="D95" t="b">
        <v>0</v>
      </c>
    </row>
    <row r="96" spans="1:6" x14ac:dyDescent="0.2">
      <c r="A96" t="s">
        <v>1955</v>
      </c>
      <c r="B96" t="s">
        <v>2420</v>
      </c>
      <c r="C96" t="s">
        <v>2682</v>
      </c>
      <c r="D96" t="b">
        <v>0</v>
      </c>
      <c r="E96" s="13">
        <f ca="1">TODAY()-158</f>
        <v>45564</v>
      </c>
      <c r="F96" s="10">
        <v>5000000</v>
      </c>
    </row>
    <row r="97" spans="1:6" x14ac:dyDescent="0.2">
      <c r="A97" t="s">
        <v>1956</v>
      </c>
      <c r="B97" t="s">
        <v>2421</v>
      </c>
      <c r="C97" t="s">
        <v>2678</v>
      </c>
      <c r="D97" t="b">
        <v>0</v>
      </c>
    </row>
    <row r="98" spans="1:6" x14ac:dyDescent="0.2">
      <c r="A98" t="s">
        <v>1957</v>
      </c>
      <c r="B98" t="s">
        <v>2385</v>
      </c>
      <c r="C98" t="s">
        <v>2730</v>
      </c>
      <c r="D98" t="b">
        <v>0</v>
      </c>
    </row>
    <row r="99" spans="1:6" x14ac:dyDescent="0.2">
      <c r="A99" t="s">
        <v>1958</v>
      </c>
      <c r="B99" t="s">
        <v>2422</v>
      </c>
      <c r="C99" t="s">
        <v>2731</v>
      </c>
      <c r="D99" t="b">
        <v>0</v>
      </c>
      <c r="E99" s="13">
        <f ca="1">TODAY()-267</f>
        <v>45455</v>
      </c>
      <c r="F99" s="10">
        <v>2600000</v>
      </c>
    </row>
    <row r="100" spans="1:6" x14ac:dyDescent="0.2">
      <c r="A100" t="s">
        <v>1959</v>
      </c>
      <c r="B100" t="s">
        <v>2423</v>
      </c>
      <c r="C100" t="s">
        <v>2705</v>
      </c>
      <c r="D100" t="b">
        <v>1</v>
      </c>
    </row>
    <row r="101" spans="1:6" x14ac:dyDescent="0.2">
      <c r="A101" t="s">
        <v>1960</v>
      </c>
      <c r="B101" t="s">
        <v>2424</v>
      </c>
      <c r="C101" t="s">
        <v>2732</v>
      </c>
      <c r="D101" t="b">
        <v>0</v>
      </c>
    </row>
    <row r="102" spans="1:6" x14ac:dyDescent="0.2">
      <c r="A102" t="s">
        <v>1961</v>
      </c>
      <c r="B102" t="s">
        <v>2381</v>
      </c>
      <c r="C102" t="s">
        <v>2699</v>
      </c>
      <c r="D102" t="b">
        <v>0</v>
      </c>
    </row>
    <row r="103" spans="1:6" x14ac:dyDescent="0.2">
      <c r="A103" t="s">
        <v>1962</v>
      </c>
      <c r="B103" t="s">
        <v>2391</v>
      </c>
      <c r="C103" t="s">
        <v>2586</v>
      </c>
      <c r="D103" t="b">
        <v>0</v>
      </c>
      <c r="E103" s="13">
        <f ca="1">TODAY()-158</f>
        <v>45564</v>
      </c>
      <c r="F103" s="10">
        <v>4400000</v>
      </c>
    </row>
    <row r="104" spans="1:6" x14ac:dyDescent="0.2">
      <c r="A104" t="s">
        <v>1963</v>
      </c>
      <c r="B104" t="s">
        <v>2391</v>
      </c>
      <c r="C104" t="s">
        <v>2733</v>
      </c>
      <c r="D104" t="b">
        <v>0</v>
      </c>
      <c r="E104" s="13">
        <f ca="1">TODAY()-257</f>
        <v>45465</v>
      </c>
      <c r="F104" s="10">
        <v>2600000</v>
      </c>
    </row>
    <row r="105" spans="1:6" x14ac:dyDescent="0.2">
      <c r="A105" t="s">
        <v>1964</v>
      </c>
      <c r="B105" t="s">
        <v>2425</v>
      </c>
      <c r="C105" t="s">
        <v>2734</v>
      </c>
      <c r="D105" t="b">
        <v>1</v>
      </c>
    </row>
    <row r="106" spans="1:6" x14ac:dyDescent="0.2">
      <c r="A106" t="s">
        <v>1965</v>
      </c>
      <c r="B106" t="s">
        <v>2426</v>
      </c>
      <c r="C106" t="s">
        <v>2339</v>
      </c>
      <c r="D106" t="b">
        <v>0</v>
      </c>
      <c r="E106" s="13">
        <f ca="1">TODAY()-327</f>
        <v>45395</v>
      </c>
      <c r="F106" s="10">
        <v>1600000</v>
      </c>
    </row>
    <row r="107" spans="1:6" x14ac:dyDescent="0.2">
      <c r="A107" t="s">
        <v>1966</v>
      </c>
      <c r="B107" t="s">
        <v>2427</v>
      </c>
      <c r="C107" t="s">
        <v>2735</v>
      </c>
      <c r="D107" t="b">
        <v>0</v>
      </c>
    </row>
    <row r="108" spans="1:6" x14ac:dyDescent="0.2">
      <c r="A108" t="s">
        <v>1967</v>
      </c>
      <c r="B108" t="s">
        <v>2428</v>
      </c>
      <c r="C108" t="s">
        <v>2736</v>
      </c>
      <c r="D108" t="b">
        <v>1</v>
      </c>
      <c r="E108" s="13">
        <f ca="1">TODAY()-168</f>
        <v>45554</v>
      </c>
      <c r="F108" s="10">
        <v>2700000</v>
      </c>
    </row>
    <row r="109" spans="1:6" x14ac:dyDescent="0.2">
      <c r="A109" t="s">
        <v>1968</v>
      </c>
      <c r="B109" t="s">
        <v>2429</v>
      </c>
      <c r="C109" t="s">
        <v>2654</v>
      </c>
      <c r="D109" t="b">
        <v>0</v>
      </c>
      <c r="E109" s="13">
        <f ca="1">TODAY()-172</f>
        <v>45550</v>
      </c>
      <c r="F109" s="10">
        <v>3500000</v>
      </c>
    </row>
    <row r="110" spans="1:6" x14ac:dyDescent="0.2">
      <c r="A110" t="s">
        <v>1969</v>
      </c>
      <c r="B110" t="s">
        <v>2430</v>
      </c>
      <c r="C110" t="s">
        <v>2737</v>
      </c>
      <c r="D110" t="b">
        <v>0</v>
      </c>
    </row>
    <row r="111" spans="1:6" x14ac:dyDescent="0.2">
      <c r="A111" t="s">
        <v>1970</v>
      </c>
      <c r="B111" t="s">
        <v>2431</v>
      </c>
      <c r="C111" t="s">
        <v>2696</v>
      </c>
      <c r="D111" t="b">
        <v>0</v>
      </c>
    </row>
    <row r="112" spans="1:6" x14ac:dyDescent="0.2">
      <c r="A112" t="s">
        <v>1971</v>
      </c>
      <c r="B112" t="s">
        <v>2432</v>
      </c>
      <c r="C112" t="s">
        <v>2692</v>
      </c>
      <c r="D112" t="b">
        <v>0</v>
      </c>
      <c r="E112" s="13">
        <f ca="1">TODAY()-296</f>
        <v>45426</v>
      </c>
      <c r="F112" s="10">
        <v>600000</v>
      </c>
    </row>
    <row r="113" spans="1:6" x14ac:dyDescent="0.2">
      <c r="A113" t="s">
        <v>1972</v>
      </c>
      <c r="B113" t="s">
        <v>2433</v>
      </c>
      <c r="C113" t="s">
        <v>2738</v>
      </c>
      <c r="D113" t="b">
        <v>0</v>
      </c>
    </row>
    <row r="114" spans="1:6" x14ac:dyDescent="0.2">
      <c r="A114" t="s">
        <v>1973</v>
      </c>
      <c r="B114" t="s">
        <v>2434</v>
      </c>
      <c r="C114" t="s">
        <v>2669</v>
      </c>
      <c r="D114" t="b">
        <v>0</v>
      </c>
      <c r="E114" s="13">
        <f ca="1">TODAY()-270</f>
        <v>45452</v>
      </c>
      <c r="F114" s="10">
        <v>900000</v>
      </c>
    </row>
    <row r="115" spans="1:6" x14ac:dyDescent="0.2">
      <c r="A115" t="s">
        <v>1974</v>
      </c>
      <c r="B115" t="s">
        <v>2435</v>
      </c>
      <c r="C115" t="s">
        <v>2739</v>
      </c>
      <c r="D115" t="b">
        <v>0</v>
      </c>
      <c r="E115" s="13">
        <f ca="1">TODAY()-275</f>
        <v>45447</v>
      </c>
      <c r="F115" s="10">
        <v>1300000</v>
      </c>
    </row>
    <row r="116" spans="1:6" x14ac:dyDescent="0.2">
      <c r="A116" t="s">
        <v>1975</v>
      </c>
      <c r="B116" t="s">
        <v>2379</v>
      </c>
      <c r="C116" t="s">
        <v>2740</v>
      </c>
      <c r="D116" t="b">
        <v>0</v>
      </c>
    </row>
    <row r="117" spans="1:6" x14ac:dyDescent="0.2">
      <c r="A117" t="s">
        <v>1976</v>
      </c>
      <c r="B117" t="s">
        <v>2347</v>
      </c>
      <c r="C117" t="s">
        <v>2741</v>
      </c>
      <c r="D117" t="b">
        <v>0</v>
      </c>
      <c r="E117" s="13">
        <f ca="1">TODAY()-74</f>
        <v>45648</v>
      </c>
      <c r="F117" s="10">
        <v>4800000</v>
      </c>
    </row>
    <row r="118" spans="1:6" x14ac:dyDescent="0.2">
      <c r="A118" t="s">
        <v>1977</v>
      </c>
      <c r="B118" t="s">
        <v>2436</v>
      </c>
      <c r="C118" t="s">
        <v>2742</v>
      </c>
      <c r="D118" t="b">
        <v>0</v>
      </c>
    </row>
    <row r="119" spans="1:6" x14ac:dyDescent="0.2">
      <c r="A119" t="s">
        <v>1978</v>
      </c>
      <c r="B119" t="s">
        <v>2347</v>
      </c>
      <c r="C119" t="s">
        <v>2733</v>
      </c>
      <c r="D119" t="b">
        <v>0</v>
      </c>
    </row>
    <row r="120" spans="1:6" x14ac:dyDescent="0.2">
      <c r="A120" t="s">
        <v>1979</v>
      </c>
      <c r="B120" t="s">
        <v>2437</v>
      </c>
      <c r="C120" t="s">
        <v>2743</v>
      </c>
      <c r="D120" t="b">
        <v>0</v>
      </c>
      <c r="E120" s="13">
        <f ca="1">TODAY()-167</f>
        <v>45555</v>
      </c>
      <c r="F120" s="10">
        <v>1100000</v>
      </c>
    </row>
    <row r="121" spans="1:6" x14ac:dyDescent="0.2">
      <c r="A121" t="s">
        <v>1980</v>
      </c>
      <c r="B121" t="s">
        <v>2336</v>
      </c>
      <c r="C121" t="s">
        <v>2744</v>
      </c>
      <c r="D121" t="b">
        <v>0</v>
      </c>
      <c r="E121" s="13">
        <f ca="1">TODAY()-229</f>
        <v>45493</v>
      </c>
      <c r="F121" s="10">
        <v>100000</v>
      </c>
    </row>
    <row r="122" spans="1:6" x14ac:dyDescent="0.2">
      <c r="A122" t="s">
        <v>1981</v>
      </c>
      <c r="B122" t="s">
        <v>2438</v>
      </c>
      <c r="C122" t="s">
        <v>2745</v>
      </c>
      <c r="D122" t="b">
        <v>0</v>
      </c>
    </row>
    <row r="123" spans="1:6" x14ac:dyDescent="0.2">
      <c r="A123" t="s">
        <v>1982</v>
      </c>
      <c r="B123" t="s">
        <v>2337</v>
      </c>
      <c r="C123" t="s">
        <v>2746</v>
      </c>
      <c r="D123" t="b">
        <v>0</v>
      </c>
    </row>
    <row r="124" spans="1:6" x14ac:dyDescent="0.2">
      <c r="A124" t="s">
        <v>1983</v>
      </c>
      <c r="B124" t="s">
        <v>2439</v>
      </c>
      <c r="C124" t="s">
        <v>2747</v>
      </c>
      <c r="D124" t="b">
        <v>0</v>
      </c>
      <c r="E124" s="13">
        <f ca="1">TODAY()-333</f>
        <v>45389</v>
      </c>
      <c r="F124" s="10">
        <v>800000</v>
      </c>
    </row>
    <row r="125" spans="1:6" x14ac:dyDescent="0.2">
      <c r="A125" t="s">
        <v>1984</v>
      </c>
      <c r="B125" t="s">
        <v>2440</v>
      </c>
      <c r="C125" t="s">
        <v>2748</v>
      </c>
      <c r="D125" t="b">
        <v>0</v>
      </c>
    </row>
    <row r="126" spans="1:6" x14ac:dyDescent="0.2">
      <c r="A126" t="s">
        <v>1985</v>
      </c>
      <c r="B126" t="s">
        <v>2352</v>
      </c>
      <c r="C126" t="s">
        <v>2734</v>
      </c>
      <c r="D126" t="b">
        <v>0</v>
      </c>
      <c r="E126" s="13">
        <f ca="1">TODAY()-79</f>
        <v>45643</v>
      </c>
      <c r="F126" s="10">
        <v>4700000</v>
      </c>
    </row>
    <row r="127" spans="1:6" x14ac:dyDescent="0.2">
      <c r="A127" t="s">
        <v>1986</v>
      </c>
      <c r="B127" t="s">
        <v>2441</v>
      </c>
      <c r="C127" t="s">
        <v>2749</v>
      </c>
      <c r="D127" t="b">
        <v>0</v>
      </c>
      <c r="E127" s="13">
        <f ca="1">TODAY()-95</f>
        <v>45627</v>
      </c>
      <c r="F127" s="10">
        <v>300000</v>
      </c>
    </row>
    <row r="128" spans="1:6" x14ac:dyDescent="0.2">
      <c r="A128" t="s">
        <v>1987</v>
      </c>
      <c r="B128" t="s">
        <v>2442</v>
      </c>
      <c r="C128" t="s">
        <v>2750</v>
      </c>
      <c r="D128" t="b">
        <v>0</v>
      </c>
      <c r="E128" s="13">
        <f ca="1">TODAY()-57</f>
        <v>45665</v>
      </c>
      <c r="F128" s="10">
        <v>600000</v>
      </c>
    </row>
    <row r="129" spans="1:6" x14ac:dyDescent="0.2">
      <c r="A129" t="s">
        <v>1988</v>
      </c>
      <c r="B129" t="s">
        <v>2443</v>
      </c>
      <c r="C129" t="s">
        <v>2673</v>
      </c>
      <c r="D129" t="b">
        <v>0</v>
      </c>
    </row>
    <row r="130" spans="1:6" x14ac:dyDescent="0.2">
      <c r="A130" t="s">
        <v>1989</v>
      </c>
      <c r="B130" t="s">
        <v>2899</v>
      </c>
      <c r="C130" t="s">
        <v>2722</v>
      </c>
      <c r="D130" t="b">
        <v>0</v>
      </c>
    </row>
    <row r="131" spans="1:6" x14ac:dyDescent="0.2">
      <c r="A131" t="s">
        <v>1990</v>
      </c>
      <c r="B131" t="s">
        <v>2444</v>
      </c>
      <c r="C131" t="s">
        <v>2751</v>
      </c>
      <c r="D131" t="b">
        <v>0</v>
      </c>
    </row>
    <row r="132" spans="1:6" x14ac:dyDescent="0.2">
      <c r="A132" t="s">
        <v>1991</v>
      </c>
      <c r="B132" t="s">
        <v>2445</v>
      </c>
      <c r="C132" t="s">
        <v>2752</v>
      </c>
      <c r="D132" t="b">
        <v>1</v>
      </c>
      <c r="E132" s="13">
        <f ca="1">TODAY()-326</f>
        <v>45396</v>
      </c>
      <c r="F132" s="10">
        <v>100000</v>
      </c>
    </row>
    <row r="133" spans="1:6" x14ac:dyDescent="0.2">
      <c r="A133" t="s">
        <v>1992</v>
      </c>
      <c r="B133" t="s">
        <v>2446</v>
      </c>
      <c r="C133" t="s">
        <v>2753</v>
      </c>
      <c r="D133" t="b">
        <v>0</v>
      </c>
    </row>
    <row r="134" spans="1:6" x14ac:dyDescent="0.2">
      <c r="A134" t="s">
        <v>1993</v>
      </c>
      <c r="B134" t="s">
        <v>2447</v>
      </c>
      <c r="C134" t="s">
        <v>2654</v>
      </c>
      <c r="D134" t="b">
        <v>0</v>
      </c>
    </row>
    <row r="135" spans="1:6" x14ac:dyDescent="0.2">
      <c r="A135" t="s">
        <v>1994</v>
      </c>
      <c r="B135" t="s">
        <v>2448</v>
      </c>
      <c r="C135" t="s">
        <v>2689</v>
      </c>
      <c r="D135" t="b">
        <v>0</v>
      </c>
    </row>
    <row r="136" spans="1:6" x14ac:dyDescent="0.2">
      <c r="A136" t="s">
        <v>1995</v>
      </c>
      <c r="B136" t="s">
        <v>2449</v>
      </c>
      <c r="C136" t="s">
        <v>2754</v>
      </c>
      <c r="D136" t="b">
        <v>0</v>
      </c>
    </row>
    <row r="137" spans="1:6" x14ac:dyDescent="0.2">
      <c r="A137" t="s">
        <v>1996</v>
      </c>
      <c r="B137" t="s">
        <v>2350</v>
      </c>
      <c r="C137" t="s">
        <v>2755</v>
      </c>
      <c r="D137" t="b">
        <v>0</v>
      </c>
    </row>
    <row r="138" spans="1:6" x14ac:dyDescent="0.2">
      <c r="A138" t="s">
        <v>1997</v>
      </c>
      <c r="B138" t="s">
        <v>2450</v>
      </c>
      <c r="C138" t="s">
        <v>2682</v>
      </c>
      <c r="D138" t="b">
        <v>0</v>
      </c>
      <c r="E138" s="13">
        <f ca="1">TODAY()-195</f>
        <v>45527</v>
      </c>
      <c r="F138" s="10">
        <v>2100000</v>
      </c>
    </row>
    <row r="139" spans="1:6" x14ac:dyDescent="0.2">
      <c r="A139" t="s">
        <v>1998</v>
      </c>
      <c r="B139" t="s">
        <v>2451</v>
      </c>
      <c r="C139" t="s">
        <v>2756</v>
      </c>
      <c r="D139" t="b">
        <v>0</v>
      </c>
    </row>
    <row r="140" spans="1:6" x14ac:dyDescent="0.2">
      <c r="A140" t="s">
        <v>1999</v>
      </c>
      <c r="B140" t="s">
        <v>2452</v>
      </c>
      <c r="C140" t="s">
        <v>2658</v>
      </c>
      <c r="D140" t="b">
        <v>0</v>
      </c>
      <c r="E140" s="13">
        <f ca="1">TODAY()-181</f>
        <v>45541</v>
      </c>
      <c r="F140" s="10">
        <v>2400000</v>
      </c>
    </row>
    <row r="141" spans="1:6" x14ac:dyDescent="0.2">
      <c r="A141" t="s">
        <v>2000</v>
      </c>
      <c r="B141" t="s">
        <v>2453</v>
      </c>
      <c r="C141" t="s">
        <v>2682</v>
      </c>
      <c r="D141" t="b">
        <v>0</v>
      </c>
    </row>
    <row r="142" spans="1:6" x14ac:dyDescent="0.2">
      <c r="A142" t="s">
        <v>2001</v>
      </c>
      <c r="B142" t="s">
        <v>2374</v>
      </c>
      <c r="C142" t="s">
        <v>2757</v>
      </c>
      <c r="D142" t="b">
        <v>0</v>
      </c>
      <c r="E142" s="13">
        <f ca="1">TODAY()-67</f>
        <v>45655</v>
      </c>
      <c r="F142" s="10">
        <v>1100000</v>
      </c>
    </row>
    <row r="143" spans="1:6" x14ac:dyDescent="0.2">
      <c r="A143" t="s">
        <v>2002</v>
      </c>
      <c r="B143" t="s">
        <v>2454</v>
      </c>
      <c r="C143" t="s">
        <v>1841</v>
      </c>
      <c r="D143" t="b">
        <v>1</v>
      </c>
      <c r="E143" s="13">
        <f ca="1">TODAY()-193</f>
        <v>45529</v>
      </c>
      <c r="F143" s="10">
        <v>3200000</v>
      </c>
    </row>
    <row r="144" spans="1:6" x14ac:dyDescent="0.2">
      <c r="A144" t="s">
        <v>2003</v>
      </c>
      <c r="B144" t="s">
        <v>2455</v>
      </c>
      <c r="C144" t="s">
        <v>2667</v>
      </c>
      <c r="D144" t="b">
        <v>0</v>
      </c>
    </row>
    <row r="145" spans="1:6" x14ac:dyDescent="0.2">
      <c r="A145" t="s">
        <v>2004</v>
      </c>
      <c r="B145" t="s">
        <v>2456</v>
      </c>
      <c r="C145" t="s">
        <v>2758</v>
      </c>
      <c r="D145" t="b">
        <v>0</v>
      </c>
    </row>
    <row r="146" spans="1:6" x14ac:dyDescent="0.2">
      <c r="A146" t="s">
        <v>2005</v>
      </c>
      <c r="B146" t="s">
        <v>2457</v>
      </c>
      <c r="C146" t="s">
        <v>2759</v>
      </c>
      <c r="D146" t="b">
        <v>0</v>
      </c>
    </row>
    <row r="147" spans="1:6" x14ac:dyDescent="0.2">
      <c r="A147" t="s">
        <v>2006</v>
      </c>
      <c r="B147" t="s">
        <v>2371</v>
      </c>
      <c r="C147" t="s">
        <v>2760</v>
      </c>
      <c r="D147" t="b">
        <v>0</v>
      </c>
      <c r="E147" s="13">
        <f ca="1">TODAY()-60</f>
        <v>45662</v>
      </c>
      <c r="F147" s="10">
        <v>2900000</v>
      </c>
    </row>
    <row r="148" spans="1:6" x14ac:dyDescent="0.2">
      <c r="A148" t="s">
        <v>2007</v>
      </c>
      <c r="B148" t="s">
        <v>2458</v>
      </c>
      <c r="C148" t="s">
        <v>2751</v>
      </c>
      <c r="D148" t="b">
        <v>0</v>
      </c>
    </row>
    <row r="149" spans="1:6" x14ac:dyDescent="0.2">
      <c r="A149" t="s">
        <v>2008</v>
      </c>
      <c r="B149" t="s">
        <v>2459</v>
      </c>
      <c r="C149" t="s">
        <v>2761</v>
      </c>
      <c r="D149" t="b">
        <v>0</v>
      </c>
    </row>
    <row r="150" spans="1:6" x14ac:dyDescent="0.2">
      <c r="A150" t="s">
        <v>2009</v>
      </c>
      <c r="B150" t="s">
        <v>2431</v>
      </c>
      <c r="C150" t="s">
        <v>2762</v>
      </c>
      <c r="D150" t="b">
        <v>1</v>
      </c>
    </row>
    <row r="151" spans="1:6" x14ac:dyDescent="0.2">
      <c r="A151" t="s">
        <v>2010</v>
      </c>
      <c r="B151" t="s">
        <v>2460</v>
      </c>
      <c r="C151" t="s">
        <v>2711</v>
      </c>
      <c r="D151" t="b">
        <v>0</v>
      </c>
      <c r="E151" s="13">
        <f ca="1">TODAY()-55</f>
        <v>45667</v>
      </c>
      <c r="F151" s="10">
        <v>1900000</v>
      </c>
    </row>
    <row r="152" spans="1:6" x14ac:dyDescent="0.2">
      <c r="A152" t="s">
        <v>2011</v>
      </c>
      <c r="B152" t="s">
        <v>2431</v>
      </c>
      <c r="C152" t="s">
        <v>2763</v>
      </c>
      <c r="D152" t="b">
        <v>0</v>
      </c>
    </row>
    <row r="153" spans="1:6" x14ac:dyDescent="0.2">
      <c r="A153" t="s">
        <v>2012</v>
      </c>
      <c r="B153" t="s">
        <v>2461</v>
      </c>
      <c r="C153" t="s">
        <v>2764</v>
      </c>
      <c r="D153" t="b">
        <v>0</v>
      </c>
      <c r="E153" s="13">
        <f ca="1">TODAY()-48</f>
        <v>45674</v>
      </c>
      <c r="F153" s="10">
        <v>3300000</v>
      </c>
    </row>
    <row r="154" spans="1:6" x14ac:dyDescent="0.2">
      <c r="A154" t="s">
        <v>2013</v>
      </c>
      <c r="B154" t="s">
        <v>2391</v>
      </c>
      <c r="C154" t="s">
        <v>2695</v>
      </c>
      <c r="D154" t="b">
        <v>0</v>
      </c>
    </row>
    <row r="155" spans="1:6" x14ac:dyDescent="0.2">
      <c r="A155" t="s">
        <v>2014</v>
      </c>
      <c r="B155" t="s">
        <v>2442</v>
      </c>
      <c r="C155" t="s">
        <v>2765</v>
      </c>
      <c r="D155" t="b">
        <v>1</v>
      </c>
    </row>
    <row r="156" spans="1:6" x14ac:dyDescent="0.2">
      <c r="A156" t="s">
        <v>2015</v>
      </c>
      <c r="B156" t="s">
        <v>2462</v>
      </c>
      <c r="C156" t="s">
        <v>2766</v>
      </c>
      <c r="D156" t="b">
        <v>0</v>
      </c>
    </row>
    <row r="157" spans="1:6" x14ac:dyDescent="0.2">
      <c r="A157" t="s">
        <v>2016</v>
      </c>
      <c r="B157" t="s">
        <v>2463</v>
      </c>
      <c r="C157" t="s">
        <v>2767</v>
      </c>
      <c r="D157" t="b">
        <v>1</v>
      </c>
      <c r="E157" s="13">
        <f ca="1">TODAY()-329</f>
        <v>45393</v>
      </c>
      <c r="F157" s="10">
        <v>1800000</v>
      </c>
    </row>
    <row r="158" spans="1:6" x14ac:dyDescent="0.2">
      <c r="A158" t="s">
        <v>2017</v>
      </c>
      <c r="B158" t="s">
        <v>2464</v>
      </c>
      <c r="C158" t="s">
        <v>2768</v>
      </c>
      <c r="D158" t="b">
        <v>0</v>
      </c>
      <c r="E158" s="13">
        <f ca="1">TODAY()-284</f>
        <v>45438</v>
      </c>
      <c r="F158" s="10">
        <v>4600000</v>
      </c>
    </row>
    <row r="159" spans="1:6" x14ac:dyDescent="0.2">
      <c r="A159" t="s">
        <v>2018</v>
      </c>
      <c r="B159" t="s">
        <v>2465</v>
      </c>
      <c r="C159" t="s">
        <v>2769</v>
      </c>
      <c r="D159" t="b">
        <v>0</v>
      </c>
    </row>
    <row r="160" spans="1:6" x14ac:dyDescent="0.2">
      <c r="A160" t="s">
        <v>2019</v>
      </c>
      <c r="B160" t="s">
        <v>2466</v>
      </c>
      <c r="C160" t="s">
        <v>2770</v>
      </c>
      <c r="D160" t="b">
        <v>0</v>
      </c>
    </row>
    <row r="161" spans="1:6" x14ac:dyDescent="0.2">
      <c r="A161" t="s">
        <v>2020</v>
      </c>
      <c r="B161" t="s">
        <v>2467</v>
      </c>
      <c r="C161" t="s">
        <v>2686</v>
      </c>
      <c r="D161" t="b">
        <v>0</v>
      </c>
    </row>
    <row r="162" spans="1:6" x14ac:dyDescent="0.2">
      <c r="A162" t="s">
        <v>2021</v>
      </c>
      <c r="B162" t="s">
        <v>2468</v>
      </c>
      <c r="C162" t="s">
        <v>2616</v>
      </c>
      <c r="D162" t="b">
        <v>0</v>
      </c>
      <c r="E162" s="13">
        <f ca="1">TODAY()-287</f>
        <v>45435</v>
      </c>
      <c r="F162" s="10">
        <v>3800000</v>
      </c>
    </row>
    <row r="163" spans="1:6" x14ac:dyDescent="0.2">
      <c r="A163" t="s">
        <v>2022</v>
      </c>
      <c r="B163" t="s">
        <v>2469</v>
      </c>
      <c r="C163" t="s">
        <v>2771</v>
      </c>
      <c r="D163" t="b">
        <v>0</v>
      </c>
    </row>
    <row r="164" spans="1:6" x14ac:dyDescent="0.2">
      <c r="A164" t="s">
        <v>2023</v>
      </c>
      <c r="B164" t="s">
        <v>2456</v>
      </c>
      <c r="C164" t="s">
        <v>2682</v>
      </c>
      <c r="D164" t="b">
        <v>0</v>
      </c>
    </row>
    <row r="165" spans="1:6" x14ac:dyDescent="0.2">
      <c r="A165" t="s">
        <v>2024</v>
      </c>
      <c r="B165" t="s">
        <v>2470</v>
      </c>
      <c r="C165" t="s">
        <v>2672</v>
      </c>
      <c r="D165" t="b">
        <v>0</v>
      </c>
    </row>
    <row r="166" spans="1:6" x14ac:dyDescent="0.2">
      <c r="A166" t="s">
        <v>2025</v>
      </c>
      <c r="B166" t="s">
        <v>2471</v>
      </c>
      <c r="C166" t="s">
        <v>2758</v>
      </c>
      <c r="D166" t="b">
        <v>0</v>
      </c>
      <c r="E166" s="13">
        <f ca="1">TODAY()-96</f>
        <v>45626</v>
      </c>
      <c r="F166" s="10">
        <v>500000</v>
      </c>
    </row>
    <row r="167" spans="1:6" x14ac:dyDescent="0.2">
      <c r="A167" t="s">
        <v>2026</v>
      </c>
      <c r="B167" t="s">
        <v>2472</v>
      </c>
      <c r="C167" t="s">
        <v>2772</v>
      </c>
      <c r="D167" t="b">
        <v>1</v>
      </c>
      <c r="E167" s="13">
        <f ca="1">TODAY()-225</f>
        <v>45497</v>
      </c>
      <c r="F167" s="10">
        <v>1900000</v>
      </c>
    </row>
    <row r="168" spans="1:6" x14ac:dyDescent="0.2">
      <c r="A168" t="s">
        <v>2027</v>
      </c>
      <c r="B168" t="s">
        <v>2473</v>
      </c>
      <c r="C168" t="s">
        <v>2659</v>
      </c>
      <c r="D168" t="b">
        <v>0</v>
      </c>
    </row>
    <row r="169" spans="1:6" x14ac:dyDescent="0.2">
      <c r="A169" t="s">
        <v>2028</v>
      </c>
      <c r="B169" t="s">
        <v>2474</v>
      </c>
      <c r="C169" t="s">
        <v>2773</v>
      </c>
      <c r="D169" t="b">
        <v>0</v>
      </c>
    </row>
    <row r="170" spans="1:6" x14ac:dyDescent="0.2">
      <c r="A170" t="s">
        <v>2029</v>
      </c>
      <c r="B170" t="s">
        <v>2475</v>
      </c>
      <c r="C170" t="s">
        <v>2774</v>
      </c>
      <c r="D170" t="b">
        <v>0</v>
      </c>
    </row>
    <row r="171" spans="1:6" x14ac:dyDescent="0.2">
      <c r="A171" t="s">
        <v>2030</v>
      </c>
      <c r="B171" t="s">
        <v>2374</v>
      </c>
      <c r="C171" t="s">
        <v>2775</v>
      </c>
      <c r="D171" t="b">
        <v>0</v>
      </c>
    </row>
    <row r="172" spans="1:6" x14ac:dyDescent="0.2">
      <c r="A172" t="s">
        <v>2031</v>
      </c>
      <c r="B172" t="s">
        <v>2476</v>
      </c>
      <c r="C172" t="s">
        <v>2661</v>
      </c>
      <c r="D172" t="b">
        <v>0</v>
      </c>
      <c r="E172" s="13">
        <f ca="1">TODAY()-158</f>
        <v>45564</v>
      </c>
      <c r="F172" s="10">
        <v>3200000</v>
      </c>
    </row>
    <row r="173" spans="1:6" x14ac:dyDescent="0.2">
      <c r="A173" t="s">
        <v>2032</v>
      </c>
      <c r="B173" t="s">
        <v>2366</v>
      </c>
      <c r="C173" t="s">
        <v>2754</v>
      </c>
      <c r="D173" t="b">
        <v>0</v>
      </c>
    </row>
    <row r="174" spans="1:6" x14ac:dyDescent="0.2">
      <c r="A174" t="s">
        <v>2033</v>
      </c>
      <c r="B174" t="s">
        <v>2477</v>
      </c>
      <c r="C174" t="s">
        <v>2753</v>
      </c>
      <c r="D174" t="b">
        <v>0</v>
      </c>
    </row>
    <row r="175" spans="1:6" x14ac:dyDescent="0.2">
      <c r="A175" t="s">
        <v>2034</v>
      </c>
      <c r="B175" t="s">
        <v>2443</v>
      </c>
      <c r="C175" t="s">
        <v>2670</v>
      </c>
      <c r="D175" t="b">
        <v>0</v>
      </c>
    </row>
    <row r="176" spans="1:6" x14ac:dyDescent="0.2">
      <c r="A176" t="s">
        <v>2035</v>
      </c>
      <c r="B176" t="s">
        <v>2478</v>
      </c>
      <c r="C176" t="s">
        <v>2776</v>
      </c>
      <c r="D176" t="b">
        <v>0</v>
      </c>
      <c r="E176" s="13">
        <f ca="1">TODAY()-317</f>
        <v>45405</v>
      </c>
      <c r="F176" s="10">
        <v>2600000</v>
      </c>
    </row>
    <row r="177" spans="1:6" x14ac:dyDescent="0.2">
      <c r="A177" t="s">
        <v>2036</v>
      </c>
      <c r="B177" t="s">
        <v>2479</v>
      </c>
      <c r="C177" t="s">
        <v>2745</v>
      </c>
      <c r="D177" t="b">
        <v>0</v>
      </c>
    </row>
    <row r="178" spans="1:6" x14ac:dyDescent="0.2">
      <c r="A178" t="s">
        <v>2037</v>
      </c>
      <c r="B178" t="s">
        <v>2407</v>
      </c>
      <c r="C178" t="s">
        <v>2777</v>
      </c>
      <c r="D178" t="b">
        <v>0</v>
      </c>
    </row>
    <row r="179" spans="1:6" x14ac:dyDescent="0.2">
      <c r="A179" t="s">
        <v>2038</v>
      </c>
      <c r="B179" t="s">
        <v>2480</v>
      </c>
      <c r="C179" t="s">
        <v>2778</v>
      </c>
      <c r="D179" t="b">
        <v>1</v>
      </c>
    </row>
    <row r="180" spans="1:6" x14ac:dyDescent="0.2">
      <c r="A180" t="s">
        <v>2039</v>
      </c>
      <c r="B180" t="s">
        <v>2481</v>
      </c>
      <c r="C180" t="s">
        <v>2779</v>
      </c>
      <c r="D180" t="b">
        <v>0</v>
      </c>
    </row>
    <row r="181" spans="1:6" x14ac:dyDescent="0.2">
      <c r="A181" t="s">
        <v>2040</v>
      </c>
      <c r="B181" t="s">
        <v>2482</v>
      </c>
      <c r="C181" t="s">
        <v>2720</v>
      </c>
      <c r="D181" t="b">
        <v>0</v>
      </c>
      <c r="E181" s="13">
        <f ca="1">TODAY()-281</f>
        <v>45441</v>
      </c>
      <c r="F181" s="10">
        <v>4500000</v>
      </c>
    </row>
    <row r="182" spans="1:6" x14ac:dyDescent="0.2">
      <c r="A182" t="s">
        <v>2041</v>
      </c>
      <c r="B182" t="s">
        <v>2483</v>
      </c>
      <c r="C182" t="s">
        <v>2780</v>
      </c>
      <c r="D182" t="b">
        <v>0</v>
      </c>
    </row>
    <row r="183" spans="1:6" x14ac:dyDescent="0.2">
      <c r="A183" t="s">
        <v>2042</v>
      </c>
      <c r="B183" t="s">
        <v>2426</v>
      </c>
      <c r="C183" t="s">
        <v>2723</v>
      </c>
      <c r="D183" t="b">
        <v>1</v>
      </c>
    </row>
    <row r="184" spans="1:6" x14ac:dyDescent="0.2">
      <c r="A184" t="s">
        <v>2043</v>
      </c>
      <c r="B184" t="s">
        <v>2409</v>
      </c>
      <c r="C184" t="s">
        <v>2781</v>
      </c>
      <c r="D184" t="b">
        <v>0</v>
      </c>
    </row>
    <row r="185" spans="1:6" x14ac:dyDescent="0.2">
      <c r="A185" t="s">
        <v>2044</v>
      </c>
      <c r="B185" t="s">
        <v>2484</v>
      </c>
      <c r="C185" t="s">
        <v>2663</v>
      </c>
      <c r="D185" t="b">
        <v>1</v>
      </c>
      <c r="E185" s="13">
        <f ca="1">TODAY()-144</f>
        <v>45578</v>
      </c>
      <c r="F185" s="10">
        <v>4600000</v>
      </c>
    </row>
    <row r="186" spans="1:6" x14ac:dyDescent="0.2">
      <c r="A186" t="s">
        <v>2045</v>
      </c>
      <c r="B186" t="s">
        <v>2485</v>
      </c>
      <c r="C186" t="s">
        <v>2624</v>
      </c>
      <c r="D186" t="b">
        <v>0</v>
      </c>
      <c r="E186" s="13">
        <f ca="1">TODAY()-186</f>
        <v>45536</v>
      </c>
      <c r="F186" s="10">
        <v>3000000</v>
      </c>
    </row>
    <row r="187" spans="1:6" x14ac:dyDescent="0.2">
      <c r="A187" t="s">
        <v>2046</v>
      </c>
      <c r="B187" t="s">
        <v>2486</v>
      </c>
      <c r="C187" t="s">
        <v>2782</v>
      </c>
      <c r="D187" t="b">
        <v>0</v>
      </c>
    </row>
    <row r="188" spans="1:6" x14ac:dyDescent="0.2">
      <c r="A188" t="s">
        <v>2047</v>
      </c>
      <c r="B188" t="s">
        <v>2487</v>
      </c>
      <c r="C188" t="s">
        <v>2722</v>
      </c>
      <c r="D188" t="b">
        <v>0</v>
      </c>
    </row>
    <row r="189" spans="1:6" x14ac:dyDescent="0.2">
      <c r="A189" t="s">
        <v>2048</v>
      </c>
      <c r="B189" t="s">
        <v>2488</v>
      </c>
      <c r="C189" t="s">
        <v>2666</v>
      </c>
      <c r="D189" t="b">
        <v>0</v>
      </c>
    </row>
    <row r="190" spans="1:6" x14ac:dyDescent="0.2">
      <c r="A190" t="s">
        <v>2049</v>
      </c>
      <c r="B190" t="s">
        <v>2482</v>
      </c>
      <c r="C190" t="s">
        <v>2783</v>
      </c>
      <c r="D190" t="b">
        <v>1</v>
      </c>
      <c r="E190" s="13">
        <f ca="1">TODAY()-307</f>
        <v>45415</v>
      </c>
      <c r="F190" s="10">
        <v>1700000</v>
      </c>
    </row>
    <row r="191" spans="1:6" x14ac:dyDescent="0.2">
      <c r="A191" t="s">
        <v>2050</v>
      </c>
      <c r="B191" t="s">
        <v>2489</v>
      </c>
      <c r="C191" t="s">
        <v>2784</v>
      </c>
      <c r="D191" t="b">
        <v>0</v>
      </c>
    </row>
    <row r="192" spans="1:6" x14ac:dyDescent="0.2">
      <c r="A192" t="s">
        <v>2051</v>
      </c>
      <c r="B192" t="s">
        <v>2490</v>
      </c>
      <c r="C192" t="s">
        <v>2785</v>
      </c>
      <c r="D192" t="b">
        <v>0</v>
      </c>
    </row>
    <row r="193" spans="1:6" x14ac:dyDescent="0.2">
      <c r="A193" t="s">
        <v>2052</v>
      </c>
      <c r="B193" t="s">
        <v>2491</v>
      </c>
      <c r="C193" t="s">
        <v>2730</v>
      </c>
      <c r="D193" t="b">
        <v>0</v>
      </c>
      <c r="E193" s="13">
        <f ca="1">TODAY()-50</f>
        <v>45672</v>
      </c>
      <c r="F193" s="10">
        <v>1200000</v>
      </c>
    </row>
    <row r="194" spans="1:6" x14ac:dyDescent="0.2">
      <c r="A194" t="s">
        <v>2053</v>
      </c>
      <c r="B194" t="s">
        <v>2492</v>
      </c>
      <c r="C194" t="s">
        <v>2786</v>
      </c>
      <c r="D194" t="b">
        <v>0</v>
      </c>
    </row>
    <row r="195" spans="1:6" x14ac:dyDescent="0.2">
      <c r="A195" t="s">
        <v>2054</v>
      </c>
      <c r="B195" t="s">
        <v>2493</v>
      </c>
      <c r="C195" t="s">
        <v>2787</v>
      </c>
      <c r="D195" t="b">
        <v>1</v>
      </c>
    </row>
    <row r="196" spans="1:6" x14ac:dyDescent="0.2">
      <c r="A196" t="s">
        <v>2055</v>
      </c>
      <c r="B196" t="s">
        <v>2494</v>
      </c>
      <c r="C196" t="s">
        <v>2666</v>
      </c>
      <c r="D196" t="b">
        <v>0</v>
      </c>
    </row>
    <row r="197" spans="1:6" x14ac:dyDescent="0.2">
      <c r="A197" t="s">
        <v>2056</v>
      </c>
      <c r="B197" t="s">
        <v>2347</v>
      </c>
      <c r="C197" t="s">
        <v>2788</v>
      </c>
      <c r="D197" t="b">
        <v>1</v>
      </c>
      <c r="E197" s="13">
        <f ca="1">TODAY()-284</f>
        <v>45438</v>
      </c>
      <c r="F197" s="10">
        <v>5000000</v>
      </c>
    </row>
    <row r="198" spans="1:6" x14ac:dyDescent="0.2">
      <c r="A198" t="s">
        <v>2057</v>
      </c>
      <c r="B198" t="s">
        <v>2495</v>
      </c>
      <c r="C198" t="s">
        <v>2672</v>
      </c>
      <c r="D198" t="b">
        <v>0</v>
      </c>
    </row>
    <row r="199" spans="1:6" x14ac:dyDescent="0.2">
      <c r="A199" t="s">
        <v>2058</v>
      </c>
      <c r="B199" t="s">
        <v>2496</v>
      </c>
      <c r="C199" t="s">
        <v>1841</v>
      </c>
      <c r="D199" t="b">
        <v>0</v>
      </c>
    </row>
    <row r="200" spans="1:6" x14ac:dyDescent="0.2">
      <c r="A200" t="s">
        <v>2059</v>
      </c>
      <c r="B200" t="s">
        <v>2497</v>
      </c>
      <c r="C200" t="s">
        <v>2691</v>
      </c>
      <c r="D200" t="b">
        <v>1</v>
      </c>
    </row>
    <row r="201" spans="1:6" x14ac:dyDescent="0.2">
      <c r="A201" t="s">
        <v>2060</v>
      </c>
      <c r="B201" t="s">
        <v>2498</v>
      </c>
      <c r="C201" t="s">
        <v>2789</v>
      </c>
      <c r="D201" t="b">
        <v>0</v>
      </c>
    </row>
    <row r="202" spans="1:6" x14ac:dyDescent="0.2">
      <c r="A202" t="s">
        <v>2061</v>
      </c>
      <c r="B202" t="s">
        <v>2499</v>
      </c>
      <c r="C202" t="s">
        <v>2790</v>
      </c>
      <c r="D202" t="b">
        <v>0</v>
      </c>
      <c r="E202" s="13">
        <f ca="1">TODAY()-305</f>
        <v>45417</v>
      </c>
      <c r="F202" s="10">
        <v>4800000</v>
      </c>
    </row>
    <row r="203" spans="1:6" x14ac:dyDescent="0.2">
      <c r="A203" t="s">
        <v>2062</v>
      </c>
      <c r="B203" t="s">
        <v>2500</v>
      </c>
      <c r="C203" t="s">
        <v>2791</v>
      </c>
      <c r="D203" t="b">
        <v>0</v>
      </c>
      <c r="E203" s="13">
        <f ca="1">TODAY()-121</f>
        <v>45601</v>
      </c>
      <c r="F203" s="10">
        <v>4800000</v>
      </c>
    </row>
    <row r="204" spans="1:6" x14ac:dyDescent="0.2">
      <c r="A204" t="s">
        <v>2063</v>
      </c>
      <c r="B204" t="s">
        <v>2501</v>
      </c>
      <c r="C204" t="s">
        <v>2717</v>
      </c>
      <c r="D204" t="b">
        <v>1</v>
      </c>
      <c r="E204" s="13">
        <f ca="1">TODAY()-328</f>
        <v>45394</v>
      </c>
      <c r="F204" s="10">
        <v>4000000</v>
      </c>
    </row>
    <row r="205" spans="1:6" x14ac:dyDescent="0.2">
      <c r="A205" t="s">
        <v>2064</v>
      </c>
      <c r="B205" t="s">
        <v>2502</v>
      </c>
      <c r="C205" t="s">
        <v>2770</v>
      </c>
      <c r="D205" t="b">
        <v>0</v>
      </c>
    </row>
    <row r="206" spans="1:6" x14ac:dyDescent="0.2">
      <c r="A206" t="s">
        <v>2065</v>
      </c>
      <c r="B206" t="s">
        <v>2496</v>
      </c>
      <c r="C206" t="s">
        <v>2673</v>
      </c>
      <c r="D206" t="b">
        <v>0</v>
      </c>
    </row>
    <row r="207" spans="1:6" x14ac:dyDescent="0.2">
      <c r="A207" t="s">
        <v>2066</v>
      </c>
      <c r="B207" t="s">
        <v>2503</v>
      </c>
      <c r="C207" t="s">
        <v>2791</v>
      </c>
      <c r="D207" t="b">
        <v>0</v>
      </c>
    </row>
    <row r="208" spans="1:6" x14ac:dyDescent="0.2">
      <c r="A208" t="s">
        <v>2067</v>
      </c>
      <c r="B208" t="s">
        <v>2504</v>
      </c>
      <c r="C208" t="s">
        <v>2792</v>
      </c>
      <c r="D208" t="b">
        <v>0</v>
      </c>
    </row>
    <row r="209" spans="1:6" x14ac:dyDescent="0.2">
      <c r="A209" t="s">
        <v>2068</v>
      </c>
      <c r="B209" t="s">
        <v>2505</v>
      </c>
      <c r="C209" t="s">
        <v>2793</v>
      </c>
      <c r="D209" t="b">
        <v>0</v>
      </c>
    </row>
    <row r="210" spans="1:6" x14ac:dyDescent="0.2">
      <c r="A210" t="s">
        <v>2069</v>
      </c>
      <c r="B210" t="s">
        <v>2506</v>
      </c>
      <c r="C210" t="s">
        <v>2794</v>
      </c>
      <c r="D210" t="b">
        <v>0</v>
      </c>
    </row>
    <row r="211" spans="1:6" x14ac:dyDescent="0.2">
      <c r="A211" t="s">
        <v>1881</v>
      </c>
      <c r="B211" t="s">
        <v>2336</v>
      </c>
      <c r="C211" t="s">
        <v>2795</v>
      </c>
      <c r="D211" t="b">
        <v>0</v>
      </c>
    </row>
    <row r="212" spans="1:6" x14ac:dyDescent="0.2">
      <c r="A212" t="s">
        <v>2070</v>
      </c>
      <c r="B212" t="s">
        <v>2369</v>
      </c>
      <c r="C212" t="s">
        <v>2707</v>
      </c>
      <c r="D212" t="b">
        <v>1</v>
      </c>
      <c r="E212" s="13">
        <f ca="1">TODAY()-46</f>
        <v>45676</v>
      </c>
      <c r="F212" s="10">
        <v>1400000</v>
      </c>
    </row>
    <row r="213" spans="1:6" x14ac:dyDescent="0.2">
      <c r="A213" t="s">
        <v>2071</v>
      </c>
      <c r="B213" t="s">
        <v>2338</v>
      </c>
      <c r="C213" t="s">
        <v>2796</v>
      </c>
      <c r="D213" t="b">
        <v>1</v>
      </c>
    </row>
    <row r="214" spans="1:6" x14ac:dyDescent="0.2">
      <c r="A214" t="s">
        <v>2072</v>
      </c>
      <c r="B214" t="s">
        <v>2376</v>
      </c>
      <c r="C214" t="s">
        <v>2797</v>
      </c>
      <c r="D214" t="b">
        <v>0</v>
      </c>
      <c r="E214" s="13">
        <f ca="1">TODAY()-154</f>
        <v>45568</v>
      </c>
      <c r="F214" s="10">
        <v>3900000</v>
      </c>
    </row>
    <row r="215" spans="1:6" x14ac:dyDescent="0.2">
      <c r="A215" t="s">
        <v>2073</v>
      </c>
      <c r="B215" t="s">
        <v>2507</v>
      </c>
      <c r="C215" t="s">
        <v>2798</v>
      </c>
      <c r="D215" t="b">
        <v>0</v>
      </c>
      <c r="E215" s="13">
        <f ca="1">TODAY()-358</f>
        <v>45364</v>
      </c>
      <c r="F215" s="10">
        <v>3900000</v>
      </c>
    </row>
    <row r="216" spans="1:6" x14ac:dyDescent="0.2">
      <c r="A216" t="s">
        <v>2074</v>
      </c>
      <c r="B216" t="s">
        <v>2508</v>
      </c>
      <c r="C216" t="s">
        <v>2689</v>
      </c>
      <c r="D216" t="b">
        <v>0</v>
      </c>
      <c r="E216" s="13">
        <f ca="1">TODAY()-314</f>
        <v>45408</v>
      </c>
      <c r="F216" s="10">
        <v>3500000</v>
      </c>
    </row>
    <row r="217" spans="1:6" x14ac:dyDescent="0.2">
      <c r="A217" t="s">
        <v>2075</v>
      </c>
      <c r="B217" t="s">
        <v>2509</v>
      </c>
      <c r="C217" t="s">
        <v>2723</v>
      </c>
      <c r="D217" t="b">
        <v>0</v>
      </c>
    </row>
    <row r="218" spans="1:6" x14ac:dyDescent="0.2">
      <c r="A218" t="s">
        <v>2076</v>
      </c>
      <c r="B218" t="s">
        <v>2510</v>
      </c>
      <c r="C218" t="s">
        <v>2799</v>
      </c>
      <c r="D218" t="b">
        <v>0</v>
      </c>
      <c r="E218" s="13">
        <f ca="1">TODAY()-186</f>
        <v>45536</v>
      </c>
      <c r="F218" s="10">
        <v>4300000</v>
      </c>
    </row>
    <row r="219" spans="1:6" x14ac:dyDescent="0.2">
      <c r="A219" t="s">
        <v>2077</v>
      </c>
      <c r="B219" t="s">
        <v>2449</v>
      </c>
      <c r="C219" t="s">
        <v>2800</v>
      </c>
      <c r="D219" t="b">
        <v>0</v>
      </c>
    </row>
    <row r="220" spans="1:6" x14ac:dyDescent="0.2">
      <c r="A220" t="s">
        <v>2078</v>
      </c>
      <c r="B220" t="s">
        <v>2483</v>
      </c>
      <c r="C220" t="s">
        <v>2679</v>
      </c>
      <c r="D220" t="b">
        <v>0</v>
      </c>
    </row>
    <row r="221" spans="1:6" x14ac:dyDescent="0.2">
      <c r="A221" t="s">
        <v>2079</v>
      </c>
      <c r="B221" t="s">
        <v>2511</v>
      </c>
      <c r="C221" t="s">
        <v>2801</v>
      </c>
      <c r="D221" t="b">
        <v>1</v>
      </c>
    </row>
    <row r="222" spans="1:6" x14ac:dyDescent="0.2">
      <c r="A222" t="s">
        <v>1875</v>
      </c>
      <c r="B222" t="s">
        <v>2383</v>
      </c>
      <c r="C222" t="s">
        <v>2802</v>
      </c>
      <c r="D222" t="b">
        <v>1</v>
      </c>
      <c r="E222" s="13">
        <f ca="1">TODAY()-238</f>
        <v>45484</v>
      </c>
      <c r="F222" s="10">
        <v>600000</v>
      </c>
    </row>
    <row r="223" spans="1:6" x14ac:dyDescent="0.2">
      <c r="A223" t="s">
        <v>2080</v>
      </c>
      <c r="B223" t="s">
        <v>2468</v>
      </c>
      <c r="C223" t="s">
        <v>2803</v>
      </c>
      <c r="D223" t="b">
        <v>0</v>
      </c>
      <c r="E223" s="13">
        <f ca="1">TODAY()-350</f>
        <v>45372</v>
      </c>
      <c r="F223" s="10">
        <v>4100000</v>
      </c>
    </row>
    <row r="224" spans="1:6" x14ac:dyDescent="0.2">
      <c r="A224" t="s">
        <v>2081</v>
      </c>
      <c r="B224" t="s">
        <v>2333</v>
      </c>
      <c r="C224" t="s">
        <v>2804</v>
      </c>
      <c r="D224" t="b">
        <v>1</v>
      </c>
    </row>
    <row r="225" spans="1:6" x14ac:dyDescent="0.2">
      <c r="A225" t="s">
        <v>2082</v>
      </c>
      <c r="B225" t="s">
        <v>2512</v>
      </c>
      <c r="C225" t="s">
        <v>2760</v>
      </c>
      <c r="D225" t="b">
        <v>1</v>
      </c>
    </row>
    <row r="226" spans="1:6" x14ac:dyDescent="0.2">
      <c r="A226" t="s">
        <v>2083</v>
      </c>
      <c r="B226" t="s">
        <v>2485</v>
      </c>
      <c r="C226" t="s">
        <v>2805</v>
      </c>
      <c r="D226" t="b">
        <v>0</v>
      </c>
    </row>
    <row r="227" spans="1:6" x14ac:dyDescent="0.2">
      <c r="A227" t="s">
        <v>2084</v>
      </c>
      <c r="B227" t="s">
        <v>2513</v>
      </c>
      <c r="C227" t="s">
        <v>2806</v>
      </c>
      <c r="D227" t="b">
        <v>0</v>
      </c>
    </row>
    <row r="228" spans="1:6" x14ac:dyDescent="0.2">
      <c r="A228" t="s">
        <v>2085</v>
      </c>
      <c r="B228" t="s">
        <v>2514</v>
      </c>
      <c r="C228" t="s">
        <v>2807</v>
      </c>
      <c r="D228" t="b">
        <v>1</v>
      </c>
    </row>
    <row r="229" spans="1:6" x14ac:dyDescent="0.2">
      <c r="A229" t="s">
        <v>2086</v>
      </c>
      <c r="B229" t="s">
        <v>2515</v>
      </c>
      <c r="C229" t="s">
        <v>2744</v>
      </c>
      <c r="D229" t="b">
        <v>1</v>
      </c>
      <c r="E229" s="13">
        <f ca="1">TODAY()-93</f>
        <v>45629</v>
      </c>
      <c r="F229" s="10">
        <v>1100000</v>
      </c>
    </row>
    <row r="230" spans="1:6" x14ac:dyDescent="0.2">
      <c r="A230" t="s">
        <v>2087</v>
      </c>
      <c r="B230" t="s">
        <v>2516</v>
      </c>
      <c r="C230" t="s">
        <v>2808</v>
      </c>
      <c r="D230" t="b">
        <v>0</v>
      </c>
    </row>
    <row r="231" spans="1:6" x14ac:dyDescent="0.2">
      <c r="A231" t="s">
        <v>2088</v>
      </c>
      <c r="B231" t="s">
        <v>2517</v>
      </c>
      <c r="C231" t="s">
        <v>2809</v>
      </c>
      <c r="D231" t="b">
        <v>0</v>
      </c>
      <c r="E231" s="13">
        <f ca="1">TODAY()-182</f>
        <v>45540</v>
      </c>
      <c r="F231" s="10">
        <v>2400000</v>
      </c>
    </row>
    <row r="232" spans="1:6" x14ac:dyDescent="0.2">
      <c r="A232" t="s">
        <v>2089</v>
      </c>
      <c r="B232" t="s">
        <v>2477</v>
      </c>
      <c r="C232" t="s">
        <v>2810</v>
      </c>
      <c r="D232" t="b">
        <v>0</v>
      </c>
    </row>
    <row r="233" spans="1:6" x14ac:dyDescent="0.2">
      <c r="A233" t="s">
        <v>2090</v>
      </c>
      <c r="B233" t="s">
        <v>2473</v>
      </c>
      <c r="C233" t="s">
        <v>2811</v>
      </c>
      <c r="D233" t="b">
        <v>0</v>
      </c>
      <c r="E233" s="13">
        <f ca="1">TODAY()-133</f>
        <v>45589</v>
      </c>
      <c r="F233" s="10">
        <v>1300000</v>
      </c>
    </row>
    <row r="234" spans="1:6" x14ac:dyDescent="0.2">
      <c r="A234" t="s">
        <v>2091</v>
      </c>
      <c r="B234" t="s">
        <v>2518</v>
      </c>
      <c r="C234" t="s">
        <v>2616</v>
      </c>
      <c r="D234" t="b">
        <v>0</v>
      </c>
      <c r="E234" s="13">
        <f ca="1">TODAY()-333</f>
        <v>45389</v>
      </c>
      <c r="F234" s="10">
        <v>800000</v>
      </c>
    </row>
    <row r="235" spans="1:6" x14ac:dyDescent="0.2">
      <c r="A235" t="s">
        <v>2092</v>
      </c>
      <c r="B235" t="s">
        <v>2519</v>
      </c>
      <c r="C235" t="s">
        <v>2685</v>
      </c>
      <c r="D235" t="b">
        <v>0</v>
      </c>
    </row>
    <row r="236" spans="1:6" x14ac:dyDescent="0.2">
      <c r="A236" t="s">
        <v>2093</v>
      </c>
      <c r="B236" t="s">
        <v>2353</v>
      </c>
      <c r="C236" t="s">
        <v>2812</v>
      </c>
      <c r="D236" t="b">
        <v>1</v>
      </c>
    </row>
    <row r="237" spans="1:6" x14ac:dyDescent="0.2">
      <c r="A237" t="s">
        <v>2094</v>
      </c>
      <c r="B237" t="s">
        <v>2520</v>
      </c>
      <c r="C237" t="s">
        <v>2685</v>
      </c>
      <c r="D237" t="b">
        <v>0</v>
      </c>
      <c r="E237" s="13">
        <f ca="1">TODAY()-36</f>
        <v>45686</v>
      </c>
      <c r="F237" s="10">
        <v>4300000</v>
      </c>
    </row>
    <row r="238" spans="1:6" x14ac:dyDescent="0.2">
      <c r="A238" t="s">
        <v>2095</v>
      </c>
      <c r="B238" t="s">
        <v>2394</v>
      </c>
      <c r="C238" t="s">
        <v>2727</v>
      </c>
      <c r="D238" t="b">
        <v>0</v>
      </c>
    </row>
    <row r="239" spans="1:6" x14ac:dyDescent="0.2">
      <c r="A239" t="s">
        <v>2096</v>
      </c>
      <c r="B239" t="s">
        <v>2340</v>
      </c>
      <c r="C239" t="s">
        <v>2813</v>
      </c>
      <c r="D239" t="b">
        <v>0</v>
      </c>
    </row>
    <row r="240" spans="1:6" x14ac:dyDescent="0.2">
      <c r="A240" t="s">
        <v>2097</v>
      </c>
      <c r="B240" t="s">
        <v>2380</v>
      </c>
      <c r="C240" t="s">
        <v>2814</v>
      </c>
      <c r="D240" t="b">
        <v>0</v>
      </c>
      <c r="E240" s="13">
        <f ca="1">TODAY()-240</f>
        <v>45482</v>
      </c>
      <c r="F240" s="10">
        <v>2300000</v>
      </c>
    </row>
    <row r="241" spans="1:6" x14ac:dyDescent="0.2">
      <c r="A241" t="s">
        <v>2098</v>
      </c>
      <c r="B241" t="s">
        <v>2521</v>
      </c>
      <c r="C241" t="s">
        <v>2815</v>
      </c>
      <c r="D241" t="b">
        <v>1</v>
      </c>
      <c r="E241" s="13">
        <f ca="1">TODAY()-146</f>
        <v>45576</v>
      </c>
      <c r="F241" s="10">
        <v>1400000</v>
      </c>
    </row>
    <row r="242" spans="1:6" x14ac:dyDescent="0.2">
      <c r="A242" t="s">
        <v>2099</v>
      </c>
      <c r="B242" t="s">
        <v>2455</v>
      </c>
      <c r="C242" t="s">
        <v>2781</v>
      </c>
      <c r="D242" t="b">
        <v>1</v>
      </c>
      <c r="E242" s="13">
        <f ca="1">TODAY()-120</f>
        <v>45602</v>
      </c>
      <c r="F242" s="10">
        <v>700000</v>
      </c>
    </row>
    <row r="243" spans="1:6" x14ac:dyDescent="0.2">
      <c r="A243" t="s">
        <v>2100</v>
      </c>
      <c r="B243" t="s">
        <v>2491</v>
      </c>
      <c r="C243" t="s">
        <v>2688</v>
      </c>
      <c r="D243" t="b">
        <v>1</v>
      </c>
    </row>
    <row r="244" spans="1:6" x14ac:dyDescent="0.2">
      <c r="A244" t="s">
        <v>2101</v>
      </c>
      <c r="B244" t="s">
        <v>2522</v>
      </c>
      <c r="C244" t="s">
        <v>2698</v>
      </c>
      <c r="D244" t="b">
        <v>0</v>
      </c>
    </row>
    <row r="245" spans="1:6" x14ac:dyDescent="0.2">
      <c r="A245" t="s">
        <v>2102</v>
      </c>
      <c r="B245" t="s">
        <v>2523</v>
      </c>
      <c r="C245" t="s">
        <v>2816</v>
      </c>
      <c r="D245" t="b">
        <v>0</v>
      </c>
    </row>
    <row r="246" spans="1:6" x14ac:dyDescent="0.2">
      <c r="A246" t="s">
        <v>2103</v>
      </c>
      <c r="B246" t="s">
        <v>2465</v>
      </c>
      <c r="C246" t="s">
        <v>2807</v>
      </c>
      <c r="D246" t="b">
        <v>0</v>
      </c>
    </row>
    <row r="247" spans="1:6" x14ac:dyDescent="0.2">
      <c r="A247" t="s">
        <v>2104</v>
      </c>
      <c r="B247" t="s">
        <v>2343</v>
      </c>
      <c r="C247" t="s">
        <v>2817</v>
      </c>
      <c r="D247" t="b">
        <v>0</v>
      </c>
    </row>
    <row r="248" spans="1:6" x14ac:dyDescent="0.2">
      <c r="A248" t="s">
        <v>2105</v>
      </c>
      <c r="B248" t="s">
        <v>2520</v>
      </c>
      <c r="C248" t="s">
        <v>2735</v>
      </c>
      <c r="D248" t="b">
        <v>0</v>
      </c>
      <c r="E248" s="13">
        <f ca="1">TODAY()-115</f>
        <v>45607</v>
      </c>
      <c r="F248" s="10">
        <v>2400000</v>
      </c>
    </row>
    <row r="249" spans="1:6" x14ac:dyDescent="0.2">
      <c r="A249" t="s">
        <v>2106</v>
      </c>
      <c r="B249" t="s">
        <v>2524</v>
      </c>
      <c r="C249" t="s">
        <v>2818</v>
      </c>
      <c r="D249" t="b">
        <v>1</v>
      </c>
    </row>
    <row r="250" spans="1:6" x14ac:dyDescent="0.2">
      <c r="A250" t="s">
        <v>2107</v>
      </c>
      <c r="B250" t="s">
        <v>2525</v>
      </c>
      <c r="C250" t="s">
        <v>2735</v>
      </c>
      <c r="D250" t="b">
        <v>1</v>
      </c>
      <c r="E250" s="13">
        <f ca="1">TODAY()-269</f>
        <v>45453</v>
      </c>
      <c r="F250" s="10">
        <v>2500000</v>
      </c>
    </row>
    <row r="251" spans="1:6" x14ac:dyDescent="0.2">
      <c r="A251" t="s">
        <v>2108</v>
      </c>
      <c r="B251" t="s">
        <v>2347</v>
      </c>
      <c r="C251" t="s">
        <v>2701</v>
      </c>
      <c r="D251" t="b">
        <v>0</v>
      </c>
      <c r="E251" s="13">
        <f ca="1">TODAY()-181</f>
        <v>45541</v>
      </c>
      <c r="F251" s="10">
        <v>900000</v>
      </c>
    </row>
    <row r="252" spans="1:6" x14ac:dyDescent="0.2">
      <c r="A252" t="s">
        <v>2109</v>
      </c>
      <c r="B252" t="s">
        <v>2526</v>
      </c>
      <c r="C252" t="s">
        <v>2770</v>
      </c>
      <c r="D252" t="b">
        <v>0</v>
      </c>
      <c r="E252" s="13">
        <f ca="1">TODAY()-318</f>
        <v>45404</v>
      </c>
      <c r="F252" s="10">
        <v>4100000</v>
      </c>
    </row>
    <row r="253" spans="1:6" x14ac:dyDescent="0.2">
      <c r="A253" t="s">
        <v>2110</v>
      </c>
      <c r="B253" t="s">
        <v>2527</v>
      </c>
      <c r="C253" t="s">
        <v>2819</v>
      </c>
      <c r="D253" t="b">
        <v>0</v>
      </c>
    </row>
    <row r="254" spans="1:6" x14ac:dyDescent="0.2">
      <c r="A254" t="s">
        <v>2111</v>
      </c>
      <c r="B254" t="s">
        <v>2430</v>
      </c>
      <c r="C254" t="s">
        <v>2707</v>
      </c>
      <c r="D254" t="b">
        <v>0</v>
      </c>
    </row>
    <row r="255" spans="1:6" x14ac:dyDescent="0.2">
      <c r="A255" t="s">
        <v>2112</v>
      </c>
      <c r="B255" t="s">
        <v>2528</v>
      </c>
      <c r="C255" t="s">
        <v>2820</v>
      </c>
      <c r="D255" t="b">
        <v>0</v>
      </c>
    </row>
    <row r="256" spans="1:6" x14ac:dyDescent="0.2">
      <c r="A256" t="s">
        <v>2113</v>
      </c>
      <c r="B256" t="s">
        <v>2423</v>
      </c>
      <c r="C256" t="s">
        <v>2758</v>
      </c>
      <c r="D256" t="b">
        <v>1</v>
      </c>
    </row>
    <row r="257" spans="1:6" x14ac:dyDescent="0.2">
      <c r="A257" t="s">
        <v>1872</v>
      </c>
      <c r="B257" t="s">
        <v>2486</v>
      </c>
      <c r="C257" t="s">
        <v>2659</v>
      </c>
      <c r="D257" t="b">
        <v>0</v>
      </c>
    </row>
    <row r="258" spans="1:6" x14ac:dyDescent="0.2">
      <c r="A258" t="s">
        <v>2114</v>
      </c>
      <c r="B258" t="s">
        <v>2529</v>
      </c>
      <c r="C258" t="s">
        <v>2821</v>
      </c>
      <c r="D258" t="b">
        <v>0</v>
      </c>
    </row>
    <row r="259" spans="1:6" x14ac:dyDescent="0.2">
      <c r="A259" t="s">
        <v>1984</v>
      </c>
      <c r="B259" t="s">
        <v>2530</v>
      </c>
      <c r="C259" t="s">
        <v>2822</v>
      </c>
      <c r="D259" t="b">
        <v>0</v>
      </c>
      <c r="E259" s="13">
        <f ca="1">TODAY()-78</f>
        <v>45644</v>
      </c>
      <c r="F259" s="10">
        <v>1000000</v>
      </c>
    </row>
    <row r="260" spans="1:6" x14ac:dyDescent="0.2">
      <c r="A260" t="s">
        <v>2115</v>
      </c>
      <c r="B260" t="s">
        <v>2531</v>
      </c>
      <c r="C260" t="s">
        <v>2764</v>
      </c>
      <c r="D260" t="b">
        <v>0</v>
      </c>
    </row>
    <row r="261" spans="1:6" x14ac:dyDescent="0.2">
      <c r="A261" t="s">
        <v>2116</v>
      </c>
      <c r="B261" t="s">
        <v>2475</v>
      </c>
      <c r="C261" t="s">
        <v>2789</v>
      </c>
      <c r="D261" t="b">
        <v>0</v>
      </c>
      <c r="E261" s="13">
        <f ca="1">TODAY()-175</f>
        <v>45547</v>
      </c>
      <c r="F261" s="10">
        <v>4100000</v>
      </c>
    </row>
    <row r="262" spans="1:6" x14ac:dyDescent="0.2">
      <c r="A262" t="s">
        <v>2117</v>
      </c>
      <c r="B262" t="s">
        <v>2497</v>
      </c>
      <c r="C262" t="s">
        <v>2823</v>
      </c>
      <c r="D262" t="b">
        <v>0</v>
      </c>
    </row>
    <row r="263" spans="1:6" x14ac:dyDescent="0.2">
      <c r="A263" t="s">
        <v>2118</v>
      </c>
      <c r="B263" t="s">
        <v>2532</v>
      </c>
      <c r="C263" t="s">
        <v>2824</v>
      </c>
      <c r="D263" t="b">
        <v>0</v>
      </c>
      <c r="E263" s="13">
        <f ca="1">TODAY()-208</f>
        <v>45514</v>
      </c>
      <c r="F263" s="10">
        <v>1000000</v>
      </c>
    </row>
    <row r="264" spans="1:6" x14ac:dyDescent="0.2">
      <c r="A264" t="s">
        <v>2119</v>
      </c>
      <c r="B264" t="s">
        <v>2468</v>
      </c>
      <c r="C264" t="s">
        <v>2785</v>
      </c>
      <c r="D264" t="b">
        <v>0</v>
      </c>
    </row>
    <row r="265" spans="1:6" x14ac:dyDescent="0.2">
      <c r="A265" t="s">
        <v>2120</v>
      </c>
      <c r="B265" t="s">
        <v>2532</v>
      </c>
      <c r="C265" t="s">
        <v>2674</v>
      </c>
      <c r="D265" t="b">
        <v>0</v>
      </c>
    </row>
    <row r="266" spans="1:6" x14ac:dyDescent="0.2">
      <c r="A266" t="s">
        <v>2121</v>
      </c>
      <c r="B266" t="s">
        <v>2533</v>
      </c>
      <c r="C266" t="s">
        <v>2689</v>
      </c>
      <c r="D266" t="b">
        <v>0</v>
      </c>
    </row>
    <row r="267" spans="1:6" x14ac:dyDescent="0.2">
      <c r="A267" t="s">
        <v>2122</v>
      </c>
      <c r="B267" t="s">
        <v>2534</v>
      </c>
      <c r="C267" t="s">
        <v>2771</v>
      </c>
      <c r="D267" t="b">
        <v>1</v>
      </c>
    </row>
    <row r="268" spans="1:6" x14ac:dyDescent="0.2">
      <c r="A268" t="s">
        <v>2123</v>
      </c>
      <c r="B268" t="s">
        <v>2535</v>
      </c>
      <c r="C268" t="s">
        <v>2825</v>
      </c>
      <c r="D268" t="b">
        <v>0</v>
      </c>
    </row>
    <row r="269" spans="1:6" x14ac:dyDescent="0.2">
      <c r="A269" t="s">
        <v>2124</v>
      </c>
      <c r="B269" t="s">
        <v>2536</v>
      </c>
      <c r="C269" t="s">
        <v>2698</v>
      </c>
      <c r="D269" t="b">
        <v>0</v>
      </c>
      <c r="E269" s="13">
        <f ca="1">TODAY()-217</f>
        <v>45505</v>
      </c>
      <c r="F269" s="10">
        <v>3700000</v>
      </c>
    </row>
    <row r="270" spans="1:6" x14ac:dyDescent="0.2">
      <c r="A270" t="s">
        <v>2125</v>
      </c>
      <c r="B270" t="s">
        <v>2519</v>
      </c>
      <c r="C270" t="s">
        <v>2820</v>
      </c>
      <c r="D270" t="b">
        <v>0</v>
      </c>
    </row>
    <row r="271" spans="1:6" x14ac:dyDescent="0.2">
      <c r="A271" t="s">
        <v>2126</v>
      </c>
      <c r="B271" t="s">
        <v>2537</v>
      </c>
      <c r="C271" t="s">
        <v>2700</v>
      </c>
      <c r="D271" t="b">
        <v>0</v>
      </c>
    </row>
    <row r="272" spans="1:6" x14ac:dyDescent="0.2">
      <c r="A272" t="s">
        <v>2127</v>
      </c>
      <c r="B272" t="s">
        <v>2538</v>
      </c>
      <c r="C272" t="s">
        <v>2826</v>
      </c>
      <c r="D272" t="b">
        <v>0</v>
      </c>
      <c r="E272" s="13">
        <f ca="1">TODAY()-350</f>
        <v>45372</v>
      </c>
      <c r="F272" s="10">
        <v>1600000</v>
      </c>
    </row>
    <row r="273" spans="1:6" x14ac:dyDescent="0.2">
      <c r="A273" t="s">
        <v>2128</v>
      </c>
      <c r="B273" t="s">
        <v>2539</v>
      </c>
      <c r="C273" t="s">
        <v>2827</v>
      </c>
      <c r="D273" t="b">
        <v>0</v>
      </c>
      <c r="E273" s="13">
        <f ca="1">TODAY()-274</f>
        <v>45448</v>
      </c>
      <c r="F273" s="10">
        <v>3600000</v>
      </c>
    </row>
    <row r="274" spans="1:6" x14ac:dyDescent="0.2">
      <c r="A274" t="s">
        <v>2034</v>
      </c>
      <c r="B274" t="s">
        <v>2540</v>
      </c>
      <c r="C274" t="s">
        <v>2339</v>
      </c>
      <c r="D274" t="b">
        <v>0</v>
      </c>
    </row>
    <row r="275" spans="1:6" x14ac:dyDescent="0.2">
      <c r="A275" t="s">
        <v>2129</v>
      </c>
      <c r="B275" t="s">
        <v>2541</v>
      </c>
      <c r="C275" t="s">
        <v>2828</v>
      </c>
      <c r="D275" t="b">
        <v>1</v>
      </c>
      <c r="E275" s="13">
        <f ca="1">TODAY()-281</f>
        <v>45441</v>
      </c>
      <c r="F275" s="10">
        <v>300000</v>
      </c>
    </row>
    <row r="276" spans="1:6" x14ac:dyDescent="0.2">
      <c r="A276" t="s">
        <v>2130</v>
      </c>
      <c r="B276" t="s">
        <v>2542</v>
      </c>
      <c r="C276" t="s">
        <v>2674</v>
      </c>
      <c r="D276" t="b">
        <v>0</v>
      </c>
    </row>
    <row r="277" spans="1:6" x14ac:dyDescent="0.2">
      <c r="A277" t="s">
        <v>2131</v>
      </c>
      <c r="B277" t="s">
        <v>2899</v>
      </c>
      <c r="C277" t="s">
        <v>2616</v>
      </c>
      <c r="D277" t="b">
        <v>0</v>
      </c>
    </row>
    <row r="278" spans="1:6" x14ac:dyDescent="0.2">
      <c r="A278" t="s">
        <v>2128</v>
      </c>
      <c r="B278" t="s">
        <v>2540</v>
      </c>
      <c r="C278" t="s">
        <v>2698</v>
      </c>
      <c r="D278" t="b">
        <v>0</v>
      </c>
      <c r="E278" s="13">
        <f ca="1">TODAY()-51</f>
        <v>45671</v>
      </c>
      <c r="F278" s="10">
        <v>2900000</v>
      </c>
    </row>
    <row r="279" spans="1:6" x14ac:dyDescent="0.2">
      <c r="A279" t="s">
        <v>2132</v>
      </c>
      <c r="B279" t="s">
        <v>2543</v>
      </c>
      <c r="C279" t="s">
        <v>2762</v>
      </c>
      <c r="D279" t="b">
        <v>0</v>
      </c>
    </row>
    <row r="280" spans="1:6" x14ac:dyDescent="0.2">
      <c r="A280" t="s">
        <v>2133</v>
      </c>
      <c r="B280" t="s">
        <v>2544</v>
      </c>
      <c r="C280" t="s">
        <v>2676</v>
      </c>
      <c r="D280" t="b">
        <v>0</v>
      </c>
      <c r="E280" s="13">
        <f ca="1">TODAY()-89</f>
        <v>45633</v>
      </c>
      <c r="F280" s="10">
        <v>2000000</v>
      </c>
    </row>
    <row r="281" spans="1:6" x14ac:dyDescent="0.2">
      <c r="A281" t="s">
        <v>2134</v>
      </c>
      <c r="B281" t="s">
        <v>2545</v>
      </c>
      <c r="C281" t="s">
        <v>2820</v>
      </c>
      <c r="D281" t="b">
        <v>0</v>
      </c>
      <c r="E281" s="13">
        <f ca="1">TODAY()-304</f>
        <v>45418</v>
      </c>
      <c r="F281" s="10">
        <v>3800000</v>
      </c>
    </row>
    <row r="282" spans="1:6" x14ac:dyDescent="0.2">
      <c r="A282" t="s">
        <v>2135</v>
      </c>
      <c r="B282" t="s">
        <v>2432</v>
      </c>
      <c r="C282" t="s">
        <v>2829</v>
      </c>
      <c r="D282" t="b">
        <v>0</v>
      </c>
      <c r="E282" s="13">
        <f ca="1">TODAY()-101</f>
        <v>45621</v>
      </c>
      <c r="F282" s="10">
        <v>2400000</v>
      </c>
    </row>
    <row r="283" spans="1:6" x14ac:dyDescent="0.2">
      <c r="A283" t="s">
        <v>2136</v>
      </c>
      <c r="B283" t="s">
        <v>2546</v>
      </c>
      <c r="C283" t="s">
        <v>2672</v>
      </c>
      <c r="D283" t="b">
        <v>1</v>
      </c>
      <c r="E283" s="13">
        <f ca="1">TODAY()-63</f>
        <v>45659</v>
      </c>
      <c r="F283" s="10">
        <v>1800000</v>
      </c>
    </row>
    <row r="284" spans="1:6" x14ac:dyDescent="0.2">
      <c r="A284" t="s">
        <v>2137</v>
      </c>
      <c r="B284" t="s">
        <v>2372</v>
      </c>
      <c r="C284" t="s">
        <v>2822</v>
      </c>
      <c r="D284" t="b">
        <v>1</v>
      </c>
    </row>
    <row r="285" spans="1:6" x14ac:dyDescent="0.2">
      <c r="A285" t="s">
        <v>2138</v>
      </c>
      <c r="B285" t="s">
        <v>2547</v>
      </c>
      <c r="C285" t="s">
        <v>2830</v>
      </c>
      <c r="D285" t="b">
        <v>1</v>
      </c>
    </row>
    <row r="286" spans="1:6" x14ac:dyDescent="0.2">
      <c r="A286" t="s">
        <v>2109</v>
      </c>
      <c r="B286" t="s">
        <v>2548</v>
      </c>
      <c r="C286" t="s">
        <v>2747</v>
      </c>
      <c r="D286" t="b">
        <v>1</v>
      </c>
    </row>
    <row r="287" spans="1:6" x14ac:dyDescent="0.2">
      <c r="A287" t="s">
        <v>2139</v>
      </c>
      <c r="B287" t="s">
        <v>2383</v>
      </c>
      <c r="C287" t="s">
        <v>2660</v>
      </c>
      <c r="D287" t="b">
        <v>0</v>
      </c>
      <c r="E287" s="13">
        <f ca="1">TODAY()-268</f>
        <v>45454</v>
      </c>
      <c r="F287" s="10">
        <v>4100000</v>
      </c>
    </row>
    <row r="288" spans="1:6" x14ac:dyDescent="0.2">
      <c r="A288" t="s">
        <v>2140</v>
      </c>
      <c r="B288" t="s">
        <v>2381</v>
      </c>
      <c r="C288" t="s">
        <v>2738</v>
      </c>
      <c r="D288" t="b">
        <v>0</v>
      </c>
      <c r="E288" s="13">
        <f ca="1">TODAY()-321</f>
        <v>45401</v>
      </c>
      <c r="F288" s="10">
        <v>900000</v>
      </c>
    </row>
    <row r="289" spans="1:6" x14ac:dyDescent="0.2">
      <c r="A289" t="s">
        <v>2141</v>
      </c>
      <c r="B289" t="s">
        <v>2412</v>
      </c>
      <c r="C289" t="s">
        <v>2698</v>
      </c>
      <c r="D289" t="b">
        <v>0</v>
      </c>
      <c r="E289" s="13">
        <f ca="1">TODAY()-243</f>
        <v>45479</v>
      </c>
      <c r="F289" s="10">
        <v>2100000</v>
      </c>
    </row>
    <row r="290" spans="1:6" x14ac:dyDescent="0.2">
      <c r="A290" t="s">
        <v>2142</v>
      </c>
      <c r="B290" t="s">
        <v>2398</v>
      </c>
      <c r="C290" t="s">
        <v>2689</v>
      </c>
      <c r="D290" t="b">
        <v>0</v>
      </c>
    </row>
    <row r="291" spans="1:6" x14ac:dyDescent="0.2">
      <c r="A291" t="s">
        <v>2143</v>
      </c>
      <c r="B291" t="s">
        <v>2498</v>
      </c>
      <c r="C291" t="s">
        <v>2831</v>
      </c>
      <c r="D291" t="b">
        <v>0</v>
      </c>
      <c r="E291" s="13">
        <f ca="1">TODAY()-299</f>
        <v>45423</v>
      </c>
      <c r="F291" s="10">
        <v>5000000</v>
      </c>
    </row>
    <row r="292" spans="1:6" x14ac:dyDescent="0.2">
      <c r="A292" t="s">
        <v>2144</v>
      </c>
      <c r="B292" t="s">
        <v>2549</v>
      </c>
      <c r="C292" t="s">
        <v>2666</v>
      </c>
      <c r="D292" t="b">
        <v>0</v>
      </c>
      <c r="E292" s="13">
        <f ca="1">TODAY()-170</f>
        <v>45552</v>
      </c>
      <c r="F292" s="10">
        <v>2700000</v>
      </c>
    </row>
    <row r="293" spans="1:6" x14ac:dyDescent="0.2">
      <c r="A293" t="s">
        <v>2145</v>
      </c>
      <c r="B293" t="s">
        <v>2550</v>
      </c>
      <c r="C293" t="s">
        <v>2789</v>
      </c>
      <c r="D293" t="b">
        <v>1</v>
      </c>
      <c r="E293" s="13">
        <f ca="1">TODAY()-140</f>
        <v>45582</v>
      </c>
      <c r="F293" s="10">
        <v>500000</v>
      </c>
    </row>
    <row r="294" spans="1:6" x14ac:dyDescent="0.2">
      <c r="A294" t="s">
        <v>2146</v>
      </c>
      <c r="B294" t="s">
        <v>2551</v>
      </c>
      <c r="C294" t="s">
        <v>2829</v>
      </c>
      <c r="D294" t="b">
        <v>0</v>
      </c>
    </row>
    <row r="295" spans="1:6" x14ac:dyDescent="0.2">
      <c r="A295" t="s">
        <v>2147</v>
      </c>
      <c r="B295" t="s">
        <v>2464</v>
      </c>
      <c r="C295" t="s">
        <v>2794</v>
      </c>
      <c r="D295" t="b">
        <v>1</v>
      </c>
    </row>
    <row r="296" spans="1:6" x14ac:dyDescent="0.2">
      <c r="A296" t="s">
        <v>2148</v>
      </c>
      <c r="B296" t="s">
        <v>2552</v>
      </c>
      <c r="C296" t="s">
        <v>2832</v>
      </c>
      <c r="D296" t="b">
        <v>0</v>
      </c>
    </row>
    <row r="297" spans="1:6" x14ac:dyDescent="0.2">
      <c r="A297" t="s">
        <v>2149</v>
      </c>
      <c r="B297" t="s">
        <v>2553</v>
      </c>
      <c r="C297" t="s">
        <v>2701</v>
      </c>
      <c r="D297" t="b">
        <v>0</v>
      </c>
      <c r="E297" s="13">
        <f ca="1">TODAY()-204</f>
        <v>45518</v>
      </c>
      <c r="F297" s="10">
        <v>3800000</v>
      </c>
    </row>
    <row r="298" spans="1:6" x14ac:dyDescent="0.2">
      <c r="A298" t="s">
        <v>2150</v>
      </c>
      <c r="B298" t="s">
        <v>2554</v>
      </c>
      <c r="C298" t="s">
        <v>2833</v>
      </c>
      <c r="D298" t="b">
        <v>0</v>
      </c>
    </row>
    <row r="299" spans="1:6" x14ac:dyDescent="0.2">
      <c r="A299" t="s">
        <v>2151</v>
      </c>
      <c r="B299" t="s">
        <v>2555</v>
      </c>
      <c r="C299" t="s">
        <v>2676</v>
      </c>
      <c r="D299" t="b">
        <v>0</v>
      </c>
    </row>
    <row r="300" spans="1:6" x14ac:dyDescent="0.2">
      <c r="A300" t="s">
        <v>2152</v>
      </c>
      <c r="B300" t="s">
        <v>2556</v>
      </c>
      <c r="C300" t="s">
        <v>2616</v>
      </c>
      <c r="D300" t="b">
        <v>0</v>
      </c>
    </row>
    <row r="301" spans="1:6" x14ac:dyDescent="0.2">
      <c r="A301" t="s">
        <v>2153</v>
      </c>
      <c r="B301" t="s">
        <v>2361</v>
      </c>
      <c r="C301" t="s">
        <v>2834</v>
      </c>
      <c r="D301" t="b">
        <v>0</v>
      </c>
    </row>
    <row r="302" spans="1:6" x14ac:dyDescent="0.2">
      <c r="A302" t="s">
        <v>2154</v>
      </c>
      <c r="B302" t="s">
        <v>2464</v>
      </c>
      <c r="C302" t="s">
        <v>2768</v>
      </c>
      <c r="D302" t="b">
        <v>1</v>
      </c>
    </row>
    <row r="303" spans="1:6" x14ac:dyDescent="0.2">
      <c r="A303" t="s">
        <v>2155</v>
      </c>
      <c r="B303" t="s">
        <v>2412</v>
      </c>
      <c r="C303" t="s">
        <v>2835</v>
      </c>
      <c r="D303" t="b">
        <v>0</v>
      </c>
      <c r="E303" s="13">
        <f ca="1">TODAY()-333</f>
        <v>45389</v>
      </c>
      <c r="F303" s="10">
        <v>1300000</v>
      </c>
    </row>
    <row r="304" spans="1:6" x14ac:dyDescent="0.2">
      <c r="A304" t="s">
        <v>2112</v>
      </c>
      <c r="B304" t="s">
        <v>2555</v>
      </c>
      <c r="C304" t="s">
        <v>2836</v>
      </c>
      <c r="D304" t="b">
        <v>0</v>
      </c>
      <c r="E304" s="13">
        <f ca="1">TODAY()-215</f>
        <v>45507</v>
      </c>
      <c r="F304" s="10">
        <v>3900000</v>
      </c>
    </row>
    <row r="305" spans="1:6" x14ac:dyDescent="0.2">
      <c r="A305" t="s">
        <v>2156</v>
      </c>
      <c r="B305" t="s">
        <v>2552</v>
      </c>
      <c r="C305" t="s">
        <v>2616</v>
      </c>
      <c r="D305" t="b">
        <v>0</v>
      </c>
    </row>
    <row r="306" spans="1:6" x14ac:dyDescent="0.2">
      <c r="A306" t="s">
        <v>2157</v>
      </c>
      <c r="B306" t="s">
        <v>2557</v>
      </c>
      <c r="C306" t="s">
        <v>2812</v>
      </c>
      <c r="D306" t="b">
        <v>0</v>
      </c>
      <c r="E306" s="13">
        <f ca="1">TODAY()-248</f>
        <v>45474</v>
      </c>
      <c r="F306" s="10">
        <v>3400000</v>
      </c>
    </row>
    <row r="307" spans="1:6" x14ac:dyDescent="0.2">
      <c r="A307" t="s">
        <v>2157</v>
      </c>
      <c r="B307" t="s">
        <v>2558</v>
      </c>
      <c r="C307" t="s">
        <v>2655</v>
      </c>
      <c r="D307" t="b">
        <v>0</v>
      </c>
    </row>
    <row r="308" spans="1:6" x14ac:dyDescent="0.2">
      <c r="A308" t="s">
        <v>2158</v>
      </c>
      <c r="B308" t="s">
        <v>2494</v>
      </c>
      <c r="C308" t="s">
        <v>2693</v>
      </c>
      <c r="D308" t="b">
        <v>1</v>
      </c>
    </row>
    <row r="309" spans="1:6" x14ac:dyDescent="0.2">
      <c r="A309" t="s">
        <v>2159</v>
      </c>
      <c r="B309" t="s">
        <v>2559</v>
      </c>
      <c r="C309" t="s">
        <v>2837</v>
      </c>
      <c r="D309" t="b">
        <v>0</v>
      </c>
    </row>
    <row r="310" spans="1:6" x14ac:dyDescent="0.2">
      <c r="A310" t="s">
        <v>2160</v>
      </c>
      <c r="B310" t="s">
        <v>2560</v>
      </c>
      <c r="C310" t="s">
        <v>2674</v>
      </c>
      <c r="D310" t="b">
        <v>0</v>
      </c>
    </row>
    <row r="311" spans="1:6" x14ac:dyDescent="0.2">
      <c r="A311" t="s">
        <v>2161</v>
      </c>
      <c r="B311" t="s">
        <v>2561</v>
      </c>
      <c r="C311" t="s">
        <v>2715</v>
      </c>
      <c r="D311" t="b">
        <v>0</v>
      </c>
    </row>
    <row r="312" spans="1:6" x14ac:dyDescent="0.2">
      <c r="A312" t="s">
        <v>2162</v>
      </c>
      <c r="B312" t="s">
        <v>2562</v>
      </c>
      <c r="C312" t="s">
        <v>2838</v>
      </c>
      <c r="D312" t="b">
        <v>0</v>
      </c>
      <c r="E312" s="13">
        <f ca="1">TODAY()-137</f>
        <v>45585</v>
      </c>
      <c r="F312" s="10">
        <v>2300000</v>
      </c>
    </row>
    <row r="313" spans="1:6" x14ac:dyDescent="0.2">
      <c r="A313" t="s">
        <v>2163</v>
      </c>
      <c r="B313" t="s">
        <v>2436</v>
      </c>
      <c r="C313" t="s">
        <v>2839</v>
      </c>
      <c r="D313" t="b">
        <v>0</v>
      </c>
      <c r="E313" s="13">
        <f ca="1">TODAY()-175</f>
        <v>45547</v>
      </c>
      <c r="F313" s="10">
        <v>3000000</v>
      </c>
    </row>
    <row r="314" spans="1:6" x14ac:dyDescent="0.2">
      <c r="A314" t="s">
        <v>1881</v>
      </c>
      <c r="B314" t="s">
        <v>2563</v>
      </c>
      <c r="C314" t="s">
        <v>2840</v>
      </c>
      <c r="D314" t="b">
        <v>0</v>
      </c>
      <c r="E314" s="13">
        <f ca="1">TODAY()-235</f>
        <v>45487</v>
      </c>
      <c r="F314" s="10">
        <v>2900000</v>
      </c>
    </row>
    <row r="315" spans="1:6" x14ac:dyDescent="0.2">
      <c r="A315" t="s">
        <v>2164</v>
      </c>
      <c r="B315" t="s">
        <v>2564</v>
      </c>
      <c r="C315" t="s">
        <v>2753</v>
      </c>
      <c r="D315" t="b">
        <v>1</v>
      </c>
    </row>
    <row r="316" spans="1:6" x14ac:dyDescent="0.2">
      <c r="A316" t="s">
        <v>2165</v>
      </c>
      <c r="B316" t="s">
        <v>2565</v>
      </c>
      <c r="C316" t="s">
        <v>2841</v>
      </c>
      <c r="D316" t="b">
        <v>0</v>
      </c>
      <c r="E316" s="13">
        <f ca="1">TODAY()-150</f>
        <v>45572</v>
      </c>
      <c r="F316" s="10">
        <v>4700000</v>
      </c>
    </row>
    <row r="317" spans="1:6" x14ac:dyDescent="0.2">
      <c r="A317" t="s">
        <v>2166</v>
      </c>
      <c r="B317" t="s">
        <v>2566</v>
      </c>
      <c r="C317" t="s">
        <v>2842</v>
      </c>
      <c r="D317" t="b">
        <v>1</v>
      </c>
    </row>
    <row r="318" spans="1:6" x14ac:dyDescent="0.2">
      <c r="A318" t="s">
        <v>2167</v>
      </c>
      <c r="B318" t="s">
        <v>2567</v>
      </c>
      <c r="C318" t="s">
        <v>2700</v>
      </c>
      <c r="D318" t="b">
        <v>0</v>
      </c>
    </row>
    <row r="319" spans="1:6" x14ac:dyDescent="0.2">
      <c r="A319" t="s">
        <v>2168</v>
      </c>
      <c r="B319" t="s">
        <v>2513</v>
      </c>
      <c r="C319" t="s">
        <v>2802</v>
      </c>
      <c r="D319" t="b">
        <v>0</v>
      </c>
    </row>
    <row r="320" spans="1:6" x14ac:dyDescent="0.2">
      <c r="A320" t="s">
        <v>2169</v>
      </c>
      <c r="B320" t="s">
        <v>2498</v>
      </c>
      <c r="C320" t="s">
        <v>2777</v>
      </c>
      <c r="D320" t="b">
        <v>0</v>
      </c>
      <c r="E320" s="13">
        <f ca="1">TODAY()-145</f>
        <v>45577</v>
      </c>
      <c r="F320" s="10">
        <v>4500000</v>
      </c>
    </row>
    <row r="321" spans="1:6" x14ac:dyDescent="0.2">
      <c r="A321" t="s">
        <v>2170</v>
      </c>
      <c r="B321" t="s">
        <v>2469</v>
      </c>
      <c r="C321" t="s">
        <v>2682</v>
      </c>
      <c r="D321" t="b">
        <v>0</v>
      </c>
    </row>
    <row r="322" spans="1:6" x14ac:dyDescent="0.2">
      <c r="A322" t="s">
        <v>2171</v>
      </c>
      <c r="B322" t="s">
        <v>2397</v>
      </c>
      <c r="C322" t="s">
        <v>2843</v>
      </c>
      <c r="D322" t="b">
        <v>0</v>
      </c>
    </row>
    <row r="323" spans="1:6" x14ac:dyDescent="0.2">
      <c r="A323" t="s">
        <v>2172</v>
      </c>
      <c r="B323" t="s">
        <v>2470</v>
      </c>
      <c r="C323" t="s">
        <v>2844</v>
      </c>
      <c r="D323" t="b">
        <v>0</v>
      </c>
      <c r="E323" s="13">
        <f ca="1">TODAY()-163</f>
        <v>45559</v>
      </c>
      <c r="F323" s="10">
        <v>1100000</v>
      </c>
    </row>
    <row r="324" spans="1:6" x14ac:dyDescent="0.2">
      <c r="A324" t="s">
        <v>2173</v>
      </c>
      <c r="B324" t="s">
        <v>2568</v>
      </c>
      <c r="C324" t="s">
        <v>2675</v>
      </c>
      <c r="D324" t="b">
        <v>1</v>
      </c>
    </row>
    <row r="325" spans="1:6" x14ac:dyDescent="0.2">
      <c r="A325" t="s">
        <v>2174</v>
      </c>
      <c r="B325" t="s">
        <v>2483</v>
      </c>
      <c r="C325" t="s">
        <v>2845</v>
      </c>
      <c r="D325" t="b">
        <v>0</v>
      </c>
      <c r="E325" s="13">
        <f ca="1">TODAY()-327</f>
        <v>45395</v>
      </c>
      <c r="F325" s="10">
        <v>4700000</v>
      </c>
    </row>
    <row r="326" spans="1:6" x14ac:dyDescent="0.2">
      <c r="A326" t="s">
        <v>2175</v>
      </c>
      <c r="B326" t="s">
        <v>2569</v>
      </c>
      <c r="C326" t="s">
        <v>2831</v>
      </c>
      <c r="D326" t="b">
        <v>0</v>
      </c>
    </row>
    <row r="327" spans="1:6" x14ac:dyDescent="0.2">
      <c r="A327" t="s">
        <v>2176</v>
      </c>
      <c r="B327" t="s">
        <v>2341</v>
      </c>
      <c r="C327" t="s">
        <v>2846</v>
      </c>
      <c r="D327" t="b">
        <v>0</v>
      </c>
    </row>
    <row r="328" spans="1:6" x14ac:dyDescent="0.2">
      <c r="A328" t="s">
        <v>1899</v>
      </c>
      <c r="B328" t="s">
        <v>2570</v>
      </c>
      <c r="C328" t="s">
        <v>2847</v>
      </c>
      <c r="D328" t="b">
        <v>0</v>
      </c>
      <c r="E328" s="13">
        <f ca="1">TODAY()-330</f>
        <v>45392</v>
      </c>
      <c r="F328" s="10">
        <v>2000000</v>
      </c>
    </row>
    <row r="329" spans="1:6" x14ac:dyDescent="0.2">
      <c r="A329" t="s">
        <v>2006</v>
      </c>
      <c r="B329" t="s">
        <v>2571</v>
      </c>
      <c r="C329" t="s">
        <v>2848</v>
      </c>
      <c r="D329" t="b">
        <v>0</v>
      </c>
    </row>
    <row r="330" spans="1:6" x14ac:dyDescent="0.2">
      <c r="A330" t="s">
        <v>2177</v>
      </c>
      <c r="B330" t="s">
        <v>2572</v>
      </c>
      <c r="C330" t="s">
        <v>2849</v>
      </c>
      <c r="D330" t="b">
        <v>1</v>
      </c>
    </row>
    <row r="331" spans="1:6" x14ac:dyDescent="0.2">
      <c r="A331" t="s">
        <v>2178</v>
      </c>
      <c r="B331" t="s">
        <v>2573</v>
      </c>
      <c r="C331" t="s">
        <v>2717</v>
      </c>
      <c r="D331" t="b">
        <v>0</v>
      </c>
      <c r="E331" s="13">
        <f ca="1">TODAY()-302</f>
        <v>45420</v>
      </c>
      <c r="F331" s="10">
        <v>3900000</v>
      </c>
    </row>
    <row r="332" spans="1:6" x14ac:dyDescent="0.2">
      <c r="A332" t="s">
        <v>2179</v>
      </c>
      <c r="B332" t="s">
        <v>2486</v>
      </c>
      <c r="C332" t="s">
        <v>2810</v>
      </c>
      <c r="D332" t="b">
        <v>0</v>
      </c>
      <c r="E332" s="13">
        <f ca="1">TODAY()-316</f>
        <v>45406</v>
      </c>
      <c r="F332" s="10">
        <v>2500000</v>
      </c>
    </row>
    <row r="333" spans="1:6" x14ac:dyDescent="0.2">
      <c r="A333" t="s">
        <v>1867</v>
      </c>
      <c r="B333" t="s">
        <v>2571</v>
      </c>
      <c r="C333" t="s">
        <v>2850</v>
      </c>
      <c r="D333" t="b">
        <v>1</v>
      </c>
    </row>
    <row r="334" spans="1:6" x14ac:dyDescent="0.2">
      <c r="A334" t="s">
        <v>2180</v>
      </c>
      <c r="B334" t="s">
        <v>2534</v>
      </c>
      <c r="C334" t="s">
        <v>2851</v>
      </c>
      <c r="D334" t="b">
        <v>1</v>
      </c>
    </row>
    <row r="335" spans="1:6" x14ac:dyDescent="0.2">
      <c r="A335" t="s">
        <v>2181</v>
      </c>
      <c r="B335" t="s">
        <v>2565</v>
      </c>
      <c r="C335" t="s">
        <v>2751</v>
      </c>
      <c r="D335" t="b">
        <v>0</v>
      </c>
    </row>
    <row r="336" spans="1:6" x14ac:dyDescent="0.2">
      <c r="A336" t="s">
        <v>2182</v>
      </c>
      <c r="B336" t="s">
        <v>2574</v>
      </c>
      <c r="C336" t="s">
        <v>2678</v>
      </c>
      <c r="D336" t="b">
        <v>0</v>
      </c>
    </row>
    <row r="337" spans="1:6" x14ac:dyDescent="0.2">
      <c r="A337" t="s">
        <v>2183</v>
      </c>
      <c r="B337" t="s">
        <v>2575</v>
      </c>
      <c r="C337" t="s">
        <v>2826</v>
      </c>
      <c r="D337" t="b">
        <v>0</v>
      </c>
      <c r="E337" s="13">
        <f ca="1">TODAY()-81</f>
        <v>45641</v>
      </c>
      <c r="F337" s="10">
        <v>3700000</v>
      </c>
    </row>
    <row r="338" spans="1:6" x14ac:dyDescent="0.2">
      <c r="A338" t="s">
        <v>2184</v>
      </c>
      <c r="B338" t="s">
        <v>2576</v>
      </c>
      <c r="C338" t="s">
        <v>2339</v>
      </c>
      <c r="D338" t="b">
        <v>0</v>
      </c>
    </row>
    <row r="339" spans="1:6" x14ac:dyDescent="0.2">
      <c r="A339" t="s">
        <v>2185</v>
      </c>
      <c r="B339" t="s">
        <v>2546</v>
      </c>
      <c r="C339" t="s">
        <v>2696</v>
      </c>
      <c r="D339" t="b">
        <v>0</v>
      </c>
      <c r="E339" s="13">
        <f ca="1">TODAY()-117</f>
        <v>45605</v>
      </c>
      <c r="F339" s="10">
        <v>5000000</v>
      </c>
    </row>
    <row r="340" spans="1:6" x14ac:dyDescent="0.2">
      <c r="A340" t="s">
        <v>2186</v>
      </c>
      <c r="B340" t="s">
        <v>2577</v>
      </c>
      <c r="C340" t="s">
        <v>2852</v>
      </c>
      <c r="D340" t="b">
        <v>0</v>
      </c>
      <c r="E340" s="13">
        <f ca="1">TODAY()-244</f>
        <v>45478</v>
      </c>
      <c r="F340" s="10">
        <v>4600000</v>
      </c>
    </row>
    <row r="341" spans="1:6" x14ac:dyDescent="0.2">
      <c r="A341" t="s">
        <v>2187</v>
      </c>
      <c r="B341" t="s">
        <v>2578</v>
      </c>
      <c r="C341" t="s">
        <v>2853</v>
      </c>
      <c r="D341" t="b">
        <v>0</v>
      </c>
    </row>
    <row r="342" spans="1:6" x14ac:dyDescent="0.2">
      <c r="A342" t="s">
        <v>2188</v>
      </c>
      <c r="B342" t="s">
        <v>2579</v>
      </c>
      <c r="C342" t="s">
        <v>2711</v>
      </c>
      <c r="D342" t="b">
        <v>0</v>
      </c>
      <c r="E342" s="13">
        <f ca="1">TODAY()-34</f>
        <v>45688</v>
      </c>
      <c r="F342" s="10">
        <v>1000000</v>
      </c>
    </row>
    <row r="343" spans="1:6" x14ac:dyDescent="0.2">
      <c r="A343" t="s">
        <v>2189</v>
      </c>
      <c r="B343" t="s">
        <v>2515</v>
      </c>
      <c r="C343" t="s">
        <v>2675</v>
      </c>
      <c r="D343" t="b">
        <v>0</v>
      </c>
    </row>
    <row r="344" spans="1:6" x14ac:dyDescent="0.2">
      <c r="A344" t="s">
        <v>2190</v>
      </c>
      <c r="B344" t="s">
        <v>2544</v>
      </c>
      <c r="C344" t="s">
        <v>2796</v>
      </c>
      <c r="D344" t="b">
        <v>0</v>
      </c>
    </row>
    <row r="345" spans="1:6" x14ac:dyDescent="0.2">
      <c r="A345" t="s">
        <v>1961</v>
      </c>
      <c r="B345" t="s">
        <v>2580</v>
      </c>
      <c r="C345" t="s">
        <v>2755</v>
      </c>
      <c r="D345" t="b">
        <v>0</v>
      </c>
      <c r="E345" s="13">
        <f ca="1">TODAY()-280</f>
        <v>45442</v>
      </c>
      <c r="F345" s="10">
        <v>3600000</v>
      </c>
    </row>
    <row r="346" spans="1:6" x14ac:dyDescent="0.2">
      <c r="A346" t="s">
        <v>2191</v>
      </c>
      <c r="B346" t="s">
        <v>2581</v>
      </c>
      <c r="C346" t="s">
        <v>2826</v>
      </c>
      <c r="D346" t="b">
        <v>0</v>
      </c>
      <c r="E346" s="13">
        <f ca="1">TODAY()-194</f>
        <v>45528</v>
      </c>
      <c r="F346" s="10">
        <v>4500000</v>
      </c>
    </row>
    <row r="347" spans="1:6" x14ac:dyDescent="0.2">
      <c r="A347" t="s">
        <v>2192</v>
      </c>
      <c r="B347" t="s">
        <v>2582</v>
      </c>
      <c r="C347" t="s">
        <v>2664</v>
      </c>
      <c r="D347" t="b">
        <v>0</v>
      </c>
    </row>
    <row r="348" spans="1:6" x14ac:dyDescent="0.2">
      <c r="A348" t="s">
        <v>2193</v>
      </c>
      <c r="B348" t="s">
        <v>2559</v>
      </c>
      <c r="C348" t="s">
        <v>2756</v>
      </c>
      <c r="D348" t="b">
        <v>1</v>
      </c>
    </row>
    <row r="349" spans="1:6" x14ac:dyDescent="0.2">
      <c r="A349" t="s">
        <v>2194</v>
      </c>
      <c r="B349" t="s">
        <v>2583</v>
      </c>
      <c r="C349" t="s">
        <v>2683</v>
      </c>
      <c r="D349" t="b">
        <v>0</v>
      </c>
    </row>
    <row r="350" spans="1:6" x14ac:dyDescent="0.2">
      <c r="A350" t="s">
        <v>2195</v>
      </c>
      <c r="B350" t="s">
        <v>2517</v>
      </c>
      <c r="C350" t="s">
        <v>2854</v>
      </c>
      <c r="D350" t="b">
        <v>0</v>
      </c>
    </row>
    <row r="351" spans="1:6" x14ac:dyDescent="0.2">
      <c r="A351" t="s">
        <v>2196</v>
      </c>
      <c r="B351" t="s">
        <v>2584</v>
      </c>
      <c r="C351" t="s">
        <v>2855</v>
      </c>
      <c r="D351" t="b">
        <v>0</v>
      </c>
      <c r="E351" s="13">
        <f ca="1">TODAY()-152</f>
        <v>45570</v>
      </c>
      <c r="F351" s="10">
        <v>2900000</v>
      </c>
    </row>
    <row r="352" spans="1:6" x14ac:dyDescent="0.2">
      <c r="A352" t="s">
        <v>2197</v>
      </c>
      <c r="B352" t="s">
        <v>2585</v>
      </c>
      <c r="C352" t="s">
        <v>2790</v>
      </c>
      <c r="D352" t="b">
        <v>0</v>
      </c>
    </row>
    <row r="353" spans="1:6" x14ac:dyDescent="0.2">
      <c r="A353" t="s">
        <v>2198</v>
      </c>
      <c r="B353" t="s">
        <v>2586</v>
      </c>
      <c r="C353" t="s">
        <v>2763</v>
      </c>
      <c r="D353" t="b">
        <v>0</v>
      </c>
      <c r="E353" s="13">
        <f ca="1">TODAY()-194</f>
        <v>45528</v>
      </c>
      <c r="F353" s="10">
        <v>3900000</v>
      </c>
    </row>
    <row r="354" spans="1:6" x14ac:dyDescent="0.2">
      <c r="A354" t="s">
        <v>2199</v>
      </c>
      <c r="B354" t="s">
        <v>2381</v>
      </c>
      <c r="C354" t="s">
        <v>2848</v>
      </c>
      <c r="D354" t="b">
        <v>0</v>
      </c>
    </row>
    <row r="355" spans="1:6" x14ac:dyDescent="0.2">
      <c r="A355" t="s">
        <v>2200</v>
      </c>
      <c r="B355" t="s">
        <v>2406</v>
      </c>
      <c r="C355" t="s">
        <v>2747</v>
      </c>
      <c r="D355" t="b">
        <v>0</v>
      </c>
    </row>
    <row r="356" spans="1:6" x14ac:dyDescent="0.2">
      <c r="A356" t="s">
        <v>1889</v>
      </c>
      <c r="B356" t="s">
        <v>2587</v>
      </c>
      <c r="C356" t="s">
        <v>2856</v>
      </c>
      <c r="D356" t="b">
        <v>0</v>
      </c>
    </row>
    <row r="357" spans="1:6" x14ac:dyDescent="0.2">
      <c r="A357" t="s">
        <v>2201</v>
      </c>
      <c r="B357" t="s">
        <v>2588</v>
      </c>
      <c r="C357" t="s">
        <v>2721</v>
      </c>
      <c r="D357" t="b">
        <v>0</v>
      </c>
      <c r="E357" s="13">
        <f ca="1">TODAY()-313</f>
        <v>45409</v>
      </c>
      <c r="F357" s="10">
        <v>4800000</v>
      </c>
    </row>
    <row r="358" spans="1:6" x14ac:dyDescent="0.2">
      <c r="A358" t="s">
        <v>2202</v>
      </c>
      <c r="B358" t="s">
        <v>2589</v>
      </c>
      <c r="C358" t="s">
        <v>2786</v>
      </c>
      <c r="D358" t="b">
        <v>0</v>
      </c>
    </row>
    <row r="359" spans="1:6" x14ac:dyDescent="0.2">
      <c r="A359" t="s">
        <v>2203</v>
      </c>
      <c r="B359" t="s">
        <v>2590</v>
      </c>
      <c r="C359" t="s">
        <v>2857</v>
      </c>
      <c r="D359" t="b">
        <v>0</v>
      </c>
    </row>
    <row r="360" spans="1:6" x14ac:dyDescent="0.2">
      <c r="A360" t="s">
        <v>2204</v>
      </c>
      <c r="B360" t="s">
        <v>2591</v>
      </c>
      <c r="C360" t="s">
        <v>2858</v>
      </c>
      <c r="D360" t="b">
        <v>0</v>
      </c>
      <c r="E360" s="13">
        <f ca="1">TODAY()-158</f>
        <v>45564</v>
      </c>
      <c r="F360" s="10">
        <v>1300000</v>
      </c>
    </row>
    <row r="361" spans="1:6" x14ac:dyDescent="0.2">
      <c r="A361" t="s">
        <v>2205</v>
      </c>
      <c r="B361" t="s">
        <v>2592</v>
      </c>
      <c r="C361" t="s">
        <v>2841</v>
      </c>
      <c r="D361" t="b">
        <v>1</v>
      </c>
      <c r="E361" s="13">
        <f ca="1">TODAY()-330</f>
        <v>45392</v>
      </c>
      <c r="F361" s="10">
        <v>3200000</v>
      </c>
    </row>
    <row r="362" spans="1:6" x14ac:dyDescent="0.2">
      <c r="A362" t="s">
        <v>2206</v>
      </c>
      <c r="B362" t="s">
        <v>2593</v>
      </c>
      <c r="C362" t="s">
        <v>2695</v>
      </c>
      <c r="D362" t="b">
        <v>0</v>
      </c>
    </row>
    <row r="363" spans="1:6" x14ac:dyDescent="0.2">
      <c r="A363" t="s">
        <v>2207</v>
      </c>
      <c r="B363" t="s">
        <v>2594</v>
      </c>
      <c r="C363" t="s">
        <v>2859</v>
      </c>
      <c r="D363" t="b">
        <v>0</v>
      </c>
      <c r="E363" s="13">
        <f ca="1">TODAY()-294</f>
        <v>45428</v>
      </c>
      <c r="F363" s="10">
        <v>4300000</v>
      </c>
    </row>
    <row r="364" spans="1:6" x14ac:dyDescent="0.2">
      <c r="A364" t="s">
        <v>2208</v>
      </c>
      <c r="B364" t="s">
        <v>2546</v>
      </c>
      <c r="C364" t="s">
        <v>2860</v>
      </c>
      <c r="D364" t="b">
        <v>0</v>
      </c>
    </row>
    <row r="365" spans="1:6" x14ac:dyDescent="0.2">
      <c r="A365" t="s">
        <v>2209</v>
      </c>
      <c r="B365" t="s">
        <v>2559</v>
      </c>
      <c r="C365" t="s">
        <v>2719</v>
      </c>
      <c r="D365" t="b">
        <v>0</v>
      </c>
    </row>
    <row r="366" spans="1:6" x14ac:dyDescent="0.2">
      <c r="A366" t="s">
        <v>2210</v>
      </c>
      <c r="B366" t="s">
        <v>2595</v>
      </c>
      <c r="C366" t="s">
        <v>2710</v>
      </c>
      <c r="D366" t="b">
        <v>0</v>
      </c>
    </row>
    <row r="367" spans="1:6" x14ac:dyDescent="0.2">
      <c r="A367" t="s">
        <v>2211</v>
      </c>
      <c r="B367" t="s">
        <v>2338</v>
      </c>
      <c r="C367" t="s">
        <v>2697</v>
      </c>
      <c r="D367" t="b">
        <v>0</v>
      </c>
      <c r="E367" s="13">
        <f ca="1">TODAY()-184</f>
        <v>45538</v>
      </c>
      <c r="F367" s="10">
        <v>4600000</v>
      </c>
    </row>
    <row r="368" spans="1:6" x14ac:dyDescent="0.2">
      <c r="A368" t="s">
        <v>2212</v>
      </c>
      <c r="B368" t="s">
        <v>2596</v>
      </c>
      <c r="C368" t="s">
        <v>2721</v>
      </c>
      <c r="D368" t="b">
        <v>0</v>
      </c>
    </row>
    <row r="369" spans="1:6" x14ac:dyDescent="0.2">
      <c r="A369" t="s">
        <v>2213</v>
      </c>
      <c r="B369" t="s">
        <v>2597</v>
      </c>
      <c r="C369" t="s">
        <v>2861</v>
      </c>
      <c r="D369" t="b">
        <v>1</v>
      </c>
    </row>
    <row r="370" spans="1:6" x14ac:dyDescent="0.2">
      <c r="A370" t="s">
        <v>2214</v>
      </c>
      <c r="B370" t="s">
        <v>2598</v>
      </c>
      <c r="C370" t="s">
        <v>2862</v>
      </c>
      <c r="D370" t="b">
        <v>0</v>
      </c>
    </row>
    <row r="371" spans="1:6" x14ac:dyDescent="0.2">
      <c r="A371" t="s">
        <v>2215</v>
      </c>
      <c r="B371" t="s">
        <v>2499</v>
      </c>
      <c r="C371" t="s">
        <v>2827</v>
      </c>
      <c r="D371" t="b">
        <v>0</v>
      </c>
    </row>
    <row r="372" spans="1:6" x14ac:dyDescent="0.2">
      <c r="A372" t="s">
        <v>2216</v>
      </c>
      <c r="B372" t="s">
        <v>2599</v>
      </c>
      <c r="C372" t="s">
        <v>2863</v>
      </c>
      <c r="D372" t="b">
        <v>0</v>
      </c>
      <c r="E372" s="13">
        <f ca="1">TODAY()-135</f>
        <v>45587</v>
      </c>
      <c r="F372" s="10">
        <v>1900000</v>
      </c>
    </row>
    <row r="373" spans="1:6" x14ac:dyDescent="0.2">
      <c r="A373" t="s">
        <v>2217</v>
      </c>
      <c r="B373" t="s">
        <v>2600</v>
      </c>
      <c r="C373" t="s">
        <v>2864</v>
      </c>
      <c r="D373" t="b">
        <v>0</v>
      </c>
      <c r="E373" s="13">
        <f ca="1">TODAY()-117</f>
        <v>45605</v>
      </c>
      <c r="F373" s="10">
        <v>100000</v>
      </c>
    </row>
    <row r="374" spans="1:6" x14ac:dyDescent="0.2">
      <c r="A374" t="s">
        <v>2218</v>
      </c>
      <c r="B374" t="s">
        <v>2563</v>
      </c>
      <c r="C374" t="s">
        <v>2834</v>
      </c>
      <c r="D374" t="b">
        <v>0</v>
      </c>
    </row>
    <row r="375" spans="1:6" x14ac:dyDescent="0.2">
      <c r="A375" t="s">
        <v>2205</v>
      </c>
      <c r="B375" t="s">
        <v>2390</v>
      </c>
      <c r="C375" t="s">
        <v>2772</v>
      </c>
      <c r="D375" t="b">
        <v>0</v>
      </c>
    </row>
    <row r="376" spans="1:6" x14ac:dyDescent="0.2">
      <c r="A376" t="s">
        <v>2219</v>
      </c>
      <c r="B376" t="s">
        <v>2513</v>
      </c>
      <c r="C376" t="s">
        <v>2801</v>
      </c>
      <c r="D376" t="b">
        <v>1</v>
      </c>
    </row>
    <row r="377" spans="1:6" x14ac:dyDescent="0.2">
      <c r="A377" t="s">
        <v>2220</v>
      </c>
      <c r="B377" t="s">
        <v>2481</v>
      </c>
      <c r="C377" t="s">
        <v>2709</v>
      </c>
      <c r="D377" t="b">
        <v>0</v>
      </c>
      <c r="E377" s="13">
        <f ca="1">TODAY()-81</f>
        <v>45641</v>
      </c>
      <c r="F377" s="10">
        <v>4700000</v>
      </c>
    </row>
    <row r="378" spans="1:6" x14ac:dyDescent="0.2">
      <c r="A378" t="s">
        <v>2221</v>
      </c>
      <c r="B378" t="s">
        <v>2601</v>
      </c>
      <c r="C378" t="s">
        <v>2845</v>
      </c>
      <c r="D378" t="b">
        <v>0</v>
      </c>
    </row>
    <row r="379" spans="1:6" x14ac:dyDescent="0.2">
      <c r="A379" t="s">
        <v>2222</v>
      </c>
      <c r="B379" t="s">
        <v>2437</v>
      </c>
      <c r="C379" t="s">
        <v>2731</v>
      </c>
      <c r="D379" t="b">
        <v>0</v>
      </c>
    </row>
    <row r="380" spans="1:6" x14ac:dyDescent="0.2">
      <c r="A380" t="s">
        <v>2223</v>
      </c>
      <c r="B380" t="s">
        <v>2369</v>
      </c>
      <c r="C380" t="s">
        <v>2811</v>
      </c>
      <c r="D380" t="b">
        <v>0</v>
      </c>
      <c r="E380" s="13">
        <f ca="1">TODAY()-188</f>
        <v>45534</v>
      </c>
      <c r="F380" s="10">
        <v>500000</v>
      </c>
    </row>
    <row r="381" spans="1:6" x14ac:dyDescent="0.2">
      <c r="A381" t="s">
        <v>2224</v>
      </c>
      <c r="B381" t="s">
        <v>2354</v>
      </c>
      <c r="C381" t="s">
        <v>2865</v>
      </c>
      <c r="D381" t="b">
        <v>0</v>
      </c>
    </row>
    <row r="382" spans="1:6" x14ac:dyDescent="0.2">
      <c r="A382" t="s">
        <v>2225</v>
      </c>
      <c r="B382" t="s">
        <v>2463</v>
      </c>
      <c r="C382" t="s">
        <v>2866</v>
      </c>
      <c r="D382" t="b">
        <v>0</v>
      </c>
    </row>
    <row r="383" spans="1:6" x14ac:dyDescent="0.2">
      <c r="A383" t="s">
        <v>2226</v>
      </c>
      <c r="B383" t="s">
        <v>2441</v>
      </c>
      <c r="C383" t="s">
        <v>2867</v>
      </c>
      <c r="D383" t="b">
        <v>1</v>
      </c>
    </row>
    <row r="384" spans="1:6" x14ac:dyDescent="0.2">
      <c r="A384" t="s">
        <v>2227</v>
      </c>
      <c r="B384" t="s">
        <v>2602</v>
      </c>
      <c r="C384" t="s">
        <v>2861</v>
      </c>
      <c r="D384" t="b">
        <v>0</v>
      </c>
    </row>
    <row r="385" spans="1:6" x14ac:dyDescent="0.2">
      <c r="A385" t="s">
        <v>2228</v>
      </c>
      <c r="B385" t="s">
        <v>2485</v>
      </c>
      <c r="C385" t="s">
        <v>2809</v>
      </c>
      <c r="D385" t="b">
        <v>0</v>
      </c>
    </row>
    <row r="386" spans="1:6" x14ac:dyDescent="0.2">
      <c r="A386" t="s">
        <v>2229</v>
      </c>
      <c r="B386" t="s">
        <v>2388</v>
      </c>
      <c r="C386" t="s">
        <v>2812</v>
      </c>
      <c r="D386" t="b">
        <v>0</v>
      </c>
    </row>
    <row r="387" spans="1:6" x14ac:dyDescent="0.2">
      <c r="A387" t="s">
        <v>1875</v>
      </c>
      <c r="B387" t="s">
        <v>2603</v>
      </c>
      <c r="C387" t="s">
        <v>2868</v>
      </c>
      <c r="D387" t="b">
        <v>0</v>
      </c>
    </row>
    <row r="388" spans="1:6" x14ac:dyDescent="0.2">
      <c r="A388" t="s">
        <v>2230</v>
      </c>
      <c r="B388" t="s">
        <v>2458</v>
      </c>
      <c r="C388" t="s">
        <v>2670</v>
      </c>
      <c r="D388" t="b">
        <v>0</v>
      </c>
    </row>
    <row r="389" spans="1:6" x14ac:dyDescent="0.2">
      <c r="A389" t="s">
        <v>2231</v>
      </c>
      <c r="B389" t="s">
        <v>2604</v>
      </c>
      <c r="C389" t="s">
        <v>2822</v>
      </c>
      <c r="D389" t="b">
        <v>0</v>
      </c>
      <c r="E389" s="13">
        <f ca="1">TODAY()-36</f>
        <v>45686</v>
      </c>
      <c r="F389" s="10">
        <v>500000</v>
      </c>
    </row>
    <row r="390" spans="1:6" x14ac:dyDescent="0.2">
      <c r="A390" t="s">
        <v>2232</v>
      </c>
      <c r="B390" t="s">
        <v>2605</v>
      </c>
      <c r="C390" t="s">
        <v>2757</v>
      </c>
      <c r="D390" t="b">
        <v>1</v>
      </c>
      <c r="E390" s="13">
        <f ca="1">TODAY()-163</f>
        <v>45559</v>
      </c>
      <c r="F390" s="10">
        <v>1300000</v>
      </c>
    </row>
    <row r="391" spans="1:6" x14ac:dyDescent="0.2">
      <c r="A391" t="s">
        <v>2233</v>
      </c>
      <c r="B391" t="s">
        <v>2606</v>
      </c>
      <c r="C391" t="s">
        <v>2869</v>
      </c>
      <c r="D391" t="b">
        <v>1</v>
      </c>
      <c r="E391" s="13">
        <f ca="1">TODAY()-333</f>
        <v>45389</v>
      </c>
      <c r="F391" s="10">
        <v>4900000</v>
      </c>
    </row>
    <row r="392" spans="1:6" x14ac:dyDescent="0.2">
      <c r="A392" t="s">
        <v>2234</v>
      </c>
      <c r="B392" t="s">
        <v>2607</v>
      </c>
      <c r="C392" t="s">
        <v>2772</v>
      </c>
      <c r="D392" t="b">
        <v>0</v>
      </c>
    </row>
    <row r="393" spans="1:6" x14ac:dyDescent="0.2">
      <c r="A393" t="s">
        <v>2235</v>
      </c>
      <c r="B393" t="s">
        <v>2608</v>
      </c>
      <c r="C393" t="s">
        <v>2672</v>
      </c>
      <c r="D393" t="b">
        <v>0</v>
      </c>
      <c r="E393" s="13">
        <f ca="1">TODAY()-329</f>
        <v>45393</v>
      </c>
      <c r="F393" s="10">
        <v>600000</v>
      </c>
    </row>
    <row r="394" spans="1:6" x14ac:dyDescent="0.2">
      <c r="A394" t="s">
        <v>2236</v>
      </c>
      <c r="B394" t="s">
        <v>2609</v>
      </c>
      <c r="C394" t="s">
        <v>2762</v>
      </c>
      <c r="D394" t="b">
        <v>0</v>
      </c>
      <c r="E394" s="13">
        <f ca="1">TODAY()-260</f>
        <v>45462</v>
      </c>
      <c r="F394" s="10">
        <v>1700000</v>
      </c>
    </row>
    <row r="395" spans="1:6" x14ac:dyDescent="0.2">
      <c r="A395" t="s">
        <v>2237</v>
      </c>
      <c r="B395" t="s">
        <v>2558</v>
      </c>
      <c r="C395" t="s">
        <v>2870</v>
      </c>
      <c r="D395" t="b">
        <v>1</v>
      </c>
      <c r="E395" s="13">
        <f ca="1">TODAY()-319</f>
        <v>45403</v>
      </c>
      <c r="F395" s="10">
        <v>3200000</v>
      </c>
    </row>
    <row r="396" spans="1:6" x14ac:dyDescent="0.2">
      <c r="A396" t="s">
        <v>2238</v>
      </c>
      <c r="B396" t="s">
        <v>2416</v>
      </c>
      <c r="C396" t="s">
        <v>2782</v>
      </c>
      <c r="D396" t="b">
        <v>0</v>
      </c>
    </row>
    <row r="397" spans="1:6" x14ac:dyDescent="0.2">
      <c r="A397" t="s">
        <v>2239</v>
      </c>
      <c r="B397" t="s">
        <v>2610</v>
      </c>
      <c r="C397" t="s">
        <v>2703</v>
      </c>
      <c r="D397" t="b">
        <v>1</v>
      </c>
      <c r="E397" s="13">
        <f ca="1">TODAY()-272</f>
        <v>45450</v>
      </c>
      <c r="F397" s="10">
        <v>1500000</v>
      </c>
    </row>
    <row r="398" spans="1:6" x14ac:dyDescent="0.2">
      <c r="A398" t="s">
        <v>2240</v>
      </c>
      <c r="B398" t="s">
        <v>2468</v>
      </c>
      <c r="C398" t="s">
        <v>2859</v>
      </c>
      <c r="D398" t="b">
        <v>0</v>
      </c>
      <c r="E398" s="13">
        <f ca="1">TODAY()-109</f>
        <v>45613</v>
      </c>
      <c r="F398" s="10">
        <v>3300000</v>
      </c>
    </row>
    <row r="399" spans="1:6" x14ac:dyDescent="0.2">
      <c r="A399" t="s">
        <v>2241</v>
      </c>
      <c r="B399" t="s">
        <v>2611</v>
      </c>
      <c r="C399" t="s">
        <v>2744</v>
      </c>
      <c r="D399" t="b">
        <v>0</v>
      </c>
      <c r="E399" s="13">
        <f ca="1">TODAY()-171</f>
        <v>45551</v>
      </c>
      <c r="F399" s="10">
        <v>2900000</v>
      </c>
    </row>
    <row r="400" spans="1:6" x14ac:dyDescent="0.2">
      <c r="A400" t="s">
        <v>2242</v>
      </c>
      <c r="B400" t="s">
        <v>2612</v>
      </c>
      <c r="C400" t="s">
        <v>2781</v>
      </c>
      <c r="D400" t="b">
        <v>0</v>
      </c>
    </row>
    <row r="401" spans="1:6" x14ac:dyDescent="0.2">
      <c r="A401" t="s">
        <v>2243</v>
      </c>
      <c r="B401" t="s">
        <v>2613</v>
      </c>
      <c r="C401" t="s">
        <v>2871</v>
      </c>
      <c r="D401" t="b">
        <v>0</v>
      </c>
    </row>
    <row r="402" spans="1:6" x14ac:dyDescent="0.2">
      <c r="A402" t="s">
        <v>2244</v>
      </c>
      <c r="B402" t="s">
        <v>2444</v>
      </c>
      <c r="C402" t="s">
        <v>2872</v>
      </c>
      <c r="D402" t="b">
        <v>0</v>
      </c>
    </row>
    <row r="403" spans="1:6" x14ac:dyDescent="0.2">
      <c r="A403" t="s">
        <v>2245</v>
      </c>
      <c r="B403" t="s">
        <v>2443</v>
      </c>
      <c r="C403" t="s">
        <v>2716</v>
      </c>
      <c r="D403" t="b">
        <v>1</v>
      </c>
    </row>
    <row r="404" spans="1:6" x14ac:dyDescent="0.2">
      <c r="A404" t="s">
        <v>2246</v>
      </c>
      <c r="B404" t="s">
        <v>2529</v>
      </c>
      <c r="C404" t="s">
        <v>2790</v>
      </c>
      <c r="D404" t="b">
        <v>0</v>
      </c>
      <c r="E404" s="13">
        <f ca="1">TODAY()-339</f>
        <v>45383</v>
      </c>
      <c r="F404" s="10">
        <v>2100000</v>
      </c>
    </row>
    <row r="405" spans="1:6" x14ac:dyDescent="0.2">
      <c r="A405" t="s">
        <v>2247</v>
      </c>
      <c r="B405" t="s">
        <v>2546</v>
      </c>
      <c r="C405" t="s">
        <v>2873</v>
      </c>
      <c r="D405" t="b">
        <v>0</v>
      </c>
      <c r="E405" s="13">
        <f ca="1">TODAY()-37</f>
        <v>45685</v>
      </c>
      <c r="F405" s="10">
        <v>2900000</v>
      </c>
    </row>
    <row r="406" spans="1:6" x14ac:dyDescent="0.2">
      <c r="A406" t="s">
        <v>1961</v>
      </c>
      <c r="B406" t="s">
        <v>2614</v>
      </c>
      <c r="C406" t="s">
        <v>2717</v>
      </c>
      <c r="D406" t="b">
        <v>0</v>
      </c>
    </row>
    <row r="407" spans="1:6" x14ac:dyDescent="0.2">
      <c r="A407" t="s">
        <v>2248</v>
      </c>
      <c r="B407" t="s">
        <v>2615</v>
      </c>
      <c r="C407" t="s">
        <v>2729</v>
      </c>
      <c r="D407" t="b">
        <v>1</v>
      </c>
      <c r="E407" s="13">
        <f ca="1">TODAY()-44</f>
        <v>45678</v>
      </c>
      <c r="F407" s="10">
        <v>400000</v>
      </c>
    </row>
    <row r="408" spans="1:6" x14ac:dyDescent="0.2">
      <c r="A408" t="s">
        <v>2249</v>
      </c>
      <c r="B408" t="s">
        <v>2502</v>
      </c>
      <c r="C408" t="s">
        <v>2797</v>
      </c>
      <c r="D408" t="b">
        <v>0</v>
      </c>
    </row>
    <row r="409" spans="1:6" x14ac:dyDescent="0.2">
      <c r="A409" t="s">
        <v>1892</v>
      </c>
      <c r="B409" t="s">
        <v>2606</v>
      </c>
      <c r="C409" t="s">
        <v>2858</v>
      </c>
      <c r="D409" t="b">
        <v>1</v>
      </c>
    </row>
    <row r="410" spans="1:6" x14ac:dyDescent="0.2">
      <c r="A410" t="s">
        <v>2250</v>
      </c>
      <c r="B410" t="s">
        <v>2616</v>
      </c>
      <c r="C410" t="s">
        <v>2874</v>
      </c>
      <c r="D410" t="b">
        <v>0</v>
      </c>
      <c r="E410" s="13">
        <f ca="1">TODAY()-357</f>
        <v>45365</v>
      </c>
      <c r="F410" s="10">
        <v>3300000</v>
      </c>
    </row>
    <row r="411" spans="1:6" x14ac:dyDescent="0.2">
      <c r="A411" t="s">
        <v>1934</v>
      </c>
      <c r="B411" t="s">
        <v>2366</v>
      </c>
      <c r="C411" t="s">
        <v>2763</v>
      </c>
      <c r="D411" t="b">
        <v>0</v>
      </c>
    </row>
    <row r="412" spans="1:6" x14ac:dyDescent="0.2">
      <c r="A412" t="s">
        <v>2251</v>
      </c>
      <c r="B412" t="s">
        <v>2617</v>
      </c>
      <c r="C412" t="s">
        <v>2687</v>
      </c>
      <c r="D412" t="b">
        <v>1</v>
      </c>
      <c r="E412" s="13">
        <f ca="1">TODAY()-64</f>
        <v>45658</v>
      </c>
      <c r="F412" s="10">
        <v>1100000</v>
      </c>
    </row>
    <row r="413" spans="1:6" x14ac:dyDescent="0.2">
      <c r="A413" t="s">
        <v>2252</v>
      </c>
      <c r="B413" t="s">
        <v>2409</v>
      </c>
      <c r="C413" t="s">
        <v>2849</v>
      </c>
      <c r="D413" t="b">
        <v>0</v>
      </c>
      <c r="E413" s="13">
        <f ca="1">TODAY()-176</f>
        <v>45546</v>
      </c>
      <c r="F413" s="10">
        <v>2400000</v>
      </c>
    </row>
    <row r="414" spans="1:6" x14ac:dyDescent="0.2">
      <c r="A414" t="s">
        <v>2253</v>
      </c>
      <c r="B414" t="s">
        <v>2512</v>
      </c>
      <c r="C414" t="s">
        <v>2682</v>
      </c>
      <c r="D414" t="b">
        <v>1</v>
      </c>
    </row>
    <row r="415" spans="1:6" x14ac:dyDescent="0.2">
      <c r="A415" t="s">
        <v>2254</v>
      </c>
      <c r="B415" t="s">
        <v>2618</v>
      </c>
      <c r="C415" t="s">
        <v>2767</v>
      </c>
      <c r="D415" t="b">
        <v>0</v>
      </c>
      <c r="E415" s="13">
        <f ca="1">TODAY()-75</f>
        <v>45647</v>
      </c>
      <c r="F415" s="10">
        <v>3500000</v>
      </c>
    </row>
    <row r="416" spans="1:6" x14ac:dyDescent="0.2">
      <c r="A416" t="s">
        <v>2208</v>
      </c>
      <c r="B416" t="s">
        <v>2603</v>
      </c>
      <c r="C416" t="s">
        <v>2714</v>
      </c>
      <c r="D416" t="b">
        <v>0</v>
      </c>
      <c r="E416" s="13">
        <f ca="1">TODAY()-332</f>
        <v>45390</v>
      </c>
      <c r="F416" s="10">
        <v>4000000</v>
      </c>
    </row>
    <row r="417" spans="1:6" x14ac:dyDescent="0.2">
      <c r="A417" t="s">
        <v>2255</v>
      </c>
      <c r="B417" t="s">
        <v>2507</v>
      </c>
      <c r="C417" t="s">
        <v>2781</v>
      </c>
      <c r="D417" t="b">
        <v>0</v>
      </c>
    </row>
    <row r="418" spans="1:6" x14ac:dyDescent="0.2">
      <c r="A418" t="s">
        <v>2256</v>
      </c>
      <c r="B418" t="s">
        <v>2619</v>
      </c>
      <c r="C418" t="s">
        <v>2672</v>
      </c>
      <c r="D418" t="b">
        <v>0</v>
      </c>
    </row>
    <row r="419" spans="1:6" x14ac:dyDescent="0.2">
      <c r="A419" t="s">
        <v>2257</v>
      </c>
      <c r="B419" t="s">
        <v>2484</v>
      </c>
      <c r="C419" t="s">
        <v>2875</v>
      </c>
      <c r="D419" t="b">
        <v>0</v>
      </c>
      <c r="E419" s="13">
        <f ca="1">TODAY()-155</f>
        <v>45567</v>
      </c>
      <c r="F419" s="10">
        <v>4100000</v>
      </c>
    </row>
    <row r="420" spans="1:6" x14ac:dyDescent="0.2">
      <c r="A420" t="s">
        <v>2258</v>
      </c>
      <c r="B420" t="s">
        <v>2620</v>
      </c>
      <c r="C420" t="s">
        <v>2700</v>
      </c>
      <c r="D420" t="b">
        <v>0</v>
      </c>
    </row>
    <row r="421" spans="1:6" x14ac:dyDescent="0.2">
      <c r="A421" t="s">
        <v>2259</v>
      </c>
      <c r="B421" t="s">
        <v>2621</v>
      </c>
      <c r="C421" t="s">
        <v>2801</v>
      </c>
      <c r="D421" t="b">
        <v>1</v>
      </c>
    </row>
    <row r="422" spans="1:6" x14ac:dyDescent="0.2">
      <c r="A422" t="s">
        <v>2260</v>
      </c>
      <c r="B422" t="s">
        <v>2467</v>
      </c>
      <c r="C422" t="s">
        <v>2822</v>
      </c>
      <c r="D422" t="b">
        <v>0</v>
      </c>
    </row>
    <row r="423" spans="1:6" x14ac:dyDescent="0.2">
      <c r="A423" t="s">
        <v>2261</v>
      </c>
      <c r="B423" t="s">
        <v>2622</v>
      </c>
      <c r="C423" t="s">
        <v>2869</v>
      </c>
      <c r="D423" t="b">
        <v>0</v>
      </c>
      <c r="E423" s="13">
        <f ca="1">TODAY()-226</f>
        <v>45496</v>
      </c>
      <c r="F423" s="10">
        <v>2500000</v>
      </c>
    </row>
    <row r="424" spans="1:6" x14ac:dyDescent="0.2">
      <c r="A424" t="s">
        <v>2262</v>
      </c>
      <c r="B424" t="s">
        <v>2421</v>
      </c>
      <c r="C424" t="s">
        <v>2741</v>
      </c>
      <c r="D424" t="b">
        <v>0</v>
      </c>
      <c r="E424" s="13">
        <f ca="1">TODAY()-165</f>
        <v>45557</v>
      </c>
      <c r="F424" s="10">
        <v>1200000</v>
      </c>
    </row>
    <row r="425" spans="1:6" x14ac:dyDescent="0.2">
      <c r="A425" t="s">
        <v>2263</v>
      </c>
      <c r="B425" t="s">
        <v>2623</v>
      </c>
      <c r="C425" t="s">
        <v>2790</v>
      </c>
      <c r="D425" t="b">
        <v>0</v>
      </c>
      <c r="E425" s="13">
        <f ca="1">TODAY()-112</f>
        <v>45610</v>
      </c>
      <c r="F425" s="10">
        <v>1700000</v>
      </c>
    </row>
    <row r="426" spans="1:6" x14ac:dyDescent="0.2">
      <c r="A426" t="s">
        <v>2264</v>
      </c>
      <c r="B426" t="s">
        <v>2476</v>
      </c>
      <c r="C426" t="s">
        <v>2785</v>
      </c>
      <c r="D426" t="b">
        <v>0</v>
      </c>
    </row>
    <row r="427" spans="1:6" x14ac:dyDescent="0.2">
      <c r="A427" t="s">
        <v>2265</v>
      </c>
      <c r="B427" t="s">
        <v>2624</v>
      </c>
      <c r="C427" t="s">
        <v>2708</v>
      </c>
      <c r="D427" t="b">
        <v>0</v>
      </c>
    </row>
    <row r="428" spans="1:6" x14ac:dyDescent="0.2">
      <c r="A428" t="s">
        <v>2266</v>
      </c>
      <c r="B428" t="s">
        <v>2334</v>
      </c>
      <c r="C428" t="s">
        <v>2876</v>
      </c>
      <c r="D428" t="b">
        <v>0</v>
      </c>
    </row>
    <row r="429" spans="1:6" x14ac:dyDescent="0.2">
      <c r="A429" t="s">
        <v>2267</v>
      </c>
      <c r="B429" t="s">
        <v>2562</v>
      </c>
      <c r="C429" t="s">
        <v>2665</v>
      </c>
      <c r="D429" t="b">
        <v>0</v>
      </c>
    </row>
    <row r="430" spans="1:6" x14ac:dyDescent="0.2">
      <c r="A430" t="s">
        <v>1877</v>
      </c>
      <c r="B430" t="s">
        <v>2337</v>
      </c>
      <c r="C430" t="s">
        <v>2769</v>
      </c>
      <c r="D430" t="b">
        <v>0</v>
      </c>
      <c r="E430" s="13">
        <f ca="1">TODAY()-177</f>
        <v>45545</v>
      </c>
      <c r="F430" s="10">
        <v>1200000</v>
      </c>
    </row>
    <row r="431" spans="1:6" x14ac:dyDescent="0.2">
      <c r="A431" t="s">
        <v>2268</v>
      </c>
      <c r="B431" t="s">
        <v>2453</v>
      </c>
      <c r="C431" t="s">
        <v>2756</v>
      </c>
      <c r="D431" t="b">
        <v>0</v>
      </c>
      <c r="E431" s="13">
        <f ca="1">TODAY()-114</f>
        <v>45608</v>
      </c>
      <c r="F431" s="10">
        <v>4200000</v>
      </c>
    </row>
    <row r="432" spans="1:6" x14ac:dyDescent="0.2">
      <c r="A432" t="s">
        <v>2269</v>
      </c>
      <c r="B432" t="s">
        <v>2563</v>
      </c>
      <c r="C432" t="s">
        <v>2877</v>
      </c>
      <c r="D432" t="b">
        <v>0</v>
      </c>
    </row>
    <row r="433" spans="1:6" x14ac:dyDescent="0.2">
      <c r="A433" t="s">
        <v>2270</v>
      </c>
      <c r="B433" t="s">
        <v>2366</v>
      </c>
      <c r="C433" t="s">
        <v>2878</v>
      </c>
      <c r="D433" t="b">
        <v>0</v>
      </c>
    </row>
    <row r="434" spans="1:6" x14ac:dyDescent="0.2">
      <c r="A434" t="s">
        <v>2271</v>
      </c>
      <c r="B434" t="s">
        <v>2470</v>
      </c>
      <c r="C434" t="s">
        <v>2799</v>
      </c>
      <c r="D434" t="b">
        <v>0</v>
      </c>
    </row>
    <row r="435" spans="1:6" x14ac:dyDescent="0.2">
      <c r="A435" t="s">
        <v>2272</v>
      </c>
      <c r="B435" t="s">
        <v>2596</v>
      </c>
      <c r="C435" t="s">
        <v>2720</v>
      </c>
      <c r="D435" t="b">
        <v>0</v>
      </c>
      <c r="E435" s="13">
        <f ca="1">TODAY()-192</f>
        <v>45530</v>
      </c>
      <c r="F435" s="10">
        <v>4300000</v>
      </c>
    </row>
    <row r="436" spans="1:6" x14ac:dyDescent="0.2">
      <c r="A436" t="s">
        <v>2273</v>
      </c>
      <c r="B436" t="s">
        <v>2349</v>
      </c>
      <c r="C436" t="s">
        <v>2703</v>
      </c>
      <c r="D436" t="b">
        <v>1</v>
      </c>
    </row>
    <row r="437" spans="1:6" x14ac:dyDescent="0.2">
      <c r="A437" t="s">
        <v>2274</v>
      </c>
      <c r="B437" t="s">
        <v>2382</v>
      </c>
      <c r="C437" t="s">
        <v>2879</v>
      </c>
      <c r="D437" t="b">
        <v>1</v>
      </c>
    </row>
    <row r="438" spans="1:6" x14ac:dyDescent="0.2">
      <c r="A438" t="s">
        <v>2275</v>
      </c>
      <c r="B438" t="s">
        <v>2394</v>
      </c>
      <c r="C438" t="s">
        <v>2880</v>
      </c>
      <c r="D438" t="b">
        <v>0</v>
      </c>
      <c r="E438" s="13">
        <f ca="1">TODAY()-69</f>
        <v>45653</v>
      </c>
      <c r="F438" s="10">
        <v>3900000</v>
      </c>
    </row>
    <row r="439" spans="1:6" x14ac:dyDescent="0.2">
      <c r="A439" t="s">
        <v>2276</v>
      </c>
      <c r="B439" t="s">
        <v>2510</v>
      </c>
      <c r="C439" t="s">
        <v>2881</v>
      </c>
      <c r="D439" t="b">
        <v>0</v>
      </c>
    </row>
    <row r="440" spans="1:6" x14ac:dyDescent="0.2">
      <c r="A440" t="s">
        <v>2277</v>
      </c>
      <c r="B440" t="s">
        <v>2625</v>
      </c>
      <c r="C440" t="s">
        <v>2380</v>
      </c>
      <c r="D440" t="b">
        <v>0</v>
      </c>
      <c r="E440" s="13">
        <f ca="1">TODAY()-149</f>
        <v>45573</v>
      </c>
      <c r="F440" s="10">
        <v>3300000</v>
      </c>
    </row>
    <row r="441" spans="1:6" x14ac:dyDescent="0.2">
      <c r="A441" t="s">
        <v>2278</v>
      </c>
      <c r="B441" t="s">
        <v>2366</v>
      </c>
      <c r="C441" t="s">
        <v>2715</v>
      </c>
      <c r="D441" t="b">
        <v>0</v>
      </c>
    </row>
    <row r="442" spans="1:6" x14ac:dyDescent="0.2">
      <c r="A442" t="s">
        <v>2279</v>
      </c>
      <c r="B442" t="s">
        <v>2626</v>
      </c>
      <c r="C442" t="s">
        <v>2882</v>
      </c>
      <c r="D442" t="b">
        <v>0</v>
      </c>
    </row>
    <row r="443" spans="1:6" x14ac:dyDescent="0.2">
      <c r="A443" t="s">
        <v>2280</v>
      </c>
      <c r="B443" t="s">
        <v>2369</v>
      </c>
      <c r="C443" t="s">
        <v>2883</v>
      </c>
      <c r="D443" t="b">
        <v>0</v>
      </c>
    </row>
    <row r="444" spans="1:6" x14ac:dyDescent="0.2">
      <c r="A444" t="s">
        <v>2281</v>
      </c>
      <c r="B444" t="s">
        <v>2447</v>
      </c>
      <c r="C444" t="s">
        <v>2766</v>
      </c>
      <c r="D444" t="b">
        <v>1</v>
      </c>
      <c r="E444" s="13">
        <f ca="1">TODAY()-161</f>
        <v>45561</v>
      </c>
      <c r="F444" s="10">
        <v>4100000</v>
      </c>
    </row>
    <row r="445" spans="1:6" x14ac:dyDescent="0.2">
      <c r="A445" t="s">
        <v>2282</v>
      </c>
      <c r="B445" t="s">
        <v>2627</v>
      </c>
      <c r="C445" t="s">
        <v>2670</v>
      </c>
      <c r="D445" t="b">
        <v>0</v>
      </c>
      <c r="E445" s="13">
        <f ca="1">TODAY()-63</f>
        <v>45659</v>
      </c>
      <c r="F445" s="10">
        <v>1300000</v>
      </c>
    </row>
    <row r="446" spans="1:6" x14ac:dyDescent="0.2">
      <c r="A446" t="s">
        <v>2283</v>
      </c>
      <c r="B446" t="s">
        <v>2554</v>
      </c>
      <c r="C446" t="s">
        <v>2858</v>
      </c>
      <c r="D446" t="b">
        <v>0</v>
      </c>
      <c r="E446" s="13">
        <f ca="1">TODAY()-270</f>
        <v>45452</v>
      </c>
      <c r="F446" s="10">
        <v>2200000</v>
      </c>
    </row>
    <row r="447" spans="1:6" x14ac:dyDescent="0.2">
      <c r="A447" t="s">
        <v>2284</v>
      </c>
      <c r="B447" t="s">
        <v>2628</v>
      </c>
      <c r="C447" t="s">
        <v>2732</v>
      </c>
      <c r="D447" t="b">
        <v>1</v>
      </c>
      <c r="E447" s="13">
        <f ca="1">TODAY()-61</f>
        <v>45661</v>
      </c>
      <c r="F447" s="10">
        <v>1300000</v>
      </c>
    </row>
    <row r="448" spans="1:6" x14ac:dyDescent="0.2">
      <c r="A448" t="s">
        <v>2285</v>
      </c>
      <c r="B448" t="s">
        <v>2451</v>
      </c>
      <c r="C448" t="s">
        <v>2795</v>
      </c>
      <c r="D448" t="b">
        <v>0</v>
      </c>
      <c r="E448" s="13">
        <f ca="1">TODAY()-136</f>
        <v>45586</v>
      </c>
      <c r="F448" s="10">
        <v>1900000</v>
      </c>
    </row>
    <row r="449" spans="1:6" x14ac:dyDescent="0.2">
      <c r="A449" t="s">
        <v>2286</v>
      </c>
      <c r="B449" t="s">
        <v>2561</v>
      </c>
      <c r="C449" t="s">
        <v>2658</v>
      </c>
      <c r="D449" t="b">
        <v>0</v>
      </c>
    </row>
    <row r="450" spans="1:6" x14ac:dyDescent="0.2">
      <c r="A450" t="s">
        <v>2287</v>
      </c>
      <c r="B450" t="s">
        <v>2629</v>
      </c>
      <c r="C450" t="s">
        <v>2884</v>
      </c>
      <c r="D450" t="b">
        <v>1</v>
      </c>
      <c r="E450" s="13">
        <f ca="1">TODAY()-291</f>
        <v>45431</v>
      </c>
      <c r="F450" s="10">
        <v>3400000</v>
      </c>
    </row>
    <row r="451" spans="1:6" x14ac:dyDescent="0.2">
      <c r="A451" t="s">
        <v>2288</v>
      </c>
      <c r="B451" t="s">
        <v>2568</v>
      </c>
      <c r="C451" t="s">
        <v>2735</v>
      </c>
      <c r="D451" t="b">
        <v>0</v>
      </c>
    </row>
    <row r="452" spans="1:6" x14ac:dyDescent="0.2">
      <c r="A452" t="s">
        <v>2289</v>
      </c>
      <c r="B452" t="s">
        <v>2630</v>
      </c>
      <c r="C452" t="s">
        <v>2771</v>
      </c>
      <c r="D452" t="b">
        <v>0</v>
      </c>
    </row>
    <row r="453" spans="1:6" x14ac:dyDescent="0.2">
      <c r="A453" t="s">
        <v>2290</v>
      </c>
      <c r="B453" t="s">
        <v>2454</v>
      </c>
      <c r="C453" t="s">
        <v>2775</v>
      </c>
      <c r="D453" t="b">
        <v>0</v>
      </c>
    </row>
    <row r="454" spans="1:6" x14ac:dyDescent="0.2">
      <c r="A454" t="s">
        <v>2291</v>
      </c>
      <c r="B454" t="s">
        <v>2631</v>
      </c>
      <c r="C454" t="s">
        <v>2762</v>
      </c>
      <c r="D454" t="b">
        <v>0</v>
      </c>
    </row>
    <row r="455" spans="1:6" x14ac:dyDescent="0.2">
      <c r="A455" t="s">
        <v>2292</v>
      </c>
      <c r="B455" t="s">
        <v>2552</v>
      </c>
      <c r="C455" t="s">
        <v>2670</v>
      </c>
      <c r="D455" t="b">
        <v>0</v>
      </c>
      <c r="E455" s="13">
        <f ca="1">TODAY()-294</f>
        <v>45428</v>
      </c>
      <c r="F455" s="10">
        <v>3300000</v>
      </c>
    </row>
    <row r="456" spans="1:6" x14ac:dyDescent="0.2">
      <c r="A456" t="s">
        <v>2293</v>
      </c>
      <c r="B456" t="s">
        <v>2410</v>
      </c>
      <c r="C456" t="s">
        <v>2758</v>
      </c>
      <c r="D456" t="b">
        <v>0</v>
      </c>
      <c r="E456" s="13">
        <f ca="1">TODAY()-129</f>
        <v>45593</v>
      </c>
      <c r="F456" s="10">
        <v>100000</v>
      </c>
    </row>
    <row r="457" spans="1:6" x14ac:dyDescent="0.2">
      <c r="A457" t="s">
        <v>2294</v>
      </c>
      <c r="B457" t="s">
        <v>2632</v>
      </c>
      <c r="C457" t="s">
        <v>2698</v>
      </c>
      <c r="D457" t="b">
        <v>0</v>
      </c>
    </row>
    <row r="458" spans="1:6" x14ac:dyDescent="0.2">
      <c r="A458" t="s">
        <v>2295</v>
      </c>
      <c r="B458" t="s">
        <v>2631</v>
      </c>
      <c r="C458" t="s">
        <v>2833</v>
      </c>
      <c r="D458" t="b">
        <v>0</v>
      </c>
    </row>
    <row r="459" spans="1:6" x14ac:dyDescent="0.2">
      <c r="A459" t="s">
        <v>2296</v>
      </c>
      <c r="B459" t="s">
        <v>2633</v>
      </c>
      <c r="C459" t="s">
        <v>2885</v>
      </c>
      <c r="D459" t="b">
        <v>1</v>
      </c>
      <c r="E459" s="13">
        <f ca="1">TODAY()-67</f>
        <v>45655</v>
      </c>
      <c r="F459" s="10">
        <v>1500000</v>
      </c>
    </row>
    <row r="460" spans="1:6" x14ac:dyDescent="0.2">
      <c r="A460" t="s">
        <v>2297</v>
      </c>
      <c r="B460" t="s">
        <v>2541</v>
      </c>
      <c r="C460" t="s">
        <v>2886</v>
      </c>
      <c r="D460" t="b">
        <v>0</v>
      </c>
    </row>
    <row r="461" spans="1:6" x14ac:dyDescent="0.2">
      <c r="A461" t="s">
        <v>2298</v>
      </c>
      <c r="B461" t="s">
        <v>2542</v>
      </c>
      <c r="C461" t="s">
        <v>2846</v>
      </c>
      <c r="D461" t="b">
        <v>0</v>
      </c>
      <c r="E461" s="13">
        <f ca="1">TODAY()-161</f>
        <v>45561</v>
      </c>
      <c r="F461" s="10">
        <v>3800000</v>
      </c>
    </row>
    <row r="462" spans="1:6" x14ac:dyDescent="0.2">
      <c r="A462" t="s">
        <v>2191</v>
      </c>
      <c r="B462" t="s">
        <v>2634</v>
      </c>
      <c r="C462" t="s">
        <v>2843</v>
      </c>
      <c r="D462" t="b">
        <v>0</v>
      </c>
    </row>
    <row r="463" spans="1:6" x14ac:dyDescent="0.2">
      <c r="A463" t="s">
        <v>2299</v>
      </c>
      <c r="B463" t="s">
        <v>2561</v>
      </c>
      <c r="C463" t="s">
        <v>2693</v>
      </c>
      <c r="D463" t="b">
        <v>0</v>
      </c>
      <c r="E463" s="13">
        <f ca="1">TODAY()-153</f>
        <v>45569</v>
      </c>
      <c r="F463" s="10">
        <v>400000</v>
      </c>
    </row>
    <row r="464" spans="1:6" x14ac:dyDescent="0.2">
      <c r="A464" t="s">
        <v>2300</v>
      </c>
      <c r="B464" t="s">
        <v>2635</v>
      </c>
      <c r="C464" t="s">
        <v>2737</v>
      </c>
      <c r="D464" t="b">
        <v>0</v>
      </c>
    </row>
    <row r="465" spans="1:6" x14ac:dyDescent="0.2">
      <c r="A465" t="s">
        <v>2267</v>
      </c>
      <c r="B465" t="s">
        <v>2636</v>
      </c>
      <c r="C465" t="s">
        <v>2887</v>
      </c>
      <c r="D465" t="b">
        <v>0</v>
      </c>
    </row>
    <row r="466" spans="1:6" x14ac:dyDescent="0.2">
      <c r="A466" t="s">
        <v>2301</v>
      </c>
      <c r="B466" t="s">
        <v>2637</v>
      </c>
      <c r="C466" t="s">
        <v>2770</v>
      </c>
      <c r="D466" t="b">
        <v>0</v>
      </c>
    </row>
    <row r="467" spans="1:6" x14ac:dyDescent="0.2">
      <c r="A467" t="s">
        <v>2302</v>
      </c>
      <c r="B467" t="s">
        <v>2485</v>
      </c>
      <c r="C467" t="s">
        <v>2722</v>
      </c>
      <c r="D467" t="b">
        <v>0</v>
      </c>
      <c r="E467" s="13">
        <f ca="1">TODAY()-338</f>
        <v>45384</v>
      </c>
      <c r="F467" s="10">
        <v>3600000</v>
      </c>
    </row>
    <row r="468" spans="1:6" x14ac:dyDescent="0.2">
      <c r="A468" t="s">
        <v>2303</v>
      </c>
      <c r="B468" t="s">
        <v>2638</v>
      </c>
      <c r="C468" t="s">
        <v>2888</v>
      </c>
      <c r="D468" t="b">
        <v>0</v>
      </c>
    </row>
    <row r="469" spans="1:6" x14ac:dyDescent="0.2">
      <c r="A469" t="s">
        <v>2304</v>
      </c>
      <c r="B469" t="s">
        <v>2556</v>
      </c>
      <c r="C469" t="s">
        <v>2661</v>
      </c>
      <c r="D469" t="b">
        <v>1</v>
      </c>
      <c r="E469" s="13">
        <f ca="1">TODAY()-292</f>
        <v>45430</v>
      </c>
      <c r="F469" s="10">
        <v>3500000</v>
      </c>
    </row>
    <row r="470" spans="1:6" x14ac:dyDescent="0.2">
      <c r="A470" t="s">
        <v>2305</v>
      </c>
      <c r="B470" t="s">
        <v>2599</v>
      </c>
      <c r="C470" t="s">
        <v>2889</v>
      </c>
      <c r="D470" t="b">
        <v>1</v>
      </c>
      <c r="E470" s="13">
        <f ca="1">TODAY()-187</f>
        <v>45535</v>
      </c>
      <c r="F470" s="10">
        <v>3800000</v>
      </c>
    </row>
    <row r="471" spans="1:6" x14ac:dyDescent="0.2">
      <c r="A471" t="s">
        <v>2306</v>
      </c>
      <c r="B471" t="s">
        <v>2639</v>
      </c>
      <c r="C471" t="s">
        <v>2876</v>
      </c>
      <c r="D471" t="b">
        <v>0</v>
      </c>
    </row>
    <row r="472" spans="1:6" x14ac:dyDescent="0.2">
      <c r="A472" t="s">
        <v>2307</v>
      </c>
      <c r="B472" t="s">
        <v>2640</v>
      </c>
      <c r="C472" t="s">
        <v>2771</v>
      </c>
      <c r="D472" t="b">
        <v>1</v>
      </c>
    </row>
    <row r="473" spans="1:6" x14ac:dyDescent="0.2">
      <c r="A473" t="s">
        <v>2308</v>
      </c>
      <c r="B473" t="s">
        <v>2641</v>
      </c>
      <c r="C473" t="s">
        <v>2763</v>
      </c>
      <c r="D473" t="b">
        <v>0</v>
      </c>
    </row>
    <row r="474" spans="1:6" x14ac:dyDescent="0.2">
      <c r="A474" t="s">
        <v>2309</v>
      </c>
      <c r="B474" t="s">
        <v>2336</v>
      </c>
      <c r="C474" t="s">
        <v>2890</v>
      </c>
      <c r="D474" t="b">
        <v>1</v>
      </c>
      <c r="E474" s="13">
        <f ca="1">TODAY()-120</f>
        <v>45602</v>
      </c>
      <c r="F474" s="10">
        <v>2900000</v>
      </c>
    </row>
    <row r="475" spans="1:6" x14ac:dyDescent="0.2">
      <c r="A475" t="s">
        <v>2310</v>
      </c>
      <c r="B475" t="s">
        <v>2389</v>
      </c>
      <c r="C475" t="s">
        <v>2891</v>
      </c>
      <c r="D475" t="b">
        <v>0</v>
      </c>
    </row>
    <row r="476" spans="1:6" x14ac:dyDescent="0.2">
      <c r="A476" t="s">
        <v>2311</v>
      </c>
      <c r="B476" t="s">
        <v>2415</v>
      </c>
      <c r="C476" t="s">
        <v>2789</v>
      </c>
      <c r="D476" t="b">
        <v>0</v>
      </c>
    </row>
    <row r="477" spans="1:6" x14ac:dyDescent="0.2">
      <c r="A477" t="s">
        <v>1877</v>
      </c>
      <c r="B477" t="s">
        <v>2642</v>
      </c>
      <c r="C477" t="s">
        <v>2892</v>
      </c>
      <c r="D477" t="b">
        <v>0</v>
      </c>
      <c r="E477" s="13">
        <f ca="1">TODAY()-190</f>
        <v>45532</v>
      </c>
      <c r="F477" s="10">
        <v>5000000</v>
      </c>
    </row>
    <row r="478" spans="1:6" x14ac:dyDescent="0.2">
      <c r="A478" t="s">
        <v>2312</v>
      </c>
      <c r="B478" t="s">
        <v>2643</v>
      </c>
      <c r="C478" t="s">
        <v>2893</v>
      </c>
      <c r="D478" t="b">
        <v>0</v>
      </c>
      <c r="E478" s="13">
        <f ca="1">TODAY()-85</f>
        <v>45637</v>
      </c>
      <c r="F478" s="10">
        <v>3200000</v>
      </c>
    </row>
    <row r="479" spans="1:6" x14ac:dyDescent="0.2">
      <c r="A479" t="s">
        <v>2313</v>
      </c>
      <c r="B479" t="s">
        <v>2641</v>
      </c>
      <c r="C479" t="s">
        <v>2894</v>
      </c>
      <c r="D479" t="b">
        <v>0</v>
      </c>
    </row>
    <row r="480" spans="1:6" x14ac:dyDescent="0.2">
      <c r="A480" t="s">
        <v>2314</v>
      </c>
      <c r="B480" t="s">
        <v>2644</v>
      </c>
      <c r="C480" t="s">
        <v>2864</v>
      </c>
      <c r="D480" t="b">
        <v>0</v>
      </c>
      <c r="E480" s="13">
        <f ca="1">TODAY()-186</f>
        <v>45536</v>
      </c>
      <c r="F480" s="10">
        <v>2700000</v>
      </c>
    </row>
    <row r="481" spans="1:6" x14ac:dyDescent="0.2">
      <c r="A481" t="s">
        <v>1867</v>
      </c>
      <c r="B481" t="s">
        <v>2645</v>
      </c>
      <c r="C481" t="s">
        <v>2682</v>
      </c>
      <c r="D481" t="b">
        <v>1</v>
      </c>
      <c r="E481" s="13">
        <f ca="1">TODAY()-88</f>
        <v>45634</v>
      </c>
      <c r="F481" s="10">
        <v>3400000</v>
      </c>
    </row>
    <row r="482" spans="1:6" x14ac:dyDescent="0.2">
      <c r="A482" t="s">
        <v>2315</v>
      </c>
      <c r="B482" t="s">
        <v>2552</v>
      </c>
      <c r="C482" t="s">
        <v>2658</v>
      </c>
      <c r="D482" t="b">
        <v>0</v>
      </c>
      <c r="E482" s="13">
        <f ca="1">TODAY()-206</f>
        <v>45516</v>
      </c>
      <c r="F482" s="10">
        <v>3900000</v>
      </c>
    </row>
    <row r="483" spans="1:6" x14ac:dyDescent="0.2">
      <c r="A483" t="s">
        <v>2089</v>
      </c>
      <c r="B483" t="s">
        <v>2646</v>
      </c>
      <c r="C483" t="s">
        <v>2841</v>
      </c>
      <c r="D483" t="b">
        <v>1</v>
      </c>
      <c r="E483" s="13">
        <f ca="1">TODAY()-93</f>
        <v>45629</v>
      </c>
      <c r="F483" s="10">
        <v>400000</v>
      </c>
    </row>
    <row r="484" spans="1:6" x14ac:dyDescent="0.2">
      <c r="A484" t="s">
        <v>1946</v>
      </c>
      <c r="B484" t="s">
        <v>2647</v>
      </c>
      <c r="C484" t="s">
        <v>2866</v>
      </c>
      <c r="D484" t="b">
        <v>0</v>
      </c>
    </row>
    <row r="485" spans="1:6" x14ac:dyDescent="0.2">
      <c r="A485" t="s">
        <v>2316</v>
      </c>
      <c r="B485" t="s">
        <v>2899</v>
      </c>
      <c r="C485" t="s">
        <v>2664</v>
      </c>
      <c r="D485" t="b">
        <v>0</v>
      </c>
    </row>
    <row r="486" spans="1:6" x14ac:dyDescent="0.2">
      <c r="A486" t="s">
        <v>2317</v>
      </c>
      <c r="B486" t="s">
        <v>2630</v>
      </c>
      <c r="C486" t="s">
        <v>2895</v>
      </c>
      <c r="D486" t="b">
        <v>0</v>
      </c>
    </row>
    <row r="487" spans="1:6" x14ac:dyDescent="0.2">
      <c r="A487" t="s">
        <v>2318</v>
      </c>
      <c r="B487" t="s">
        <v>2615</v>
      </c>
      <c r="C487" t="s">
        <v>2698</v>
      </c>
      <c r="D487" t="b">
        <v>0</v>
      </c>
    </row>
    <row r="488" spans="1:6" x14ac:dyDescent="0.2">
      <c r="A488" t="s">
        <v>2319</v>
      </c>
      <c r="B488" t="s">
        <v>2388</v>
      </c>
      <c r="C488" t="s">
        <v>2877</v>
      </c>
      <c r="D488" t="b">
        <v>1</v>
      </c>
    </row>
    <row r="489" spans="1:6" x14ac:dyDescent="0.2">
      <c r="A489" t="s">
        <v>2320</v>
      </c>
      <c r="B489" t="s">
        <v>2529</v>
      </c>
      <c r="C489" t="s">
        <v>2706</v>
      </c>
      <c r="D489" t="b">
        <v>0</v>
      </c>
      <c r="E489" s="13">
        <f ca="1">TODAY()-68</f>
        <v>45654</v>
      </c>
      <c r="F489" s="10">
        <v>1100000</v>
      </c>
    </row>
    <row r="490" spans="1:6" x14ac:dyDescent="0.2">
      <c r="A490" t="s">
        <v>2321</v>
      </c>
      <c r="B490" t="s">
        <v>2648</v>
      </c>
      <c r="C490" t="s">
        <v>2882</v>
      </c>
      <c r="D490" t="b">
        <v>0</v>
      </c>
      <c r="E490" s="13">
        <f ca="1">TODAY()-31</f>
        <v>45691</v>
      </c>
      <c r="F490" s="10">
        <v>4100000</v>
      </c>
    </row>
    <row r="491" spans="1:6" x14ac:dyDescent="0.2">
      <c r="A491" t="s">
        <v>2322</v>
      </c>
      <c r="B491" t="s">
        <v>2649</v>
      </c>
      <c r="C491" t="s">
        <v>2742</v>
      </c>
      <c r="D491" t="b">
        <v>0</v>
      </c>
    </row>
    <row r="492" spans="1:6" x14ac:dyDescent="0.2">
      <c r="A492" t="s">
        <v>2323</v>
      </c>
      <c r="B492" t="s">
        <v>2566</v>
      </c>
      <c r="C492" t="s">
        <v>2896</v>
      </c>
      <c r="D492" t="b">
        <v>0</v>
      </c>
      <c r="E492" s="13">
        <f ca="1">TODAY()-241</f>
        <v>45481</v>
      </c>
      <c r="F492" s="10">
        <v>800000</v>
      </c>
    </row>
    <row r="493" spans="1:6" x14ac:dyDescent="0.2">
      <c r="A493" t="s">
        <v>2324</v>
      </c>
      <c r="B493" t="s">
        <v>2556</v>
      </c>
      <c r="C493" t="s">
        <v>2761</v>
      </c>
      <c r="D493" t="b">
        <v>0</v>
      </c>
      <c r="E493" s="13">
        <f ca="1">TODAY()-320</f>
        <v>45402</v>
      </c>
      <c r="F493" s="10">
        <v>1300000</v>
      </c>
    </row>
    <row r="494" spans="1:6" x14ac:dyDescent="0.2">
      <c r="A494" t="s">
        <v>2325</v>
      </c>
      <c r="B494" t="s">
        <v>2650</v>
      </c>
      <c r="C494" t="s">
        <v>2853</v>
      </c>
      <c r="D494" t="b">
        <v>1</v>
      </c>
      <c r="E494" s="13">
        <f ca="1">TODAY()-295</f>
        <v>45427</v>
      </c>
      <c r="F494" s="10">
        <v>1900000</v>
      </c>
    </row>
    <row r="495" spans="1:6" x14ac:dyDescent="0.2">
      <c r="A495" t="s">
        <v>2326</v>
      </c>
      <c r="B495" t="s">
        <v>2474</v>
      </c>
      <c r="C495" t="s">
        <v>2772</v>
      </c>
      <c r="D495" t="b">
        <v>0</v>
      </c>
      <c r="E495" s="13">
        <f ca="1">TODAY()-68</f>
        <v>45654</v>
      </c>
      <c r="F495" s="10">
        <v>4600000</v>
      </c>
    </row>
    <row r="496" spans="1:6" x14ac:dyDescent="0.2">
      <c r="A496" t="s">
        <v>2327</v>
      </c>
      <c r="B496" t="s">
        <v>2473</v>
      </c>
      <c r="C496" t="s">
        <v>2885</v>
      </c>
      <c r="D496" t="b">
        <v>0</v>
      </c>
    </row>
    <row r="497" spans="1:6" x14ac:dyDescent="0.2">
      <c r="A497" t="s">
        <v>2328</v>
      </c>
      <c r="B497" t="s">
        <v>2551</v>
      </c>
      <c r="C497" t="s">
        <v>2891</v>
      </c>
      <c r="D497" t="b">
        <v>0</v>
      </c>
    </row>
    <row r="498" spans="1:6" x14ac:dyDescent="0.2">
      <c r="A498" t="s">
        <v>2329</v>
      </c>
      <c r="B498" t="s">
        <v>2610</v>
      </c>
      <c r="C498" t="s">
        <v>2897</v>
      </c>
      <c r="D498" t="b">
        <v>0</v>
      </c>
      <c r="E498" s="13">
        <f ca="1">TODAY()-305</f>
        <v>45417</v>
      </c>
      <c r="F498" s="10">
        <v>3700000</v>
      </c>
    </row>
    <row r="499" spans="1:6" x14ac:dyDescent="0.2">
      <c r="A499" t="s">
        <v>2330</v>
      </c>
      <c r="B499" t="s">
        <v>2475</v>
      </c>
      <c r="C499" t="s">
        <v>2779</v>
      </c>
      <c r="D499" t="b">
        <v>1</v>
      </c>
    </row>
    <row r="500" spans="1:6" x14ac:dyDescent="0.2">
      <c r="A500" t="s">
        <v>2331</v>
      </c>
      <c r="B500" t="s">
        <v>2409</v>
      </c>
      <c r="C500" t="s">
        <v>2689</v>
      </c>
      <c r="D500" t="b">
        <v>0</v>
      </c>
    </row>
    <row r="501" spans="1:6" x14ac:dyDescent="0.2">
      <c r="A501" t="s">
        <v>2332</v>
      </c>
      <c r="B501" t="s">
        <v>2594</v>
      </c>
      <c r="C501" t="s">
        <v>2898</v>
      </c>
      <c r="D501" t="b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>
      <selection activeCell="D20" sqref="D20"/>
    </sheetView>
  </sheetViews>
  <sheetFormatPr defaultRowHeight="12" x14ac:dyDescent="0.2"/>
  <cols>
    <col min="1" max="1" width="11.83203125" customWidth="1"/>
    <col min="2" max="2" width="22.83203125" customWidth="1"/>
    <col min="3" max="4" width="13.83203125" customWidth="1"/>
    <col min="6" max="12" width="9.83203125" customWidth="1"/>
  </cols>
  <sheetData>
    <row r="1" spans="1:5" x14ac:dyDescent="0.2">
      <c r="A1" s="8" t="s">
        <v>9</v>
      </c>
      <c r="B1" s="8" t="s">
        <v>0</v>
      </c>
      <c r="C1" s="8" t="s">
        <v>1092</v>
      </c>
      <c r="D1" s="8" t="s">
        <v>7</v>
      </c>
    </row>
    <row r="2" spans="1:5" x14ac:dyDescent="0.2">
      <c r="A2" s="4">
        <v>1</v>
      </c>
      <c r="B2" s="1" t="s">
        <v>96</v>
      </c>
      <c r="C2" s="6">
        <v>14908248907</v>
      </c>
      <c r="D2" s="5">
        <v>18134</v>
      </c>
    </row>
    <row r="3" spans="1:5" x14ac:dyDescent="0.2">
      <c r="A3" s="4">
        <v>2</v>
      </c>
      <c r="B3" s="1" t="s">
        <v>97</v>
      </c>
      <c r="C3" s="6">
        <v>13705011819</v>
      </c>
      <c r="D3" s="5">
        <v>13636</v>
      </c>
      <c r="E3" s="3"/>
    </row>
    <row r="4" spans="1:5" x14ac:dyDescent="0.2">
      <c r="A4" s="4">
        <v>3</v>
      </c>
      <c r="B4" s="1" t="s">
        <v>98</v>
      </c>
      <c r="C4" s="6">
        <v>18606248451</v>
      </c>
      <c r="D4" s="5">
        <v>31587</v>
      </c>
      <c r="E4" s="3"/>
    </row>
    <row r="5" spans="1:5" x14ac:dyDescent="0.2">
      <c r="A5" s="4">
        <v>4</v>
      </c>
      <c r="B5" s="1" t="s">
        <v>99</v>
      </c>
      <c r="C5" s="6">
        <v>13103282277</v>
      </c>
      <c r="D5" s="5">
        <v>11410</v>
      </c>
    </row>
    <row r="6" spans="1:5" x14ac:dyDescent="0.2">
      <c r="A6" s="4">
        <v>5</v>
      </c>
      <c r="B6" s="1" t="s">
        <v>100</v>
      </c>
      <c r="C6" s="6">
        <v>18704052488</v>
      </c>
      <c r="D6" s="5">
        <v>31872</v>
      </c>
    </row>
    <row r="7" spans="1:5" x14ac:dyDescent="0.2">
      <c r="A7" s="4">
        <v>6</v>
      </c>
      <c r="B7" s="1" t="s">
        <v>101</v>
      </c>
      <c r="C7" s="6">
        <v>28508015921</v>
      </c>
      <c r="D7" s="5">
        <v>31260</v>
      </c>
    </row>
    <row r="8" spans="1:5" x14ac:dyDescent="0.2">
      <c r="A8" s="4">
        <v>7</v>
      </c>
      <c r="B8" s="1" t="s">
        <v>102</v>
      </c>
      <c r="C8" s="6">
        <v>26801045388</v>
      </c>
      <c r="D8" s="5">
        <v>24841</v>
      </c>
    </row>
    <row r="9" spans="1:5" x14ac:dyDescent="0.2">
      <c r="A9" s="4">
        <v>8</v>
      </c>
      <c r="B9" s="1" t="s">
        <v>103</v>
      </c>
      <c r="C9" s="6">
        <v>22902045796</v>
      </c>
      <c r="D9" s="5">
        <v>10628</v>
      </c>
    </row>
    <row r="10" spans="1:5" x14ac:dyDescent="0.2">
      <c r="A10" s="4">
        <v>9</v>
      </c>
      <c r="B10" s="1" t="s">
        <v>104</v>
      </c>
      <c r="C10" s="6">
        <v>24105048628</v>
      </c>
      <c r="D10" s="5">
        <v>15100</v>
      </c>
    </row>
    <row r="11" spans="1:5" x14ac:dyDescent="0.2">
      <c r="A11" s="4">
        <v>10</v>
      </c>
      <c r="B11" s="1" t="s">
        <v>105</v>
      </c>
      <c r="C11" s="6">
        <v>28010061462</v>
      </c>
      <c r="D11" s="5">
        <v>29500</v>
      </c>
    </row>
    <row r="12" spans="1:5" x14ac:dyDescent="0.2">
      <c r="A12" s="4">
        <v>11</v>
      </c>
      <c r="B12" s="1" t="s">
        <v>106</v>
      </c>
      <c r="C12" s="6">
        <v>25907033850</v>
      </c>
      <c r="D12" s="5">
        <v>21734</v>
      </c>
    </row>
    <row r="13" spans="1:5" x14ac:dyDescent="0.2">
      <c r="A13" s="4">
        <v>12</v>
      </c>
      <c r="B13" s="1" t="s">
        <v>107</v>
      </c>
      <c r="C13" s="6">
        <v>25403095835</v>
      </c>
      <c r="D13" s="5">
        <v>19792</v>
      </c>
    </row>
    <row r="14" spans="1:5" x14ac:dyDescent="0.2">
      <c r="A14" s="4">
        <v>13</v>
      </c>
      <c r="B14" s="1" t="s">
        <v>108</v>
      </c>
      <c r="C14" s="6">
        <v>13408284839</v>
      </c>
      <c r="D14" s="5">
        <v>12659</v>
      </c>
    </row>
    <row r="15" spans="1:5" x14ac:dyDescent="0.2">
      <c r="A15" s="4">
        <v>14</v>
      </c>
      <c r="B15" s="1" t="s">
        <v>109</v>
      </c>
      <c r="C15" s="6">
        <v>23812032450</v>
      </c>
      <c r="D15" s="5">
        <v>14217</v>
      </c>
    </row>
    <row r="16" spans="1:5" x14ac:dyDescent="0.2">
      <c r="A16" s="4">
        <v>15</v>
      </c>
      <c r="B16" s="1" t="s">
        <v>110</v>
      </c>
      <c r="C16" s="6">
        <v>18203067947</v>
      </c>
      <c r="D16" s="5">
        <v>30016</v>
      </c>
    </row>
    <row r="17" spans="1:4" x14ac:dyDescent="0.2">
      <c r="A17" s="4">
        <v>16</v>
      </c>
      <c r="B17" s="1" t="s">
        <v>111</v>
      </c>
      <c r="C17" s="6">
        <v>22111143495</v>
      </c>
      <c r="D17" s="5">
        <v>7989</v>
      </c>
    </row>
    <row r="18" spans="1:4" x14ac:dyDescent="0.2">
      <c r="A18" s="4">
        <v>17</v>
      </c>
      <c r="B18" s="1" t="s">
        <v>112</v>
      </c>
      <c r="C18" s="6">
        <v>15704014238</v>
      </c>
      <c r="D18" s="5">
        <v>20911</v>
      </c>
    </row>
    <row r="19" spans="1:4" x14ac:dyDescent="0.2">
      <c r="A19" s="4">
        <v>18</v>
      </c>
      <c r="B19" s="1" t="s">
        <v>113</v>
      </c>
      <c r="C19" s="6">
        <v>13904226675</v>
      </c>
      <c r="D19" s="5">
        <v>14357</v>
      </c>
    </row>
    <row r="20" spans="1:4" x14ac:dyDescent="0.2">
      <c r="A20" s="4">
        <v>19</v>
      </c>
      <c r="B20" s="1" t="s">
        <v>114</v>
      </c>
      <c r="C20" s="6">
        <v>15212165516</v>
      </c>
      <c r="D20" s="5">
        <v>19344</v>
      </c>
    </row>
    <row r="21" spans="1:4" x14ac:dyDescent="0.2">
      <c r="A21" s="4">
        <v>20</v>
      </c>
      <c r="B21" s="1" t="s">
        <v>115</v>
      </c>
      <c r="C21" s="6">
        <v>18605156246</v>
      </c>
      <c r="D21" s="5">
        <v>31547</v>
      </c>
    </row>
    <row r="22" spans="1:4" x14ac:dyDescent="0.2">
      <c r="A22" s="4">
        <v>21</v>
      </c>
      <c r="B22" s="1" t="s">
        <v>116</v>
      </c>
      <c r="C22" s="6">
        <v>26605075334</v>
      </c>
      <c r="D22" s="5">
        <v>24234</v>
      </c>
    </row>
    <row r="23" spans="1:4" x14ac:dyDescent="0.2">
      <c r="A23" s="4">
        <v>22</v>
      </c>
      <c r="B23" s="1" t="s">
        <v>117</v>
      </c>
      <c r="C23" s="6">
        <v>13302288084</v>
      </c>
      <c r="D23" s="5">
        <v>12113</v>
      </c>
    </row>
    <row r="24" spans="1:4" x14ac:dyDescent="0.2">
      <c r="A24" s="4">
        <v>23</v>
      </c>
      <c r="B24" s="1" t="s">
        <v>118</v>
      </c>
      <c r="C24" s="6">
        <v>12105144181</v>
      </c>
      <c r="D24" s="5">
        <v>7805</v>
      </c>
    </row>
    <row r="25" spans="1:4" x14ac:dyDescent="0.2">
      <c r="A25" s="4">
        <v>24</v>
      </c>
      <c r="B25" s="1" t="s">
        <v>119</v>
      </c>
      <c r="C25" s="6">
        <v>25211013769</v>
      </c>
      <c r="D25" s="5">
        <v>19299</v>
      </c>
    </row>
    <row r="26" spans="1:4" x14ac:dyDescent="0.2">
      <c r="A26" s="4">
        <v>25</v>
      </c>
      <c r="B26" s="1" t="s">
        <v>120</v>
      </c>
      <c r="C26" s="6">
        <v>25307225463</v>
      </c>
      <c r="D26" s="5">
        <v>19562</v>
      </c>
    </row>
    <row r="27" spans="1:4" x14ac:dyDescent="0.2">
      <c r="A27" s="4">
        <v>26</v>
      </c>
      <c r="B27" s="1" t="s">
        <v>121</v>
      </c>
      <c r="C27" s="6">
        <v>14809192446</v>
      </c>
      <c r="D27" s="5">
        <v>17795</v>
      </c>
    </row>
    <row r="28" spans="1:4" x14ac:dyDescent="0.2">
      <c r="A28" s="4">
        <v>27</v>
      </c>
      <c r="B28" s="1" t="s">
        <v>122</v>
      </c>
      <c r="C28" s="6">
        <v>15706263273</v>
      </c>
      <c r="D28" s="5">
        <v>20997</v>
      </c>
    </row>
    <row r="29" spans="1:4" x14ac:dyDescent="0.2">
      <c r="A29" s="4">
        <v>28</v>
      </c>
      <c r="B29" s="1" t="s">
        <v>123</v>
      </c>
      <c r="C29" s="6">
        <v>28706092245</v>
      </c>
      <c r="D29" s="5">
        <v>31937</v>
      </c>
    </row>
    <row r="30" spans="1:4" x14ac:dyDescent="0.2">
      <c r="A30" s="4">
        <v>29</v>
      </c>
      <c r="B30" s="1" t="s">
        <v>124</v>
      </c>
      <c r="C30" s="6">
        <v>14702152546</v>
      </c>
      <c r="D30" s="5">
        <v>17213</v>
      </c>
    </row>
    <row r="31" spans="1:4" x14ac:dyDescent="0.2">
      <c r="A31" s="4">
        <v>30</v>
      </c>
      <c r="B31" s="1" t="s">
        <v>125</v>
      </c>
      <c r="C31" s="6">
        <v>24004142404</v>
      </c>
      <c r="D31" s="5">
        <v>14715</v>
      </c>
    </row>
    <row r="32" spans="1:4" x14ac:dyDescent="0.2">
      <c r="A32" s="4">
        <v>31</v>
      </c>
      <c r="B32" s="1" t="s">
        <v>126</v>
      </c>
      <c r="C32" s="6">
        <v>26104178153</v>
      </c>
      <c r="D32" s="5">
        <v>22388</v>
      </c>
    </row>
    <row r="33" spans="1:4" x14ac:dyDescent="0.2">
      <c r="A33" s="4">
        <v>32</v>
      </c>
      <c r="B33" s="1" t="s">
        <v>127</v>
      </c>
      <c r="C33" s="6">
        <v>15507203655</v>
      </c>
      <c r="D33" s="5">
        <v>20290</v>
      </c>
    </row>
    <row r="34" spans="1:4" x14ac:dyDescent="0.2">
      <c r="A34" s="4">
        <v>33</v>
      </c>
      <c r="B34" s="1" t="s">
        <v>128</v>
      </c>
      <c r="C34" s="6">
        <v>13504053863</v>
      </c>
      <c r="D34" s="5">
        <v>12879</v>
      </c>
    </row>
    <row r="35" spans="1:4" x14ac:dyDescent="0.2">
      <c r="A35" s="4">
        <v>34</v>
      </c>
      <c r="B35" s="1" t="s">
        <v>129</v>
      </c>
      <c r="C35" s="6">
        <v>27709018930</v>
      </c>
      <c r="D35" s="5">
        <v>28369</v>
      </c>
    </row>
    <row r="36" spans="1:4" x14ac:dyDescent="0.2">
      <c r="A36" s="4">
        <v>35</v>
      </c>
      <c r="B36" s="1" t="s">
        <v>130</v>
      </c>
      <c r="C36" s="6">
        <v>17801224624</v>
      </c>
      <c r="D36" s="5">
        <v>28512</v>
      </c>
    </row>
    <row r="37" spans="1:4" x14ac:dyDescent="0.2">
      <c r="A37" s="4">
        <v>36</v>
      </c>
      <c r="B37" s="1" t="s">
        <v>131</v>
      </c>
      <c r="C37" s="6">
        <v>26602124769</v>
      </c>
      <c r="D37" s="5">
        <v>24150</v>
      </c>
    </row>
    <row r="38" spans="1:4" x14ac:dyDescent="0.2">
      <c r="A38" s="4">
        <v>37</v>
      </c>
      <c r="B38" s="1" t="s">
        <v>132</v>
      </c>
      <c r="C38" s="6">
        <v>17306152777</v>
      </c>
      <c r="D38" s="5">
        <v>26830</v>
      </c>
    </row>
    <row r="39" spans="1:4" x14ac:dyDescent="0.2">
      <c r="A39" s="4">
        <v>38</v>
      </c>
      <c r="B39" s="1" t="s">
        <v>133</v>
      </c>
      <c r="C39" s="6">
        <v>23201016290</v>
      </c>
      <c r="D39" s="5">
        <v>11689</v>
      </c>
    </row>
    <row r="40" spans="1:4" x14ac:dyDescent="0.2">
      <c r="A40" s="4">
        <v>39</v>
      </c>
      <c r="B40" s="1" t="s">
        <v>134</v>
      </c>
      <c r="C40" s="6">
        <v>28301143628</v>
      </c>
      <c r="D40" s="5">
        <v>30330</v>
      </c>
    </row>
    <row r="41" spans="1:4" x14ac:dyDescent="0.2">
      <c r="A41" s="4">
        <v>40</v>
      </c>
      <c r="B41" s="1" t="s">
        <v>135</v>
      </c>
      <c r="C41" s="6">
        <v>15506151330</v>
      </c>
      <c r="D41" s="5">
        <v>20255</v>
      </c>
    </row>
    <row r="42" spans="1:4" x14ac:dyDescent="0.2">
      <c r="A42" s="4">
        <v>41</v>
      </c>
      <c r="B42" s="1" t="s">
        <v>136</v>
      </c>
      <c r="C42" s="6">
        <v>18802152777</v>
      </c>
      <c r="D42" s="5">
        <v>32188</v>
      </c>
    </row>
    <row r="43" spans="1:4" x14ac:dyDescent="0.2">
      <c r="A43" s="4">
        <v>42</v>
      </c>
      <c r="B43" s="1" t="s">
        <v>137</v>
      </c>
      <c r="C43" s="6">
        <v>15901119941</v>
      </c>
      <c r="D43" s="5">
        <v>21561</v>
      </c>
    </row>
    <row r="44" spans="1:4" x14ac:dyDescent="0.2">
      <c r="A44" s="4">
        <v>43</v>
      </c>
      <c r="B44" s="1" t="s">
        <v>138</v>
      </c>
      <c r="C44" s="6">
        <v>25511089510</v>
      </c>
      <c r="D44" s="5">
        <v>20401</v>
      </c>
    </row>
    <row r="45" spans="1:4" x14ac:dyDescent="0.2">
      <c r="A45" s="4">
        <v>44</v>
      </c>
      <c r="B45" s="1" t="s">
        <v>139</v>
      </c>
      <c r="C45" s="6">
        <v>24001187778</v>
      </c>
      <c r="D45" s="5">
        <v>14628</v>
      </c>
    </row>
    <row r="46" spans="1:4" x14ac:dyDescent="0.2">
      <c r="A46" s="4">
        <v>45</v>
      </c>
      <c r="B46" s="1" t="s">
        <v>140</v>
      </c>
      <c r="C46" s="6">
        <v>23608069883</v>
      </c>
      <c r="D46" s="5">
        <v>13368</v>
      </c>
    </row>
    <row r="47" spans="1:4" x14ac:dyDescent="0.2">
      <c r="A47" s="4">
        <v>46</v>
      </c>
      <c r="B47" s="1" t="s">
        <v>141</v>
      </c>
      <c r="C47" s="6">
        <v>17706212572</v>
      </c>
      <c r="D47" s="5">
        <v>28297</v>
      </c>
    </row>
    <row r="48" spans="1:4" x14ac:dyDescent="0.2">
      <c r="A48" s="4">
        <v>47</v>
      </c>
      <c r="B48" s="1" t="s">
        <v>142</v>
      </c>
      <c r="C48" s="6">
        <v>23105029385</v>
      </c>
      <c r="D48" s="5">
        <v>11445</v>
      </c>
    </row>
    <row r="49" spans="1:4" x14ac:dyDescent="0.2">
      <c r="A49" s="4">
        <v>48</v>
      </c>
      <c r="B49" s="1" t="s">
        <v>143</v>
      </c>
      <c r="C49" s="6">
        <v>24106175814</v>
      </c>
      <c r="D49" s="5">
        <v>15144</v>
      </c>
    </row>
    <row r="50" spans="1:4" x14ac:dyDescent="0.2">
      <c r="A50" s="4">
        <v>49</v>
      </c>
      <c r="B50" s="1" t="s">
        <v>144</v>
      </c>
      <c r="C50" s="6">
        <v>18602167415</v>
      </c>
      <c r="D50" s="5">
        <v>31459</v>
      </c>
    </row>
    <row r="51" spans="1:4" x14ac:dyDescent="0.2">
      <c r="A51" s="4">
        <v>50</v>
      </c>
      <c r="B51" s="1" t="s">
        <v>145</v>
      </c>
      <c r="C51" s="6">
        <v>19007039941</v>
      </c>
      <c r="D51" s="5">
        <v>33057</v>
      </c>
    </row>
    <row r="52" spans="1:4" x14ac:dyDescent="0.2">
      <c r="A52" s="4">
        <v>51</v>
      </c>
      <c r="B52" s="1" t="s">
        <v>146</v>
      </c>
      <c r="C52" s="6">
        <v>24705055430</v>
      </c>
      <c r="D52" s="5">
        <v>17292</v>
      </c>
    </row>
    <row r="53" spans="1:4" x14ac:dyDescent="0.2">
      <c r="A53" s="4">
        <v>52</v>
      </c>
      <c r="B53" s="1" t="s">
        <v>147</v>
      </c>
      <c r="C53" s="6">
        <v>23501049194</v>
      </c>
      <c r="D53" s="5">
        <v>12788</v>
      </c>
    </row>
    <row r="54" spans="1:4" x14ac:dyDescent="0.2">
      <c r="A54" s="4">
        <v>53</v>
      </c>
      <c r="B54" s="1" t="s">
        <v>148</v>
      </c>
      <c r="C54" s="6">
        <v>15908248818</v>
      </c>
      <c r="D54" s="5">
        <v>21786</v>
      </c>
    </row>
    <row r="55" spans="1:4" x14ac:dyDescent="0.2">
      <c r="A55" s="4">
        <v>54</v>
      </c>
      <c r="B55" s="1" t="s">
        <v>149</v>
      </c>
      <c r="C55" s="6">
        <v>14108117516</v>
      </c>
      <c r="D55" s="5">
        <v>15199</v>
      </c>
    </row>
    <row r="56" spans="1:4" x14ac:dyDescent="0.2">
      <c r="A56" s="4">
        <v>55</v>
      </c>
      <c r="B56" s="1" t="s">
        <v>150</v>
      </c>
      <c r="C56" s="6">
        <v>22711201153</v>
      </c>
      <c r="D56" s="5">
        <v>10186</v>
      </c>
    </row>
    <row r="57" spans="1:4" x14ac:dyDescent="0.2">
      <c r="A57" s="4">
        <v>56</v>
      </c>
      <c r="B57" s="1" t="s">
        <v>151</v>
      </c>
      <c r="C57" s="6">
        <v>22401093067</v>
      </c>
      <c r="D57" s="5">
        <v>8775</v>
      </c>
    </row>
    <row r="58" spans="1:4" x14ac:dyDescent="0.2">
      <c r="A58" s="4">
        <v>57</v>
      </c>
      <c r="B58" s="1" t="s">
        <v>152</v>
      </c>
      <c r="C58" s="6">
        <v>13403242733</v>
      </c>
      <c r="D58" s="5">
        <v>12502</v>
      </c>
    </row>
    <row r="59" spans="1:4" x14ac:dyDescent="0.2">
      <c r="A59" s="4">
        <v>58</v>
      </c>
      <c r="B59" s="1" t="s">
        <v>153</v>
      </c>
      <c r="C59" s="6">
        <v>22801231348</v>
      </c>
      <c r="D59" s="5">
        <v>10250</v>
      </c>
    </row>
    <row r="60" spans="1:4" x14ac:dyDescent="0.2">
      <c r="A60" s="4">
        <v>59</v>
      </c>
      <c r="B60" s="1" t="s">
        <v>154</v>
      </c>
      <c r="C60" s="6">
        <v>14507049479</v>
      </c>
      <c r="D60" s="5">
        <v>16622</v>
      </c>
    </row>
    <row r="61" spans="1:4" x14ac:dyDescent="0.2">
      <c r="A61" s="4">
        <v>60</v>
      </c>
      <c r="B61" s="1" t="s">
        <v>155</v>
      </c>
      <c r="C61" s="6">
        <v>22605011411</v>
      </c>
      <c r="D61" s="5">
        <v>9618</v>
      </c>
    </row>
    <row r="62" spans="1:4" x14ac:dyDescent="0.2">
      <c r="A62" s="4">
        <v>61</v>
      </c>
      <c r="B62" s="1" t="s">
        <v>156</v>
      </c>
      <c r="C62" s="6">
        <v>12703225235</v>
      </c>
      <c r="D62" s="5">
        <v>9943</v>
      </c>
    </row>
    <row r="63" spans="1:4" x14ac:dyDescent="0.2">
      <c r="A63" s="4">
        <v>62</v>
      </c>
      <c r="B63" s="1" t="s">
        <v>157</v>
      </c>
      <c r="C63" s="6">
        <v>13405023167</v>
      </c>
      <c r="D63" s="5">
        <v>12541</v>
      </c>
    </row>
    <row r="64" spans="1:4" x14ac:dyDescent="0.2">
      <c r="A64" s="4">
        <v>63</v>
      </c>
      <c r="B64" s="1" t="s">
        <v>158</v>
      </c>
      <c r="C64" s="6">
        <v>22202163672</v>
      </c>
      <c r="D64" s="5">
        <v>8083</v>
      </c>
    </row>
    <row r="65" spans="1:4" x14ac:dyDescent="0.2">
      <c r="A65" s="4">
        <v>64</v>
      </c>
      <c r="B65" s="1" t="s">
        <v>159</v>
      </c>
      <c r="C65" s="6">
        <v>17201244900</v>
      </c>
      <c r="D65" s="5">
        <v>26322</v>
      </c>
    </row>
    <row r="66" spans="1:4" x14ac:dyDescent="0.2">
      <c r="A66" s="4">
        <v>65</v>
      </c>
      <c r="B66" s="1" t="s">
        <v>160</v>
      </c>
      <c r="C66" s="6">
        <v>13507193309</v>
      </c>
      <c r="D66" s="5">
        <v>12984</v>
      </c>
    </row>
    <row r="67" spans="1:4" x14ac:dyDescent="0.2">
      <c r="A67" s="4">
        <v>66</v>
      </c>
      <c r="B67" s="1" t="s">
        <v>161</v>
      </c>
      <c r="C67" s="6">
        <v>14709242910</v>
      </c>
      <c r="D67" s="5">
        <v>17434</v>
      </c>
    </row>
    <row r="68" spans="1:4" x14ac:dyDescent="0.2">
      <c r="A68" s="4">
        <v>67</v>
      </c>
      <c r="B68" s="1" t="s">
        <v>162</v>
      </c>
      <c r="C68" s="6">
        <v>24408028447</v>
      </c>
      <c r="D68" s="5">
        <v>16286</v>
      </c>
    </row>
    <row r="69" spans="1:4" x14ac:dyDescent="0.2">
      <c r="A69" s="4">
        <v>68</v>
      </c>
      <c r="B69" s="1" t="s">
        <v>163</v>
      </c>
      <c r="C69" s="6">
        <v>28511228940</v>
      </c>
      <c r="D69" s="5">
        <v>31373</v>
      </c>
    </row>
    <row r="70" spans="1:4" x14ac:dyDescent="0.2">
      <c r="A70" s="4">
        <v>69</v>
      </c>
      <c r="B70" s="1" t="s">
        <v>164</v>
      </c>
      <c r="C70" s="6">
        <v>19001241802</v>
      </c>
      <c r="D70" s="5">
        <v>32897</v>
      </c>
    </row>
    <row r="71" spans="1:4" x14ac:dyDescent="0.2">
      <c r="A71" s="4">
        <v>70</v>
      </c>
      <c r="B71" s="1" t="s">
        <v>165</v>
      </c>
      <c r="C71" s="6">
        <v>28202028795</v>
      </c>
      <c r="D71" s="5">
        <v>29984</v>
      </c>
    </row>
    <row r="72" spans="1:4" x14ac:dyDescent="0.2">
      <c r="A72" s="4">
        <v>71</v>
      </c>
      <c r="B72" s="1" t="s">
        <v>166</v>
      </c>
      <c r="C72" s="6">
        <v>22608281112</v>
      </c>
      <c r="D72" s="5">
        <v>9737</v>
      </c>
    </row>
    <row r="73" spans="1:4" x14ac:dyDescent="0.2">
      <c r="A73" s="4">
        <v>72</v>
      </c>
      <c r="B73" s="1" t="s">
        <v>167</v>
      </c>
      <c r="C73" s="6">
        <v>24406061783</v>
      </c>
      <c r="D73" s="5">
        <v>16229</v>
      </c>
    </row>
    <row r="74" spans="1:4" x14ac:dyDescent="0.2">
      <c r="A74" s="4">
        <v>73</v>
      </c>
      <c r="B74" s="1" t="s">
        <v>168</v>
      </c>
      <c r="C74" s="6">
        <v>22206119277</v>
      </c>
      <c r="D74" s="5">
        <v>8198</v>
      </c>
    </row>
    <row r="75" spans="1:4" x14ac:dyDescent="0.2">
      <c r="A75" s="4">
        <v>74</v>
      </c>
      <c r="B75" s="1" t="s">
        <v>169</v>
      </c>
      <c r="C75" s="6">
        <v>25704147634</v>
      </c>
      <c r="D75" s="5">
        <v>20924</v>
      </c>
    </row>
    <row r="76" spans="1:4" x14ac:dyDescent="0.2">
      <c r="A76" s="4">
        <v>75</v>
      </c>
      <c r="B76" s="1" t="s">
        <v>170</v>
      </c>
      <c r="C76" s="6">
        <v>22303286015</v>
      </c>
      <c r="D76" s="5">
        <v>8488</v>
      </c>
    </row>
    <row r="77" spans="1:4" x14ac:dyDescent="0.2">
      <c r="A77" s="4">
        <v>76</v>
      </c>
      <c r="B77" s="1" t="s">
        <v>171</v>
      </c>
      <c r="C77" s="6">
        <v>23211244229</v>
      </c>
      <c r="D77" s="5">
        <v>12017</v>
      </c>
    </row>
    <row r="78" spans="1:4" x14ac:dyDescent="0.2">
      <c r="A78" s="4">
        <v>77</v>
      </c>
      <c r="B78" s="1" t="s">
        <v>172</v>
      </c>
      <c r="C78" s="6">
        <v>12702288065</v>
      </c>
      <c r="D78" s="5">
        <v>9921</v>
      </c>
    </row>
    <row r="79" spans="1:4" x14ac:dyDescent="0.2">
      <c r="A79" s="4">
        <v>78</v>
      </c>
      <c r="B79" s="1" t="s">
        <v>173</v>
      </c>
      <c r="C79" s="6">
        <v>25110275433</v>
      </c>
      <c r="D79" s="5">
        <v>18928</v>
      </c>
    </row>
    <row r="80" spans="1:4" x14ac:dyDescent="0.2">
      <c r="A80" s="4">
        <v>79</v>
      </c>
      <c r="B80" s="1" t="s">
        <v>174</v>
      </c>
      <c r="C80" s="6">
        <v>24511232222</v>
      </c>
      <c r="D80" s="5">
        <v>16764</v>
      </c>
    </row>
    <row r="81" spans="1:4" x14ac:dyDescent="0.2">
      <c r="A81" s="4">
        <v>80</v>
      </c>
      <c r="B81" s="1" t="s">
        <v>175</v>
      </c>
      <c r="C81" s="6">
        <v>24607101920</v>
      </c>
      <c r="D81" s="5">
        <v>16993</v>
      </c>
    </row>
    <row r="82" spans="1:4" x14ac:dyDescent="0.2">
      <c r="A82" s="4">
        <v>81</v>
      </c>
      <c r="B82" s="1" t="s">
        <v>176</v>
      </c>
      <c r="C82" s="6">
        <v>19006227742</v>
      </c>
      <c r="D82" s="5">
        <v>33046</v>
      </c>
    </row>
    <row r="83" spans="1:4" x14ac:dyDescent="0.2">
      <c r="A83" s="4">
        <v>82</v>
      </c>
      <c r="B83" s="1" t="s">
        <v>177</v>
      </c>
      <c r="C83" s="6">
        <v>17701184759</v>
      </c>
      <c r="D83" s="5">
        <v>28143</v>
      </c>
    </row>
    <row r="84" spans="1:4" x14ac:dyDescent="0.2">
      <c r="A84" s="4">
        <v>83</v>
      </c>
      <c r="B84" s="1" t="s">
        <v>178</v>
      </c>
      <c r="C84" s="6">
        <v>17702026163</v>
      </c>
      <c r="D84" s="5">
        <v>28158</v>
      </c>
    </row>
    <row r="85" spans="1:4" x14ac:dyDescent="0.2">
      <c r="A85" s="4">
        <v>84</v>
      </c>
      <c r="B85" s="1" t="s">
        <v>179</v>
      </c>
      <c r="C85" s="6">
        <v>17103019285</v>
      </c>
      <c r="D85" s="5">
        <v>25993</v>
      </c>
    </row>
    <row r="86" spans="1:4" x14ac:dyDescent="0.2">
      <c r="A86" s="4">
        <v>85</v>
      </c>
      <c r="B86" s="1" t="s">
        <v>180</v>
      </c>
      <c r="C86" s="6">
        <v>16402032580</v>
      </c>
      <c r="D86" s="5">
        <v>23410</v>
      </c>
    </row>
    <row r="87" spans="1:4" x14ac:dyDescent="0.2">
      <c r="A87" s="4">
        <v>86</v>
      </c>
      <c r="B87" s="1" t="s">
        <v>181</v>
      </c>
      <c r="C87" s="6">
        <v>17605165301</v>
      </c>
      <c r="D87" s="5">
        <v>27896</v>
      </c>
    </row>
    <row r="88" spans="1:4" x14ac:dyDescent="0.2">
      <c r="A88" s="4">
        <v>87</v>
      </c>
      <c r="B88" s="1" t="s">
        <v>182</v>
      </c>
      <c r="C88" s="6">
        <v>18005199828</v>
      </c>
      <c r="D88" s="5">
        <v>29360</v>
      </c>
    </row>
    <row r="89" spans="1:4" x14ac:dyDescent="0.2">
      <c r="A89" s="4">
        <v>88</v>
      </c>
      <c r="B89" s="1" t="s">
        <v>183</v>
      </c>
      <c r="C89" s="6">
        <v>23508186357</v>
      </c>
      <c r="D89" s="5">
        <v>13014</v>
      </c>
    </row>
    <row r="90" spans="1:4" x14ac:dyDescent="0.2">
      <c r="A90" s="4">
        <v>89</v>
      </c>
      <c r="B90" s="1" t="s">
        <v>184</v>
      </c>
      <c r="C90" s="6">
        <v>28803089321</v>
      </c>
      <c r="D90" s="5">
        <v>32210</v>
      </c>
    </row>
    <row r="91" spans="1:4" x14ac:dyDescent="0.2">
      <c r="A91" s="4">
        <v>90</v>
      </c>
      <c r="B91" s="1" t="s">
        <v>185</v>
      </c>
      <c r="C91" s="6">
        <v>15810232261</v>
      </c>
      <c r="D91" s="5">
        <v>21481</v>
      </c>
    </row>
    <row r="92" spans="1:4" x14ac:dyDescent="0.2">
      <c r="A92" s="4">
        <v>91</v>
      </c>
      <c r="B92" s="1" t="s">
        <v>186</v>
      </c>
      <c r="C92" s="6">
        <v>14903273063</v>
      </c>
      <c r="D92" s="5">
        <v>17984</v>
      </c>
    </row>
    <row r="93" spans="1:4" x14ac:dyDescent="0.2">
      <c r="A93" s="4">
        <v>92</v>
      </c>
      <c r="B93" s="1" t="s">
        <v>187</v>
      </c>
      <c r="C93" s="6">
        <v>14905111505</v>
      </c>
      <c r="D93" s="5">
        <v>18029</v>
      </c>
    </row>
    <row r="94" spans="1:4" x14ac:dyDescent="0.2">
      <c r="A94" s="4">
        <v>93</v>
      </c>
      <c r="B94" s="1" t="s">
        <v>188</v>
      </c>
      <c r="C94" s="6">
        <v>26904049534</v>
      </c>
      <c r="D94" s="5">
        <v>25297</v>
      </c>
    </row>
    <row r="95" spans="1:4" x14ac:dyDescent="0.2">
      <c r="A95" s="4">
        <v>94</v>
      </c>
      <c r="B95" s="1" t="s">
        <v>189</v>
      </c>
      <c r="C95" s="6">
        <v>13703245598</v>
      </c>
      <c r="D95" s="5">
        <v>13598</v>
      </c>
    </row>
    <row r="96" spans="1:4" x14ac:dyDescent="0.2">
      <c r="A96" s="4">
        <v>95</v>
      </c>
      <c r="B96" s="1" t="s">
        <v>190</v>
      </c>
      <c r="C96" s="6">
        <v>12505097344</v>
      </c>
      <c r="D96" s="5">
        <v>9261</v>
      </c>
    </row>
    <row r="97" spans="1:4" x14ac:dyDescent="0.2">
      <c r="A97" s="4">
        <v>96</v>
      </c>
      <c r="B97" s="1" t="s">
        <v>191</v>
      </c>
      <c r="C97" s="6">
        <v>14607141930</v>
      </c>
      <c r="D97" s="5">
        <v>16997</v>
      </c>
    </row>
    <row r="98" spans="1:4" x14ac:dyDescent="0.2">
      <c r="A98" s="4">
        <v>97</v>
      </c>
      <c r="B98" s="1" t="s">
        <v>192</v>
      </c>
      <c r="C98" s="6">
        <v>13410119143</v>
      </c>
      <c r="D98" s="5">
        <v>12703</v>
      </c>
    </row>
    <row r="99" spans="1:4" x14ac:dyDescent="0.2">
      <c r="A99" s="4">
        <v>98</v>
      </c>
      <c r="B99" s="1" t="s">
        <v>193</v>
      </c>
      <c r="C99" s="6">
        <v>25712226487</v>
      </c>
      <c r="D99" s="5">
        <v>21176</v>
      </c>
    </row>
    <row r="100" spans="1:4" x14ac:dyDescent="0.2">
      <c r="A100" s="4">
        <v>99</v>
      </c>
      <c r="B100" s="1" t="s">
        <v>194</v>
      </c>
      <c r="C100" s="6">
        <v>27709183697</v>
      </c>
      <c r="D100" s="5">
        <v>28386</v>
      </c>
    </row>
    <row r="101" spans="1:4" x14ac:dyDescent="0.2">
      <c r="A101" s="4">
        <v>100</v>
      </c>
      <c r="B101" s="1" t="s">
        <v>195</v>
      </c>
      <c r="C101" s="6">
        <v>24604186901</v>
      </c>
      <c r="D101" s="5">
        <v>16910</v>
      </c>
    </row>
    <row r="102" spans="1:4" x14ac:dyDescent="0.2">
      <c r="A102" s="4">
        <v>101</v>
      </c>
      <c r="B102" s="1" t="s">
        <v>196</v>
      </c>
      <c r="C102" s="6">
        <v>26602178074</v>
      </c>
      <c r="D102" s="5">
        <v>24155</v>
      </c>
    </row>
    <row r="103" spans="1:4" x14ac:dyDescent="0.2">
      <c r="A103" s="4">
        <v>102</v>
      </c>
      <c r="B103" s="1" t="s">
        <v>197</v>
      </c>
      <c r="C103" s="6">
        <v>14201207916</v>
      </c>
      <c r="D103" s="5">
        <v>15361</v>
      </c>
    </row>
    <row r="104" spans="1:4" x14ac:dyDescent="0.2">
      <c r="A104" s="4">
        <v>103</v>
      </c>
      <c r="B104" s="1" t="s">
        <v>198</v>
      </c>
      <c r="C104" s="6">
        <v>24002217199</v>
      </c>
      <c r="D104" s="5">
        <v>14662</v>
      </c>
    </row>
    <row r="105" spans="1:4" x14ac:dyDescent="0.2">
      <c r="A105" s="4">
        <v>104</v>
      </c>
      <c r="B105" s="1" t="s">
        <v>199</v>
      </c>
      <c r="C105" s="6">
        <v>17806031270</v>
      </c>
      <c r="D105" s="5">
        <v>28644</v>
      </c>
    </row>
    <row r="106" spans="1:4" x14ac:dyDescent="0.2">
      <c r="A106" s="4">
        <v>105</v>
      </c>
      <c r="B106" s="1" t="s">
        <v>200</v>
      </c>
      <c r="C106" s="6">
        <v>14911242647</v>
      </c>
      <c r="D106" s="5">
        <v>18226</v>
      </c>
    </row>
    <row r="107" spans="1:4" x14ac:dyDescent="0.2">
      <c r="A107" s="4">
        <v>106</v>
      </c>
      <c r="B107" s="1" t="s">
        <v>201</v>
      </c>
      <c r="C107" s="6">
        <v>12709096727</v>
      </c>
      <c r="D107" s="5">
        <v>10114</v>
      </c>
    </row>
    <row r="108" spans="1:4" x14ac:dyDescent="0.2">
      <c r="A108" s="4">
        <v>107</v>
      </c>
      <c r="B108" s="1" t="s">
        <v>202</v>
      </c>
      <c r="C108" s="6">
        <v>17210244015</v>
      </c>
      <c r="D108" s="5">
        <v>26596</v>
      </c>
    </row>
    <row r="109" spans="1:4" x14ac:dyDescent="0.2">
      <c r="A109" s="4">
        <v>108</v>
      </c>
      <c r="B109" s="1" t="s">
        <v>203</v>
      </c>
      <c r="C109" s="6">
        <v>28502132047</v>
      </c>
      <c r="D109" s="5">
        <v>31091</v>
      </c>
    </row>
    <row r="110" spans="1:4" x14ac:dyDescent="0.2">
      <c r="A110" s="4">
        <v>109</v>
      </c>
      <c r="B110" s="1" t="s">
        <v>204</v>
      </c>
      <c r="C110" s="6">
        <v>17206146832</v>
      </c>
      <c r="D110" s="5">
        <v>26464</v>
      </c>
    </row>
    <row r="111" spans="1:4" x14ac:dyDescent="0.2">
      <c r="A111" s="4">
        <v>110</v>
      </c>
      <c r="B111" s="1" t="s">
        <v>205</v>
      </c>
      <c r="C111" s="6">
        <v>23202025747</v>
      </c>
      <c r="D111" s="5">
        <v>11721</v>
      </c>
    </row>
    <row r="112" spans="1:4" x14ac:dyDescent="0.2">
      <c r="A112" s="4">
        <v>111</v>
      </c>
      <c r="B112" s="1" t="s">
        <v>206</v>
      </c>
      <c r="C112" s="6">
        <v>13006128221</v>
      </c>
      <c r="D112" s="5">
        <v>11121</v>
      </c>
    </row>
    <row r="113" spans="1:4" x14ac:dyDescent="0.2">
      <c r="A113" s="4">
        <v>112</v>
      </c>
      <c r="B113" s="1" t="s">
        <v>207</v>
      </c>
      <c r="C113" s="6">
        <v>12110274512</v>
      </c>
      <c r="D113" s="5">
        <v>7971</v>
      </c>
    </row>
    <row r="114" spans="1:4" x14ac:dyDescent="0.2">
      <c r="A114" s="4">
        <v>113</v>
      </c>
      <c r="B114" s="1" t="s">
        <v>208</v>
      </c>
      <c r="C114" s="6">
        <v>15603063806</v>
      </c>
      <c r="D114" s="5">
        <v>20520</v>
      </c>
    </row>
    <row r="115" spans="1:4" x14ac:dyDescent="0.2">
      <c r="A115" s="4">
        <v>114</v>
      </c>
      <c r="B115" s="1" t="s">
        <v>209</v>
      </c>
      <c r="C115" s="6">
        <v>12503188251</v>
      </c>
      <c r="D115" s="5">
        <v>9209</v>
      </c>
    </row>
    <row r="116" spans="1:4" x14ac:dyDescent="0.2">
      <c r="A116" s="4">
        <v>115</v>
      </c>
      <c r="B116" s="1" t="s">
        <v>210</v>
      </c>
      <c r="C116" s="6">
        <v>16801081286</v>
      </c>
      <c r="D116" s="5">
        <v>24845</v>
      </c>
    </row>
    <row r="117" spans="1:4" x14ac:dyDescent="0.2">
      <c r="A117" s="4">
        <v>116</v>
      </c>
      <c r="B117" s="1" t="s">
        <v>211</v>
      </c>
      <c r="C117" s="6">
        <v>28007014984</v>
      </c>
      <c r="D117" s="5">
        <v>29403</v>
      </c>
    </row>
    <row r="118" spans="1:4" x14ac:dyDescent="0.2">
      <c r="A118" s="4">
        <v>117</v>
      </c>
      <c r="B118" s="1" t="s">
        <v>212</v>
      </c>
      <c r="C118" s="6">
        <v>26006181561</v>
      </c>
      <c r="D118" s="5">
        <v>22085</v>
      </c>
    </row>
    <row r="119" spans="1:4" x14ac:dyDescent="0.2">
      <c r="A119" s="4">
        <v>118</v>
      </c>
      <c r="B119" s="1" t="s">
        <v>213</v>
      </c>
      <c r="C119" s="6">
        <v>13010192140</v>
      </c>
      <c r="D119" s="5">
        <v>11250</v>
      </c>
    </row>
    <row r="120" spans="1:4" x14ac:dyDescent="0.2">
      <c r="A120" s="4">
        <v>119</v>
      </c>
      <c r="B120" s="1" t="s">
        <v>214</v>
      </c>
      <c r="C120" s="6">
        <v>17808042566</v>
      </c>
      <c r="D120" s="5">
        <v>28706</v>
      </c>
    </row>
    <row r="121" spans="1:4" x14ac:dyDescent="0.2">
      <c r="A121" s="4">
        <v>120</v>
      </c>
      <c r="B121" s="1" t="s">
        <v>215</v>
      </c>
      <c r="C121" s="6">
        <v>17708145274</v>
      </c>
      <c r="D121" s="5">
        <v>28351</v>
      </c>
    </row>
    <row r="122" spans="1:4" x14ac:dyDescent="0.2">
      <c r="A122" s="4">
        <v>121</v>
      </c>
      <c r="B122" s="1" t="s">
        <v>216</v>
      </c>
      <c r="C122" s="6">
        <v>23301167218</v>
      </c>
      <c r="D122" s="5">
        <v>12070</v>
      </c>
    </row>
    <row r="123" spans="1:4" x14ac:dyDescent="0.2">
      <c r="A123" s="4">
        <v>122</v>
      </c>
      <c r="B123" s="1" t="s">
        <v>217</v>
      </c>
      <c r="C123" s="6">
        <v>25010254614</v>
      </c>
      <c r="D123" s="5">
        <v>18561</v>
      </c>
    </row>
    <row r="124" spans="1:4" x14ac:dyDescent="0.2">
      <c r="A124" s="4">
        <v>123</v>
      </c>
      <c r="B124" s="1" t="s">
        <v>218</v>
      </c>
      <c r="C124" s="6">
        <v>27701105125</v>
      </c>
      <c r="D124" s="5">
        <v>28135</v>
      </c>
    </row>
    <row r="125" spans="1:4" x14ac:dyDescent="0.2">
      <c r="A125" s="4">
        <v>124</v>
      </c>
      <c r="B125" s="1" t="s">
        <v>219</v>
      </c>
      <c r="C125" s="6">
        <v>27909012436</v>
      </c>
      <c r="D125" s="5">
        <v>29099</v>
      </c>
    </row>
    <row r="126" spans="1:4" x14ac:dyDescent="0.2">
      <c r="A126" s="4">
        <v>125</v>
      </c>
      <c r="B126" s="1" t="s">
        <v>220</v>
      </c>
      <c r="C126" s="6">
        <v>15502242745</v>
      </c>
      <c r="D126" s="5">
        <v>20144</v>
      </c>
    </row>
    <row r="127" spans="1:4" x14ac:dyDescent="0.2">
      <c r="A127" s="4">
        <v>126</v>
      </c>
      <c r="B127" s="1" t="s">
        <v>221</v>
      </c>
      <c r="C127" s="6">
        <v>16108051649</v>
      </c>
      <c r="D127" s="5">
        <v>22498</v>
      </c>
    </row>
    <row r="128" spans="1:4" x14ac:dyDescent="0.2">
      <c r="A128" s="4">
        <v>127</v>
      </c>
      <c r="B128" s="1" t="s">
        <v>222</v>
      </c>
      <c r="C128" s="6">
        <v>13703191817</v>
      </c>
      <c r="D128" s="5">
        <v>13593</v>
      </c>
    </row>
    <row r="129" spans="1:4" x14ac:dyDescent="0.2">
      <c r="A129" s="4">
        <v>128</v>
      </c>
      <c r="B129" s="1" t="s">
        <v>223</v>
      </c>
      <c r="C129" s="6">
        <v>14504121254</v>
      </c>
      <c r="D129" s="5">
        <v>16539</v>
      </c>
    </row>
    <row r="130" spans="1:4" x14ac:dyDescent="0.2">
      <c r="A130" s="4">
        <v>129</v>
      </c>
      <c r="B130" s="1" t="s">
        <v>224</v>
      </c>
      <c r="C130" s="6">
        <v>17404211189</v>
      </c>
      <c r="D130" s="5">
        <v>27140</v>
      </c>
    </row>
    <row r="131" spans="1:4" x14ac:dyDescent="0.2">
      <c r="A131" s="4">
        <v>130</v>
      </c>
      <c r="B131" s="1" t="s">
        <v>225</v>
      </c>
      <c r="C131" s="6">
        <v>18405131661</v>
      </c>
      <c r="D131" s="5">
        <v>30815</v>
      </c>
    </row>
    <row r="132" spans="1:4" x14ac:dyDescent="0.2">
      <c r="A132" s="4">
        <v>131</v>
      </c>
      <c r="B132" s="1" t="s">
        <v>226</v>
      </c>
      <c r="C132" s="6">
        <v>16108253874</v>
      </c>
      <c r="D132" s="5">
        <v>22518</v>
      </c>
    </row>
    <row r="133" spans="1:4" x14ac:dyDescent="0.2">
      <c r="A133" s="4">
        <v>132</v>
      </c>
      <c r="B133" s="1" t="s">
        <v>227</v>
      </c>
      <c r="C133" s="6">
        <v>14102264608</v>
      </c>
      <c r="D133" s="5">
        <v>15033</v>
      </c>
    </row>
    <row r="134" spans="1:4" x14ac:dyDescent="0.2">
      <c r="A134" s="4">
        <v>133</v>
      </c>
      <c r="B134" s="1" t="s">
        <v>228</v>
      </c>
      <c r="C134" s="6">
        <v>27001185586</v>
      </c>
      <c r="D134" s="5">
        <v>25586</v>
      </c>
    </row>
    <row r="135" spans="1:4" x14ac:dyDescent="0.2">
      <c r="A135" s="4">
        <v>134</v>
      </c>
      <c r="B135" s="1" t="s">
        <v>229</v>
      </c>
      <c r="C135" s="6">
        <v>14102111842</v>
      </c>
      <c r="D135" s="5">
        <v>15018</v>
      </c>
    </row>
    <row r="136" spans="1:4" x14ac:dyDescent="0.2">
      <c r="A136" s="4">
        <v>135</v>
      </c>
      <c r="B136" s="1" t="s">
        <v>230</v>
      </c>
      <c r="C136" s="6">
        <v>17905207757</v>
      </c>
      <c r="D136" s="5">
        <v>28995</v>
      </c>
    </row>
    <row r="137" spans="1:4" x14ac:dyDescent="0.2">
      <c r="A137" s="4">
        <v>136</v>
      </c>
      <c r="B137" s="1" t="s">
        <v>231</v>
      </c>
      <c r="C137" s="6">
        <v>12503139222</v>
      </c>
      <c r="D137" s="5">
        <v>9204</v>
      </c>
    </row>
    <row r="138" spans="1:4" x14ac:dyDescent="0.2">
      <c r="A138" s="4">
        <v>137</v>
      </c>
      <c r="B138" s="1" t="s">
        <v>232</v>
      </c>
      <c r="C138" s="6">
        <v>28203262265</v>
      </c>
      <c r="D138" s="5">
        <v>30036</v>
      </c>
    </row>
    <row r="139" spans="1:4" x14ac:dyDescent="0.2">
      <c r="A139" s="4">
        <v>138</v>
      </c>
      <c r="B139" s="1" t="s">
        <v>233</v>
      </c>
      <c r="C139" s="6">
        <v>15112107652</v>
      </c>
      <c r="D139" s="5">
        <v>18972</v>
      </c>
    </row>
    <row r="140" spans="1:4" x14ac:dyDescent="0.2">
      <c r="A140" s="4">
        <v>139</v>
      </c>
      <c r="B140" s="1" t="s">
        <v>234</v>
      </c>
      <c r="C140" s="6">
        <v>23402248747</v>
      </c>
      <c r="D140" s="5">
        <v>12474</v>
      </c>
    </row>
    <row r="141" spans="1:4" x14ac:dyDescent="0.2">
      <c r="A141" s="4">
        <v>140</v>
      </c>
      <c r="B141" s="1" t="s">
        <v>235</v>
      </c>
      <c r="C141" s="6">
        <v>27502246599</v>
      </c>
      <c r="D141" s="5">
        <v>27449</v>
      </c>
    </row>
    <row r="142" spans="1:4" x14ac:dyDescent="0.2">
      <c r="A142" s="4">
        <v>141</v>
      </c>
      <c r="B142" s="1" t="s">
        <v>236</v>
      </c>
      <c r="C142" s="6">
        <v>27205192581</v>
      </c>
      <c r="D142" s="5">
        <v>26438</v>
      </c>
    </row>
    <row r="143" spans="1:4" x14ac:dyDescent="0.2">
      <c r="A143" s="4">
        <v>142</v>
      </c>
      <c r="B143" s="1" t="s">
        <v>237</v>
      </c>
      <c r="C143" s="6">
        <v>13911239371</v>
      </c>
      <c r="D143" s="5">
        <v>14572</v>
      </c>
    </row>
    <row r="144" spans="1:4" x14ac:dyDescent="0.2">
      <c r="A144" s="4">
        <v>143</v>
      </c>
      <c r="B144" s="1" t="s">
        <v>238</v>
      </c>
      <c r="C144" s="6">
        <v>22510052450</v>
      </c>
      <c r="D144" s="5">
        <v>9410</v>
      </c>
    </row>
    <row r="145" spans="1:4" x14ac:dyDescent="0.2">
      <c r="A145" s="4">
        <v>144</v>
      </c>
      <c r="B145" s="1" t="s">
        <v>239</v>
      </c>
      <c r="C145" s="6">
        <v>17807264188</v>
      </c>
      <c r="D145" s="5">
        <v>28697</v>
      </c>
    </row>
    <row r="146" spans="1:4" x14ac:dyDescent="0.2">
      <c r="A146" s="4">
        <v>145</v>
      </c>
      <c r="B146" s="1" t="s">
        <v>240</v>
      </c>
      <c r="C146" s="6">
        <v>27303289089</v>
      </c>
      <c r="D146" s="5">
        <v>26751</v>
      </c>
    </row>
    <row r="147" spans="1:4" x14ac:dyDescent="0.2">
      <c r="A147" s="4">
        <v>146</v>
      </c>
      <c r="B147" s="1" t="s">
        <v>241</v>
      </c>
      <c r="C147" s="6">
        <v>15003061377</v>
      </c>
      <c r="D147" s="5">
        <v>18328</v>
      </c>
    </row>
    <row r="148" spans="1:4" x14ac:dyDescent="0.2">
      <c r="A148" s="4">
        <v>147</v>
      </c>
      <c r="B148" s="1" t="s">
        <v>242</v>
      </c>
      <c r="C148" s="6">
        <v>13904193894</v>
      </c>
      <c r="D148" s="5">
        <v>14354</v>
      </c>
    </row>
    <row r="149" spans="1:4" x14ac:dyDescent="0.2">
      <c r="A149" s="4">
        <v>148</v>
      </c>
      <c r="B149" s="1" t="s">
        <v>243</v>
      </c>
      <c r="C149" s="6">
        <v>28907248747</v>
      </c>
      <c r="D149" s="5">
        <v>32713</v>
      </c>
    </row>
    <row r="150" spans="1:4" x14ac:dyDescent="0.2">
      <c r="A150" s="4">
        <v>149</v>
      </c>
      <c r="B150" s="1" t="s">
        <v>244</v>
      </c>
      <c r="C150" s="6">
        <v>26104146463</v>
      </c>
      <c r="D150" s="5">
        <v>22385</v>
      </c>
    </row>
    <row r="151" spans="1:4" x14ac:dyDescent="0.2">
      <c r="A151" s="4">
        <v>150</v>
      </c>
      <c r="B151" s="1" t="s">
        <v>245</v>
      </c>
      <c r="C151" s="6">
        <v>18412098240</v>
      </c>
      <c r="D151" s="5">
        <v>31025</v>
      </c>
    </row>
    <row r="152" spans="1:4" x14ac:dyDescent="0.2">
      <c r="A152" s="4">
        <v>151</v>
      </c>
      <c r="B152" s="1" t="s">
        <v>246</v>
      </c>
      <c r="C152" s="6">
        <v>13109034664</v>
      </c>
      <c r="D152" s="5">
        <v>11569</v>
      </c>
    </row>
    <row r="153" spans="1:4" x14ac:dyDescent="0.2">
      <c r="A153" s="4">
        <v>152</v>
      </c>
      <c r="B153" s="1" t="s">
        <v>247</v>
      </c>
      <c r="C153" s="6">
        <v>12910164354</v>
      </c>
      <c r="D153" s="5">
        <v>10882</v>
      </c>
    </row>
    <row r="154" spans="1:4" x14ac:dyDescent="0.2">
      <c r="A154" s="4">
        <v>153</v>
      </c>
      <c r="B154" s="1" t="s">
        <v>248</v>
      </c>
      <c r="C154" s="6">
        <v>18210183496</v>
      </c>
      <c r="D154" s="5">
        <v>30242</v>
      </c>
    </row>
    <row r="155" spans="1:4" x14ac:dyDescent="0.2">
      <c r="A155" s="4">
        <v>154</v>
      </c>
      <c r="B155" s="1" t="s">
        <v>249</v>
      </c>
      <c r="C155" s="6">
        <v>18007046002</v>
      </c>
      <c r="D155" s="5">
        <v>29406</v>
      </c>
    </row>
    <row r="156" spans="1:4" x14ac:dyDescent="0.2">
      <c r="A156" s="4">
        <v>155</v>
      </c>
      <c r="B156" s="1" t="s">
        <v>250</v>
      </c>
      <c r="C156" s="6">
        <v>13406049698</v>
      </c>
      <c r="D156" s="5">
        <v>12574</v>
      </c>
    </row>
    <row r="157" spans="1:4" x14ac:dyDescent="0.2">
      <c r="A157" s="4">
        <v>156</v>
      </c>
      <c r="B157" s="1" t="s">
        <v>251</v>
      </c>
      <c r="C157" s="6">
        <v>12308069737</v>
      </c>
      <c r="D157" s="5">
        <v>8619</v>
      </c>
    </row>
    <row r="158" spans="1:4" x14ac:dyDescent="0.2">
      <c r="A158" s="4">
        <v>157</v>
      </c>
      <c r="B158" s="1" t="s">
        <v>252</v>
      </c>
      <c r="C158" s="6">
        <v>18110266519</v>
      </c>
      <c r="D158" s="5">
        <v>29885</v>
      </c>
    </row>
    <row r="159" spans="1:4" x14ac:dyDescent="0.2">
      <c r="A159" s="4">
        <v>158</v>
      </c>
      <c r="B159" s="1" t="s">
        <v>253</v>
      </c>
      <c r="C159" s="6">
        <v>28212275170</v>
      </c>
      <c r="D159" s="5">
        <v>30312</v>
      </c>
    </row>
    <row r="160" spans="1:4" x14ac:dyDescent="0.2">
      <c r="A160" s="4">
        <v>159</v>
      </c>
      <c r="B160" s="1" t="s">
        <v>254</v>
      </c>
      <c r="C160" s="6">
        <v>26301287975</v>
      </c>
      <c r="D160" s="5">
        <v>23039</v>
      </c>
    </row>
    <row r="161" spans="1:4" x14ac:dyDescent="0.2">
      <c r="A161" s="4">
        <v>160</v>
      </c>
      <c r="B161" s="1" t="s">
        <v>255</v>
      </c>
      <c r="C161" s="6">
        <v>25007088278</v>
      </c>
      <c r="D161" s="5">
        <v>18452</v>
      </c>
    </row>
    <row r="162" spans="1:4" x14ac:dyDescent="0.2">
      <c r="A162" s="4">
        <v>161</v>
      </c>
      <c r="B162" s="1" t="s">
        <v>256</v>
      </c>
      <c r="C162" s="6">
        <v>15306228274</v>
      </c>
      <c r="D162" s="5">
        <v>19532</v>
      </c>
    </row>
    <row r="163" spans="1:4" x14ac:dyDescent="0.2">
      <c r="A163" s="4">
        <v>162</v>
      </c>
      <c r="B163" s="1" t="s">
        <v>257</v>
      </c>
      <c r="C163" s="6">
        <v>25310044726</v>
      </c>
      <c r="D163" s="5">
        <v>19636</v>
      </c>
    </row>
    <row r="164" spans="1:4" x14ac:dyDescent="0.2">
      <c r="A164" s="4">
        <v>163</v>
      </c>
      <c r="B164" s="1" t="s">
        <v>258</v>
      </c>
      <c r="C164" s="6">
        <v>28710015079</v>
      </c>
      <c r="D164" s="5">
        <v>32051</v>
      </c>
    </row>
    <row r="165" spans="1:4" x14ac:dyDescent="0.2">
      <c r="A165" s="4">
        <v>164</v>
      </c>
      <c r="B165" s="1" t="s">
        <v>259</v>
      </c>
      <c r="C165" s="6">
        <v>16704161516</v>
      </c>
      <c r="D165" s="5">
        <v>24578</v>
      </c>
    </row>
    <row r="166" spans="1:4" x14ac:dyDescent="0.2">
      <c r="A166" s="4">
        <v>165</v>
      </c>
      <c r="B166" s="1" t="s">
        <v>260</v>
      </c>
      <c r="C166" s="6">
        <v>18606101944</v>
      </c>
      <c r="D166" s="5">
        <v>31573</v>
      </c>
    </row>
    <row r="167" spans="1:4" x14ac:dyDescent="0.2">
      <c r="A167" s="4">
        <v>166</v>
      </c>
      <c r="B167" s="1" t="s">
        <v>261</v>
      </c>
      <c r="C167" s="6">
        <v>26108043860</v>
      </c>
      <c r="D167" s="5">
        <v>22497</v>
      </c>
    </row>
    <row r="168" spans="1:4" x14ac:dyDescent="0.2">
      <c r="A168" s="4">
        <v>167</v>
      </c>
      <c r="B168" s="1" t="s">
        <v>262</v>
      </c>
      <c r="C168" s="6">
        <v>26711051798</v>
      </c>
      <c r="D168" s="5">
        <v>24781</v>
      </c>
    </row>
    <row r="169" spans="1:4" x14ac:dyDescent="0.2">
      <c r="A169" s="4">
        <v>168</v>
      </c>
      <c r="B169" s="1" t="s">
        <v>263</v>
      </c>
      <c r="C169" s="6">
        <v>18211044151</v>
      </c>
      <c r="D169" s="5">
        <v>30259</v>
      </c>
    </row>
    <row r="170" spans="1:4" x14ac:dyDescent="0.2">
      <c r="A170" s="4">
        <v>169</v>
      </c>
      <c r="B170" s="1" t="s">
        <v>264</v>
      </c>
      <c r="C170" s="6">
        <v>29008035149</v>
      </c>
      <c r="D170" s="5">
        <v>33088</v>
      </c>
    </row>
    <row r="171" spans="1:4" x14ac:dyDescent="0.2">
      <c r="A171" s="4">
        <v>170</v>
      </c>
      <c r="B171" s="1" t="s">
        <v>265</v>
      </c>
      <c r="C171" s="6">
        <v>27907255861</v>
      </c>
      <c r="D171" s="5">
        <v>29061</v>
      </c>
    </row>
    <row r="172" spans="1:4" x14ac:dyDescent="0.2">
      <c r="A172" s="4">
        <v>171</v>
      </c>
      <c r="B172" s="1" t="s">
        <v>266</v>
      </c>
      <c r="C172" s="6">
        <v>14104056063</v>
      </c>
      <c r="D172" s="5">
        <v>15071</v>
      </c>
    </row>
    <row r="173" spans="1:4" x14ac:dyDescent="0.2">
      <c r="A173" s="4">
        <v>172</v>
      </c>
      <c r="B173" s="1" t="s">
        <v>267</v>
      </c>
      <c r="C173" s="6">
        <v>28004172175</v>
      </c>
      <c r="D173" s="5">
        <v>29328</v>
      </c>
    </row>
    <row r="174" spans="1:4" x14ac:dyDescent="0.2">
      <c r="A174" s="4">
        <v>173</v>
      </c>
      <c r="B174" s="1" t="s">
        <v>268</v>
      </c>
      <c r="C174" s="6">
        <v>17007154927</v>
      </c>
      <c r="D174" s="5">
        <v>25764</v>
      </c>
    </row>
    <row r="175" spans="1:4" x14ac:dyDescent="0.2">
      <c r="A175" s="4">
        <v>174</v>
      </c>
      <c r="B175" s="1" t="s">
        <v>269</v>
      </c>
      <c r="C175" s="6">
        <v>16409247423</v>
      </c>
      <c r="D175" s="5">
        <v>23644</v>
      </c>
    </row>
    <row r="176" spans="1:4" x14ac:dyDescent="0.2">
      <c r="A176" s="4">
        <v>175</v>
      </c>
      <c r="B176" s="1" t="s">
        <v>270</v>
      </c>
      <c r="C176" s="6">
        <v>23412104357</v>
      </c>
      <c r="D176" s="5">
        <v>12763</v>
      </c>
    </row>
    <row r="177" spans="1:4" x14ac:dyDescent="0.2">
      <c r="A177" s="4">
        <v>176</v>
      </c>
      <c r="B177" s="1" t="s">
        <v>271</v>
      </c>
      <c r="C177" s="6">
        <v>23309233123</v>
      </c>
      <c r="D177" s="5">
        <v>12320</v>
      </c>
    </row>
    <row r="178" spans="1:4" x14ac:dyDescent="0.2">
      <c r="A178" s="4">
        <v>177</v>
      </c>
      <c r="B178" s="1" t="s">
        <v>272</v>
      </c>
      <c r="C178" s="6">
        <v>15904068255</v>
      </c>
      <c r="D178" s="5">
        <v>21646</v>
      </c>
    </row>
    <row r="179" spans="1:4" x14ac:dyDescent="0.2">
      <c r="A179" s="4">
        <v>178</v>
      </c>
      <c r="B179" s="1" t="s">
        <v>273</v>
      </c>
      <c r="C179" s="6">
        <v>26702025961</v>
      </c>
      <c r="D179" s="5">
        <v>24505</v>
      </c>
    </row>
    <row r="180" spans="1:4" x14ac:dyDescent="0.2">
      <c r="A180" s="4">
        <v>179</v>
      </c>
      <c r="B180" s="1" t="s">
        <v>274</v>
      </c>
      <c r="C180" s="6">
        <v>24908168939</v>
      </c>
      <c r="D180" s="5">
        <v>18126</v>
      </c>
    </row>
    <row r="181" spans="1:4" x14ac:dyDescent="0.2">
      <c r="A181" s="4">
        <v>180</v>
      </c>
      <c r="B181" s="1" t="s">
        <v>275</v>
      </c>
      <c r="C181" s="6">
        <v>15112241574</v>
      </c>
      <c r="D181" s="5">
        <v>18986</v>
      </c>
    </row>
    <row r="182" spans="1:4" x14ac:dyDescent="0.2">
      <c r="A182" s="4">
        <v>181</v>
      </c>
      <c r="B182" s="1" t="s">
        <v>276</v>
      </c>
      <c r="C182" s="6">
        <v>18409267316</v>
      </c>
      <c r="D182" s="5">
        <v>30951</v>
      </c>
    </row>
    <row r="183" spans="1:4" x14ac:dyDescent="0.2">
      <c r="A183" s="4">
        <v>182</v>
      </c>
      <c r="B183" s="1" t="s">
        <v>277</v>
      </c>
      <c r="C183" s="6">
        <v>19002182907</v>
      </c>
      <c r="D183" s="5">
        <v>32922</v>
      </c>
    </row>
    <row r="184" spans="1:4" x14ac:dyDescent="0.2">
      <c r="A184" s="4">
        <v>183</v>
      </c>
      <c r="B184" s="1" t="s">
        <v>278</v>
      </c>
      <c r="C184" s="6">
        <v>23711163756</v>
      </c>
      <c r="D184" s="5">
        <v>13835</v>
      </c>
    </row>
    <row r="185" spans="1:4" x14ac:dyDescent="0.2">
      <c r="A185" s="4">
        <v>184</v>
      </c>
      <c r="B185" s="1" t="s">
        <v>279</v>
      </c>
      <c r="C185" s="6">
        <v>23508123063</v>
      </c>
      <c r="D185" s="5">
        <v>13008</v>
      </c>
    </row>
    <row r="186" spans="1:4" x14ac:dyDescent="0.2">
      <c r="A186" s="4">
        <v>185</v>
      </c>
      <c r="B186" s="1" t="s">
        <v>280</v>
      </c>
      <c r="C186" s="6">
        <v>17702222127</v>
      </c>
      <c r="D186" s="5">
        <v>28178</v>
      </c>
    </row>
    <row r="187" spans="1:4" x14ac:dyDescent="0.2">
      <c r="A187" s="4">
        <v>186</v>
      </c>
      <c r="B187" s="1" t="s">
        <v>281</v>
      </c>
      <c r="C187" s="6">
        <v>12507282168</v>
      </c>
      <c r="D187" s="5">
        <v>9341</v>
      </c>
    </row>
    <row r="188" spans="1:4" x14ac:dyDescent="0.2">
      <c r="A188" s="4">
        <v>187</v>
      </c>
      <c r="B188" s="1" t="s">
        <v>282</v>
      </c>
      <c r="C188" s="6">
        <v>12609082955</v>
      </c>
      <c r="D188" s="5">
        <v>9748</v>
      </c>
    </row>
    <row r="189" spans="1:4" x14ac:dyDescent="0.2">
      <c r="A189" s="4">
        <v>188</v>
      </c>
      <c r="B189" s="1" t="s">
        <v>283</v>
      </c>
      <c r="C189" s="6">
        <v>25012191564</v>
      </c>
      <c r="D189" s="5">
        <v>18616</v>
      </c>
    </row>
    <row r="190" spans="1:4" x14ac:dyDescent="0.2">
      <c r="A190" s="4">
        <v>189</v>
      </c>
      <c r="B190" s="1" t="s">
        <v>284</v>
      </c>
      <c r="C190" s="6">
        <v>15303048234</v>
      </c>
      <c r="D190" s="5">
        <v>19422</v>
      </c>
    </row>
    <row r="191" spans="1:4" x14ac:dyDescent="0.2">
      <c r="A191" s="4">
        <v>190</v>
      </c>
      <c r="B191" s="1" t="s">
        <v>285</v>
      </c>
      <c r="C191" s="6">
        <v>28607163740</v>
      </c>
      <c r="D191" s="5">
        <v>31609</v>
      </c>
    </row>
    <row r="192" spans="1:4" x14ac:dyDescent="0.2">
      <c r="A192" s="4">
        <v>191</v>
      </c>
      <c r="B192" s="1" t="s">
        <v>286</v>
      </c>
      <c r="C192" s="6">
        <v>13104242990</v>
      </c>
      <c r="D192" s="5">
        <v>11437</v>
      </c>
    </row>
    <row r="193" spans="1:4" x14ac:dyDescent="0.2">
      <c r="A193" s="4">
        <v>192</v>
      </c>
      <c r="B193" s="1" t="s">
        <v>287</v>
      </c>
      <c r="C193" s="6">
        <v>24305056776</v>
      </c>
      <c r="D193" s="5">
        <v>15831</v>
      </c>
    </row>
    <row r="194" spans="1:4" x14ac:dyDescent="0.2">
      <c r="A194" s="4">
        <v>193</v>
      </c>
      <c r="B194" s="1" t="s">
        <v>288</v>
      </c>
      <c r="C194" s="6">
        <v>13004238052</v>
      </c>
      <c r="D194" s="5">
        <v>11071</v>
      </c>
    </row>
    <row r="195" spans="1:4" x14ac:dyDescent="0.2">
      <c r="A195" s="4">
        <v>194</v>
      </c>
      <c r="B195" s="1" t="s">
        <v>289</v>
      </c>
      <c r="C195" s="6">
        <v>24606059623</v>
      </c>
      <c r="D195" s="5">
        <v>16958</v>
      </c>
    </row>
    <row r="196" spans="1:4" x14ac:dyDescent="0.2">
      <c r="A196" s="4">
        <v>195</v>
      </c>
      <c r="B196" s="1" t="s">
        <v>290</v>
      </c>
      <c r="C196" s="6">
        <v>13611226489</v>
      </c>
      <c r="D196" s="5">
        <v>13476</v>
      </c>
    </row>
    <row r="197" spans="1:4" x14ac:dyDescent="0.2">
      <c r="A197" s="4">
        <v>196</v>
      </c>
      <c r="B197" s="1" t="s">
        <v>291</v>
      </c>
      <c r="C197" s="6">
        <v>12707226301</v>
      </c>
      <c r="D197" s="5">
        <v>10065</v>
      </c>
    </row>
    <row r="198" spans="1:4" x14ac:dyDescent="0.2">
      <c r="A198" s="4">
        <v>197</v>
      </c>
      <c r="B198" s="1" t="s">
        <v>292</v>
      </c>
      <c r="C198" s="6">
        <v>26704189353</v>
      </c>
      <c r="D198" s="5">
        <v>24580</v>
      </c>
    </row>
    <row r="199" spans="1:4" x14ac:dyDescent="0.2">
      <c r="A199" s="4">
        <v>198</v>
      </c>
      <c r="B199" s="1" t="s">
        <v>293</v>
      </c>
      <c r="C199" s="6">
        <v>23304248860</v>
      </c>
      <c r="D199" s="5">
        <v>12168</v>
      </c>
    </row>
    <row r="200" spans="1:4" x14ac:dyDescent="0.2">
      <c r="A200" s="4">
        <v>199</v>
      </c>
      <c r="B200" s="1" t="s">
        <v>294</v>
      </c>
      <c r="C200" s="6">
        <v>13402023041</v>
      </c>
      <c r="D200" s="5">
        <v>12452</v>
      </c>
    </row>
    <row r="201" spans="1:4" x14ac:dyDescent="0.2">
      <c r="A201" s="4">
        <v>200</v>
      </c>
      <c r="B201" s="1" t="s">
        <v>295</v>
      </c>
      <c r="C201" s="6">
        <v>14710046005</v>
      </c>
      <c r="D201" s="5">
        <v>17444</v>
      </c>
    </row>
    <row r="202" spans="1:4" x14ac:dyDescent="0.2">
      <c r="A202" s="4">
        <v>201</v>
      </c>
      <c r="B202" s="1" t="s">
        <v>296</v>
      </c>
      <c r="C202" s="6">
        <v>22802158404</v>
      </c>
      <c r="D202" s="5">
        <v>10273</v>
      </c>
    </row>
    <row r="203" spans="1:4" x14ac:dyDescent="0.2">
      <c r="A203" s="4">
        <v>202</v>
      </c>
      <c r="B203" s="1" t="s">
        <v>297</v>
      </c>
      <c r="C203" s="6">
        <v>27007172577</v>
      </c>
      <c r="D203" s="5">
        <v>25766</v>
      </c>
    </row>
    <row r="204" spans="1:4" x14ac:dyDescent="0.2">
      <c r="A204" s="4">
        <v>203</v>
      </c>
      <c r="B204" s="1" t="s">
        <v>298</v>
      </c>
      <c r="C204" s="6">
        <v>27001177139</v>
      </c>
      <c r="D204" s="5">
        <v>25585</v>
      </c>
    </row>
    <row r="205" spans="1:4" x14ac:dyDescent="0.2">
      <c r="A205" s="4">
        <v>204</v>
      </c>
      <c r="B205" s="1" t="s">
        <v>299</v>
      </c>
      <c r="C205" s="6">
        <v>28006057987</v>
      </c>
      <c r="D205" s="5">
        <v>29377</v>
      </c>
    </row>
    <row r="206" spans="1:4" x14ac:dyDescent="0.2">
      <c r="A206" s="4">
        <v>205</v>
      </c>
      <c r="B206" s="1" t="s">
        <v>300</v>
      </c>
      <c r="C206" s="6">
        <v>15103089937</v>
      </c>
      <c r="D206" s="5">
        <v>18695</v>
      </c>
    </row>
    <row r="207" spans="1:4" x14ac:dyDescent="0.2">
      <c r="A207" s="4">
        <v>206</v>
      </c>
      <c r="B207" s="1" t="s">
        <v>301</v>
      </c>
      <c r="C207" s="6">
        <v>17912047453</v>
      </c>
      <c r="D207" s="5">
        <v>29193</v>
      </c>
    </row>
    <row r="208" spans="1:4" x14ac:dyDescent="0.2">
      <c r="A208" s="4">
        <v>207</v>
      </c>
      <c r="B208" s="1" t="s">
        <v>302</v>
      </c>
      <c r="C208" s="6">
        <v>14405254467</v>
      </c>
      <c r="D208" s="5">
        <v>16217</v>
      </c>
    </row>
    <row r="209" spans="1:4" x14ac:dyDescent="0.2">
      <c r="A209" s="4">
        <v>208</v>
      </c>
      <c r="B209" s="1" t="s">
        <v>303</v>
      </c>
      <c r="C209" s="6">
        <v>13012278350</v>
      </c>
      <c r="D209" s="5">
        <v>11319</v>
      </c>
    </row>
    <row r="210" spans="1:4" x14ac:dyDescent="0.2">
      <c r="A210" s="4">
        <v>209</v>
      </c>
      <c r="B210" s="1" t="s">
        <v>304</v>
      </c>
      <c r="C210" s="6">
        <v>24708277231</v>
      </c>
      <c r="D210" s="5">
        <v>17406</v>
      </c>
    </row>
    <row r="211" spans="1:4" x14ac:dyDescent="0.2">
      <c r="A211" s="4">
        <v>210</v>
      </c>
      <c r="B211" s="1" t="s">
        <v>305</v>
      </c>
      <c r="C211" s="6">
        <v>12504233082</v>
      </c>
      <c r="D211" s="5">
        <v>9245</v>
      </c>
    </row>
    <row r="212" spans="1:4" x14ac:dyDescent="0.2">
      <c r="A212" s="4">
        <v>211</v>
      </c>
      <c r="B212" s="1" t="s">
        <v>306</v>
      </c>
      <c r="C212" s="6">
        <v>14210058140</v>
      </c>
      <c r="D212" s="5">
        <v>15619</v>
      </c>
    </row>
    <row r="213" spans="1:4" x14ac:dyDescent="0.2">
      <c r="A213" s="4">
        <v>212</v>
      </c>
      <c r="B213" s="1" t="s">
        <v>307</v>
      </c>
      <c r="C213" s="6">
        <v>14105283120</v>
      </c>
      <c r="D213" s="5">
        <v>15124</v>
      </c>
    </row>
    <row r="214" spans="1:4" x14ac:dyDescent="0.2">
      <c r="A214" s="4">
        <v>213</v>
      </c>
      <c r="B214" s="1" t="s">
        <v>308</v>
      </c>
      <c r="C214" s="6">
        <v>14304208049</v>
      </c>
      <c r="D214" s="5">
        <v>15816</v>
      </c>
    </row>
    <row r="215" spans="1:4" x14ac:dyDescent="0.2">
      <c r="A215" s="4">
        <v>214</v>
      </c>
      <c r="B215" s="1" t="s">
        <v>309</v>
      </c>
      <c r="C215" s="6">
        <v>12704061677</v>
      </c>
      <c r="D215" s="5">
        <v>9958</v>
      </c>
    </row>
    <row r="216" spans="1:4" x14ac:dyDescent="0.2">
      <c r="A216" s="4">
        <v>215</v>
      </c>
      <c r="B216" s="1" t="s">
        <v>310</v>
      </c>
      <c r="C216" s="6">
        <v>17001271355</v>
      </c>
      <c r="D216" s="5">
        <v>25595</v>
      </c>
    </row>
    <row r="217" spans="1:4" x14ac:dyDescent="0.2">
      <c r="A217" s="4">
        <v>216</v>
      </c>
      <c r="B217" s="1" t="s">
        <v>311</v>
      </c>
      <c r="C217" s="6">
        <v>17404254670</v>
      </c>
      <c r="D217" s="5">
        <v>27144</v>
      </c>
    </row>
    <row r="218" spans="1:4" x14ac:dyDescent="0.2">
      <c r="A218" s="4">
        <v>217</v>
      </c>
      <c r="B218" s="1" t="s">
        <v>312</v>
      </c>
      <c r="C218" s="6">
        <v>14005158684</v>
      </c>
      <c r="D218" s="5">
        <v>14746</v>
      </c>
    </row>
    <row r="219" spans="1:4" x14ac:dyDescent="0.2">
      <c r="A219" s="4">
        <v>218</v>
      </c>
      <c r="B219" s="1" t="s">
        <v>313</v>
      </c>
      <c r="C219" s="6">
        <v>13404199742</v>
      </c>
      <c r="D219" s="5">
        <v>12528</v>
      </c>
    </row>
    <row r="220" spans="1:4" x14ac:dyDescent="0.2">
      <c r="A220" s="4">
        <v>219</v>
      </c>
      <c r="B220" s="1" t="s">
        <v>314</v>
      </c>
      <c r="C220" s="6">
        <v>26502133683</v>
      </c>
      <c r="D220" s="5">
        <v>23786</v>
      </c>
    </row>
    <row r="221" spans="1:4" x14ac:dyDescent="0.2">
      <c r="A221" s="4">
        <v>220</v>
      </c>
      <c r="B221" s="1" t="s">
        <v>315</v>
      </c>
      <c r="C221" s="6">
        <v>24808169710</v>
      </c>
      <c r="D221" s="5">
        <v>17761</v>
      </c>
    </row>
    <row r="222" spans="1:4" x14ac:dyDescent="0.2">
      <c r="A222" s="4">
        <v>221</v>
      </c>
      <c r="B222" s="1" t="s">
        <v>316</v>
      </c>
      <c r="C222" s="6">
        <v>18204218498</v>
      </c>
      <c r="D222" s="5">
        <v>30062</v>
      </c>
    </row>
    <row r="223" spans="1:4" x14ac:dyDescent="0.2">
      <c r="A223" s="4">
        <v>222</v>
      </c>
      <c r="B223" s="1" t="s">
        <v>317</v>
      </c>
      <c r="C223" s="6">
        <v>13101242287</v>
      </c>
      <c r="D223" s="5">
        <v>11347</v>
      </c>
    </row>
    <row r="224" spans="1:4" x14ac:dyDescent="0.2">
      <c r="A224" s="4">
        <v>223</v>
      </c>
      <c r="B224" s="1" t="s">
        <v>318</v>
      </c>
      <c r="C224" s="6">
        <v>26401082837</v>
      </c>
      <c r="D224" s="5">
        <v>23384</v>
      </c>
    </row>
    <row r="225" spans="1:4" x14ac:dyDescent="0.2">
      <c r="A225" s="4">
        <v>224</v>
      </c>
      <c r="B225" s="1" t="s">
        <v>319</v>
      </c>
      <c r="C225" s="6">
        <v>14701259781</v>
      </c>
      <c r="D225" s="5">
        <v>17192</v>
      </c>
    </row>
    <row r="226" spans="1:4" x14ac:dyDescent="0.2">
      <c r="A226" s="4">
        <v>225</v>
      </c>
      <c r="B226" s="1" t="s">
        <v>320</v>
      </c>
      <c r="C226" s="6">
        <v>16112269122</v>
      </c>
      <c r="D226" s="5">
        <v>22641</v>
      </c>
    </row>
    <row r="227" spans="1:4" x14ac:dyDescent="0.2">
      <c r="A227" s="4">
        <v>226</v>
      </c>
      <c r="B227" s="1" t="s">
        <v>321</v>
      </c>
      <c r="C227" s="6">
        <v>26211192782</v>
      </c>
      <c r="D227" s="5">
        <v>22969</v>
      </c>
    </row>
    <row r="228" spans="1:4" x14ac:dyDescent="0.2">
      <c r="A228" s="4">
        <v>227</v>
      </c>
      <c r="B228" s="1" t="s">
        <v>322</v>
      </c>
      <c r="C228" s="6">
        <v>18708262844</v>
      </c>
      <c r="D228" s="5">
        <v>32015</v>
      </c>
    </row>
    <row r="229" spans="1:4" x14ac:dyDescent="0.2">
      <c r="A229" s="4">
        <v>228</v>
      </c>
      <c r="B229" s="1" t="s">
        <v>323</v>
      </c>
      <c r="C229" s="6">
        <v>27812076922</v>
      </c>
      <c r="D229" s="5">
        <v>28831</v>
      </c>
    </row>
    <row r="230" spans="1:4" x14ac:dyDescent="0.2">
      <c r="A230" s="4">
        <v>229</v>
      </c>
      <c r="B230" s="1" t="s">
        <v>324</v>
      </c>
      <c r="C230" s="6">
        <v>18511044418</v>
      </c>
      <c r="D230" s="5">
        <v>31355</v>
      </c>
    </row>
    <row r="231" spans="1:4" x14ac:dyDescent="0.2">
      <c r="A231" s="4">
        <v>230</v>
      </c>
      <c r="B231" s="1" t="s">
        <v>325</v>
      </c>
      <c r="C231" s="6">
        <v>23306088823</v>
      </c>
      <c r="D231" s="5">
        <v>12213</v>
      </c>
    </row>
    <row r="232" spans="1:4" x14ac:dyDescent="0.2">
      <c r="A232" s="4">
        <v>231</v>
      </c>
      <c r="B232" s="1" t="s">
        <v>326</v>
      </c>
      <c r="C232" s="6">
        <v>16211141564</v>
      </c>
      <c r="D232" s="5">
        <v>22964</v>
      </c>
    </row>
    <row r="233" spans="1:4" x14ac:dyDescent="0.2">
      <c r="A233" s="4">
        <v>232</v>
      </c>
      <c r="B233" s="1" t="s">
        <v>327</v>
      </c>
      <c r="C233" s="6">
        <v>16901185538</v>
      </c>
      <c r="D233" s="5">
        <v>25221</v>
      </c>
    </row>
    <row r="234" spans="1:4" x14ac:dyDescent="0.2">
      <c r="A234" s="4">
        <v>233</v>
      </c>
      <c r="B234" s="1" t="s">
        <v>328</v>
      </c>
      <c r="C234" s="6">
        <v>17501124450</v>
      </c>
      <c r="D234" s="5">
        <v>27406</v>
      </c>
    </row>
    <row r="235" spans="1:4" x14ac:dyDescent="0.2">
      <c r="A235" s="4">
        <v>234</v>
      </c>
      <c r="B235" s="1" t="s">
        <v>329</v>
      </c>
      <c r="C235" s="6">
        <v>16309139351</v>
      </c>
      <c r="D235" s="5">
        <v>23267</v>
      </c>
    </row>
    <row r="236" spans="1:4" x14ac:dyDescent="0.2">
      <c r="A236" s="4">
        <v>235</v>
      </c>
      <c r="B236" s="1" t="s">
        <v>330</v>
      </c>
      <c r="C236" s="6">
        <v>13511206294</v>
      </c>
      <c r="D236" s="5">
        <v>13108</v>
      </c>
    </row>
    <row r="237" spans="1:4" x14ac:dyDescent="0.2">
      <c r="A237" s="4">
        <v>236</v>
      </c>
      <c r="B237" s="1" t="s">
        <v>331</v>
      </c>
      <c r="C237" s="6">
        <v>18008222099</v>
      </c>
      <c r="D237" s="5">
        <v>29455</v>
      </c>
    </row>
    <row r="238" spans="1:4" x14ac:dyDescent="0.2">
      <c r="A238" s="4">
        <v>237</v>
      </c>
      <c r="B238" s="1" t="s">
        <v>332</v>
      </c>
      <c r="C238" s="6">
        <v>18804143306</v>
      </c>
      <c r="D238" s="5">
        <v>32247</v>
      </c>
    </row>
    <row r="239" spans="1:4" x14ac:dyDescent="0.2">
      <c r="A239" s="4">
        <v>238</v>
      </c>
      <c r="B239" s="1" t="s">
        <v>333</v>
      </c>
      <c r="C239" s="6">
        <v>12010184925</v>
      </c>
      <c r="D239" s="5">
        <v>7597</v>
      </c>
    </row>
    <row r="240" spans="1:4" x14ac:dyDescent="0.2">
      <c r="A240" s="4">
        <v>239</v>
      </c>
      <c r="B240" s="1" t="s">
        <v>334</v>
      </c>
      <c r="C240" s="6">
        <v>15307286024</v>
      </c>
      <c r="D240" s="5">
        <v>19568</v>
      </c>
    </row>
    <row r="241" spans="1:4" x14ac:dyDescent="0.2">
      <c r="A241" s="4">
        <v>240</v>
      </c>
      <c r="B241" s="1" t="s">
        <v>335</v>
      </c>
      <c r="C241" s="6">
        <v>12402222363</v>
      </c>
      <c r="D241" s="5">
        <v>8819</v>
      </c>
    </row>
    <row r="242" spans="1:4" x14ac:dyDescent="0.2">
      <c r="A242" s="4">
        <v>241</v>
      </c>
      <c r="B242" s="1" t="s">
        <v>336</v>
      </c>
      <c r="C242" s="6">
        <v>27003192452</v>
      </c>
      <c r="D242" s="5">
        <v>25646</v>
      </c>
    </row>
    <row r="243" spans="1:4" x14ac:dyDescent="0.2">
      <c r="A243" s="4">
        <v>242</v>
      </c>
      <c r="B243" s="1" t="s">
        <v>337</v>
      </c>
      <c r="C243" s="6">
        <v>18812177337</v>
      </c>
      <c r="D243" s="5">
        <v>32494</v>
      </c>
    </row>
    <row r="244" spans="1:4" x14ac:dyDescent="0.2">
      <c r="A244" s="4">
        <v>243</v>
      </c>
      <c r="B244" s="1" t="s">
        <v>338</v>
      </c>
      <c r="C244" s="6">
        <v>15805189170</v>
      </c>
      <c r="D244" s="5">
        <v>21323</v>
      </c>
    </row>
    <row r="245" spans="1:4" x14ac:dyDescent="0.2">
      <c r="A245" s="4">
        <v>244</v>
      </c>
      <c r="B245" s="1" t="s">
        <v>339</v>
      </c>
      <c r="C245" s="6">
        <v>12903158555</v>
      </c>
      <c r="D245" s="5">
        <v>10667</v>
      </c>
    </row>
    <row r="246" spans="1:4" x14ac:dyDescent="0.2">
      <c r="A246" s="4">
        <v>245</v>
      </c>
      <c r="B246" s="1" t="s">
        <v>340</v>
      </c>
      <c r="C246" s="6">
        <v>18007173298</v>
      </c>
      <c r="D246" s="5">
        <v>29419</v>
      </c>
    </row>
    <row r="247" spans="1:4" x14ac:dyDescent="0.2">
      <c r="A247" s="4">
        <v>246</v>
      </c>
      <c r="B247" s="1" t="s">
        <v>341</v>
      </c>
      <c r="C247" s="6">
        <v>25602138531</v>
      </c>
      <c r="D247" s="5">
        <v>20498</v>
      </c>
    </row>
    <row r="248" spans="1:4" x14ac:dyDescent="0.2">
      <c r="A248" s="4">
        <v>247</v>
      </c>
      <c r="B248" s="1" t="s">
        <v>342</v>
      </c>
      <c r="C248" s="6">
        <v>14808126491</v>
      </c>
      <c r="D248" s="5">
        <v>17757</v>
      </c>
    </row>
    <row r="249" spans="1:4" x14ac:dyDescent="0.2">
      <c r="A249" s="4">
        <v>248</v>
      </c>
      <c r="B249" s="1" t="s">
        <v>343</v>
      </c>
      <c r="C249" s="6">
        <v>26209202495</v>
      </c>
      <c r="D249" s="5">
        <v>22909</v>
      </c>
    </row>
    <row r="250" spans="1:4" x14ac:dyDescent="0.2">
      <c r="A250" s="4">
        <v>249</v>
      </c>
      <c r="B250" s="1" t="s">
        <v>344</v>
      </c>
      <c r="C250" s="6">
        <v>14603112366</v>
      </c>
      <c r="D250" s="5">
        <v>16872</v>
      </c>
    </row>
    <row r="251" spans="1:4" x14ac:dyDescent="0.2">
      <c r="A251" s="4">
        <v>250</v>
      </c>
      <c r="B251" s="1" t="s">
        <v>345</v>
      </c>
      <c r="C251" s="6">
        <v>12709243957</v>
      </c>
      <c r="D251" s="5">
        <v>10129</v>
      </c>
    </row>
    <row r="252" spans="1:4" x14ac:dyDescent="0.2">
      <c r="A252" s="4">
        <v>251</v>
      </c>
      <c r="B252" s="1" t="s">
        <v>346</v>
      </c>
      <c r="C252" s="6">
        <v>15511215273</v>
      </c>
      <c r="D252" s="5">
        <v>20414</v>
      </c>
    </row>
    <row r="253" spans="1:4" x14ac:dyDescent="0.2">
      <c r="A253" s="4">
        <v>252</v>
      </c>
      <c r="B253" s="1" t="s">
        <v>347</v>
      </c>
      <c r="C253" s="6">
        <v>16107289204</v>
      </c>
      <c r="D253" s="5">
        <v>22490</v>
      </c>
    </row>
    <row r="254" spans="1:4" x14ac:dyDescent="0.2">
      <c r="A254" s="4">
        <v>253</v>
      </c>
      <c r="B254" s="1" t="s">
        <v>348</v>
      </c>
      <c r="C254" s="6">
        <v>29011248176</v>
      </c>
      <c r="D254" s="5">
        <v>33201</v>
      </c>
    </row>
    <row r="255" spans="1:4" x14ac:dyDescent="0.2">
      <c r="A255" s="4">
        <v>254</v>
      </c>
      <c r="B255" s="1" t="s">
        <v>349</v>
      </c>
      <c r="C255" s="6">
        <v>23512245137</v>
      </c>
      <c r="D255" s="5">
        <v>13142</v>
      </c>
    </row>
    <row r="256" spans="1:4" x14ac:dyDescent="0.2">
      <c r="A256" s="4">
        <v>255</v>
      </c>
      <c r="B256" s="1" t="s">
        <v>350</v>
      </c>
      <c r="C256" s="6">
        <v>12608248033</v>
      </c>
      <c r="D256" s="5">
        <v>9733</v>
      </c>
    </row>
    <row r="257" spans="1:4" x14ac:dyDescent="0.2">
      <c r="A257" s="4">
        <v>256</v>
      </c>
      <c r="B257" s="1" t="s">
        <v>351</v>
      </c>
      <c r="C257" s="6">
        <v>28901041347</v>
      </c>
      <c r="D257" s="5">
        <v>32512</v>
      </c>
    </row>
    <row r="258" spans="1:4" x14ac:dyDescent="0.2">
      <c r="A258" s="4">
        <v>257</v>
      </c>
      <c r="B258" s="1" t="s">
        <v>352</v>
      </c>
      <c r="C258" s="6">
        <v>13807161684</v>
      </c>
      <c r="D258" s="5">
        <v>14077</v>
      </c>
    </row>
    <row r="259" spans="1:4" x14ac:dyDescent="0.2">
      <c r="A259" s="4">
        <v>258</v>
      </c>
      <c r="B259" s="1" t="s">
        <v>353</v>
      </c>
      <c r="C259" s="6">
        <v>18505277384</v>
      </c>
      <c r="D259" s="5">
        <v>31194</v>
      </c>
    </row>
    <row r="260" spans="1:4" x14ac:dyDescent="0.2">
      <c r="A260" s="4">
        <v>259</v>
      </c>
      <c r="B260" s="1" t="s">
        <v>354</v>
      </c>
      <c r="C260" s="6">
        <v>22507269628</v>
      </c>
      <c r="D260" s="5">
        <v>9339</v>
      </c>
    </row>
    <row r="261" spans="1:4" x14ac:dyDescent="0.2">
      <c r="A261" s="4">
        <v>260</v>
      </c>
      <c r="B261" s="1" t="s">
        <v>355</v>
      </c>
      <c r="C261" s="6">
        <v>13006173979</v>
      </c>
      <c r="D261" s="5">
        <v>11126</v>
      </c>
    </row>
    <row r="262" spans="1:4" x14ac:dyDescent="0.2">
      <c r="A262" s="4">
        <v>261</v>
      </c>
      <c r="B262" s="1" t="s">
        <v>356</v>
      </c>
      <c r="C262" s="6">
        <v>14203029187</v>
      </c>
      <c r="D262" s="5">
        <v>15402</v>
      </c>
    </row>
    <row r="263" spans="1:4" x14ac:dyDescent="0.2">
      <c r="A263" s="4">
        <v>262</v>
      </c>
      <c r="B263" s="1" t="s">
        <v>357</v>
      </c>
      <c r="C263" s="6">
        <v>12008159593</v>
      </c>
      <c r="D263" s="5">
        <v>7533</v>
      </c>
    </row>
    <row r="264" spans="1:4" x14ac:dyDescent="0.2">
      <c r="A264" s="4">
        <v>263</v>
      </c>
      <c r="B264" s="1" t="s">
        <v>358</v>
      </c>
      <c r="C264" s="6">
        <v>13504216024</v>
      </c>
      <c r="D264" s="5">
        <v>12895</v>
      </c>
    </row>
    <row r="265" spans="1:4" x14ac:dyDescent="0.2">
      <c r="A265" s="4">
        <v>264</v>
      </c>
      <c r="B265" s="1" t="s">
        <v>359</v>
      </c>
      <c r="C265" s="6">
        <v>16907017561</v>
      </c>
      <c r="D265" s="5">
        <v>25385</v>
      </c>
    </row>
    <row r="266" spans="1:4" x14ac:dyDescent="0.2">
      <c r="A266" s="4">
        <v>265</v>
      </c>
      <c r="B266" s="1" t="s">
        <v>360</v>
      </c>
      <c r="C266" s="6">
        <v>25410158365</v>
      </c>
      <c r="D266" s="5">
        <v>20012</v>
      </c>
    </row>
    <row r="267" spans="1:4" x14ac:dyDescent="0.2">
      <c r="A267" s="4">
        <v>266</v>
      </c>
      <c r="B267" s="1" t="s">
        <v>361</v>
      </c>
      <c r="C267" s="6">
        <v>17009073036</v>
      </c>
      <c r="D267" s="5">
        <v>25818</v>
      </c>
    </row>
    <row r="268" spans="1:4" x14ac:dyDescent="0.2">
      <c r="A268" s="4">
        <v>267</v>
      </c>
      <c r="B268" s="1" t="s">
        <v>362</v>
      </c>
      <c r="C268" s="6">
        <v>28002213856</v>
      </c>
      <c r="D268" s="5">
        <v>29272</v>
      </c>
    </row>
    <row r="269" spans="1:4" x14ac:dyDescent="0.2">
      <c r="A269" s="4">
        <v>268</v>
      </c>
      <c r="B269" s="1" t="s">
        <v>363</v>
      </c>
      <c r="C269" s="6">
        <v>22706127684</v>
      </c>
      <c r="D269" s="5">
        <v>10025</v>
      </c>
    </row>
    <row r="270" spans="1:4" x14ac:dyDescent="0.2">
      <c r="A270" s="4">
        <v>269</v>
      </c>
      <c r="B270" s="1" t="s">
        <v>364</v>
      </c>
      <c r="C270" s="6">
        <v>24112131961</v>
      </c>
      <c r="D270" s="5">
        <v>15323</v>
      </c>
    </row>
    <row r="271" spans="1:4" x14ac:dyDescent="0.2">
      <c r="A271" s="4">
        <v>270</v>
      </c>
      <c r="B271" s="1" t="s">
        <v>365</v>
      </c>
      <c r="C271" s="6">
        <v>13511043887</v>
      </c>
      <c r="D271" s="5">
        <v>13092</v>
      </c>
    </row>
    <row r="272" spans="1:4" x14ac:dyDescent="0.2">
      <c r="A272" s="4">
        <v>271</v>
      </c>
      <c r="B272" s="1" t="s">
        <v>366</v>
      </c>
      <c r="C272" s="6">
        <v>14512089889</v>
      </c>
      <c r="D272" s="5">
        <v>16779</v>
      </c>
    </row>
    <row r="273" spans="1:4" x14ac:dyDescent="0.2">
      <c r="A273" s="4">
        <v>272</v>
      </c>
      <c r="B273" s="1" t="s">
        <v>367</v>
      </c>
      <c r="C273" s="6">
        <v>24803198209</v>
      </c>
      <c r="D273" s="5">
        <v>17611</v>
      </c>
    </row>
    <row r="274" spans="1:4" x14ac:dyDescent="0.2">
      <c r="A274" s="4">
        <v>273</v>
      </c>
      <c r="B274" s="1" t="s">
        <v>368</v>
      </c>
      <c r="C274" s="6">
        <v>27403206031</v>
      </c>
      <c r="D274" s="5">
        <v>27108</v>
      </c>
    </row>
    <row r="275" spans="1:4" x14ac:dyDescent="0.2">
      <c r="A275" s="4">
        <v>274</v>
      </c>
      <c r="B275" s="1" t="s">
        <v>369</v>
      </c>
      <c r="C275" s="6">
        <v>22108204692</v>
      </c>
      <c r="D275" s="5">
        <v>7903</v>
      </c>
    </row>
    <row r="276" spans="1:4" x14ac:dyDescent="0.2">
      <c r="A276" s="4">
        <v>275</v>
      </c>
      <c r="B276" s="1" t="s">
        <v>370</v>
      </c>
      <c r="C276" s="6">
        <v>16606087594</v>
      </c>
      <c r="D276" s="5">
        <v>24266</v>
      </c>
    </row>
    <row r="277" spans="1:4" x14ac:dyDescent="0.2">
      <c r="A277" s="4">
        <v>276</v>
      </c>
      <c r="B277" s="1" t="s">
        <v>371</v>
      </c>
      <c r="C277" s="6">
        <v>27202172959</v>
      </c>
      <c r="D277" s="5">
        <v>26346</v>
      </c>
    </row>
    <row r="278" spans="1:4" x14ac:dyDescent="0.2">
      <c r="A278" s="4">
        <v>277</v>
      </c>
      <c r="B278" s="1" t="s">
        <v>372</v>
      </c>
      <c r="C278" s="6">
        <v>18802263488</v>
      </c>
      <c r="D278" s="5">
        <v>32199</v>
      </c>
    </row>
    <row r="279" spans="1:4" x14ac:dyDescent="0.2">
      <c r="A279" s="4">
        <v>278</v>
      </c>
      <c r="B279" s="1" t="s">
        <v>373</v>
      </c>
      <c r="C279" s="6">
        <v>22606051426</v>
      </c>
      <c r="D279" s="5">
        <v>9653</v>
      </c>
    </row>
    <row r="280" spans="1:4" x14ac:dyDescent="0.2">
      <c r="A280" s="4">
        <v>279</v>
      </c>
      <c r="B280" s="1" t="s">
        <v>374</v>
      </c>
      <c r="C280" s="6">
        <v>27203104168</v>
      </c>
      <c r="D280" s="5">
        <v>26368</v>
      </c>
    </row>
    <row r="281" spans="1:4" x14ac:dyDescent="0.2">
      <c r="A281" s="4">
        <v>280</v>
      </c>
      <c r="B281" s="1" t="s">
        <v>375</v>
      </c>
      <c r="C281" s="6">
        <v>22806058116</v>
      </c>
      <c r="D281" s="5">
        <v>10384</v>
      </c>
    </row>
    <row r="282" spans="1:4" x14ac:dyDescent="0.2">
      <c r="A282" s="4">
        <v>281</v>
      </c>
      <c r="B282" s="1" t="s">
        <v>376</v>
      </c>
      <c r="C282" s="6">
        <v>17803059356</v>
      </c>
      <c r="D282" s="5">
        <v>28554</v>
      </c>
    </row>
    <row r="283" spans="1:4" x14ac:dyDescent="0.2">
      <c r="A283" s="4">
        <v>282</v>
      </c>
      <c r="B283" s="1" t="s">
        <v>377</v>
      </c>
      <c r="C283" s="6">
        <v>28807059016</v>
      </c>
      <c r="D283" s="5">
        <v>32329</v>
      </c>
    </row>
    <row r="284" spans="1:4" x14ac:dyDescent="0.2">
      <c r="A284" s="4">
        <v>283</v>
      </c>
      <c r="B284" s="1" t="s">
        <v>378</v>
      </c>
      <c r="C284" s="6">
        <v>25505178569</v>
      </c>
      <c r="D284" s="5">
        <v>20226</v>
      </c>
    </row>
    <row r="285" spans="1:4" x14ac:dyDescent="0.2">
      <c r="A285" s="4">
        <v>284</v>
      </c>
      <c r="B285" s="1" t="s">
        <v>379</v>
      </c>
      <c r="C285" s="6">
        <v>24703156337</v>
      </c>
      <c r="D285" s="5">
        <v>17241</v>
      </c>
    </row>
    <row r="286" spans="1:4" x14ac:dyDescent="0.2">
      <c r="A286" s="4">
        <v>285</v>
      </c>
      <c r="B286" s="1" t="s">
        <v>380</v>
      </c>
      <c r="C286" s="6">
        <v>25210171172</v>
      </c>
      <c r="D286" s="5">
        <v>19284</v>
      </c>
    </row>
    <row r="287" spans="1:4" x14ac:dyDescent="0.2">
      <c r="A287" s="4">
        <v>286</v>
      </c>
      <c r="B287" s="1" t="s">
        <v>381</v>
      </c>
      <c r="C287" s="6">
        <v>14301139673</v>
      </c>
      <c r="D287" s="5">
        <v>15719</v>
      </c>
    </row>
    <row r="288" spans="1:4" x14ac:dyDescent="0.2">
      <c r="A288" s="4">
        <v>287</v>
      </c>
      <c r="B288" s="1" t="s">
        <v>382</v>
      </c>
      <c r="C288" s="6">
        <v>23508266273</v>
      </c>
      <c r="D288" s="5">
        <v>13022</v>
      </c>
    </row>
    <row r="289" spans="1:4" x14ac:dyDescent="0.2">
      <c r="A289" s="4">
        <v>288</v>
      </c>
      <c r="B289" s="1" t="s">
        <v>383</v>
      </c>
      <c r="C289" s="6">
        <v>24302282358</v>
      </c>
      <c r="D289" s="5">
        <v>15765</v>
      </c>
    </row>
    <row r="290" spans="1:4" x14ac:dyDescent="0.2">
      <c r="A290" s="4">
        <v>289</v>
      </c>
      <c r="B290" s="1" t="s">
        <v>384</v>
      </c>
      <c r="C290" s="6">
        <v>25704094513</v>
      </c>
      <c r="D290" s="5">
        <v>20919</v>
      </c>
    </row>
    <row r="291" spans="1:4" x14ac:dyDescent="0.2">
      <c r="A291" s="4">
        <v>290</v>
      </c>
      <c r="B291" s="1" t="s">
        <v>385</v>
      </c>
      <c r="C291" s="6">
        <v>23704101507</v>
      </c>
      <c r="D291" s="5">
        <v>13615</v>
      </c>
    </row>
    <row r="292" spans="1:4" x14ac:dyDescent="0.2">
      <c r="A292" s="4">
        <v>291</v>
      </c>
      <c r="B292" s="1" t="s">
        <v>386</v>
      </c>
      <c r="C292" s="6">
        <v>16904135926</v>
      </c>
      <c r="D292" s="5">
        <v>25306</v>
      </c>
    </row>
    <row r="293" spans="1:4" x14ac:dyDescent="0.2">
      <c r="A293" s="4">
        <v>292</v>
      </c>
      <c r="B293" s="1" t="s">
        <v>387</v>
      </c>
      <c r="C293" s="6">
        <v>27304254746</v>
      </c>
      <c r="D293" s="5">
        <v>26779</v>
      </c>
    </row>
    <row r="294" spans="1:4" x14ac:dyDescent="0.2">
      <c r="A294" s="4">
        <v>293</v>
      </c>
      <c r="B294" s="1" t="s">
        <v>388</v>
      </c>
      <c r="C294" s="6">
        <v>28105181621</v>
      </c>
      <c r="D294" s="5">
        <v>29724</v>
      </c>
    </row>
    <row r="295" spans="1:4" x14ac:dyDescent="0.2">
      <c r="A295" s="4">
        <v>294</v>
      </c>
      <c r="B295" s="1" t="s">
        <v>389</v>
      </c>
      <c r="C295" s="6">
        <v>26701076536</v>
      </c>
      <c r="D295" s="5">
        <v>24479</v>
      </c>
    </row>
    <row r="296" spans="1:4" x14ac:dyDescent="0.2">
      <c r="A296" s="4">
        <v>295</v>
      </c>
      <c r="B296" s="1" t="s">
        <v>390</v>
      </c>
      <c r="C296" s="6">
        <v>17402018843</v>
      </c>
      <c r="D296" s="5">
        <v>27061</v>
      </c>
    </row>
    <row r="297" spans="1:4" x14ac:dyDescent="0.2">
      <c r="A297" s="4">
        <v>296</v>
      </c>
      <c r="B297" s="1" t="s">
        <v>391</v>
      </c>
      <c r="C297" s="6">
        <v>26206074042</v>
      </c>
      <c r="D297" s="5">
        <v>22804</v>
      </c>
    </row>
    <row r="298" spans="1:4" x14ac:dyDescent="0.2">
      <c r="A298" s="4">
        <v>297</v>
      </c>
      <c r="B298" s="1" t="s">
        <v>392</v>
      </c>
      <c r="C298" s="6">
        <v>27508085944</v>
      </c>
      <c r="D298" s="5">
        <v>27614</v>
      </c>
    </row>
    <row r="299" spans="1:4" x14ac:dyDescent="0.2">
      <c r="A299" s="4">
        <v>298</v>
      </c>
      <c r="B299" s="1" t="s">
        <v>393</v>
      </c>
      <c r="C299" s="6">
        <v>26411043360</v>
      </c>
      <c r="D299" s="5">
        <v>23685</v>
      </c>
    </row>
    <row r="300" spans="1:4" x14ac:dyDescent="0.2">
      <c r="A300" s="4">
        <v>299</v>
      </c>
      <c r="B300" s="1" t="s">
        <v>394</v>
      </c>
      <c r="C300" s="6">
        <v>16910176985</v>
      </c>
      <c r="D300" s="5">
        <v>25493</v>
      </c>
    </row>
    <row r="301" spans="1:4" x14ac:dyDescent="0.2">
      <c r="A301" s="4">
        <v>300</v>
      </c>
      <c r="B301" s="1" t="s">
        <v>395</v>
      </c>
      <c r="C301" s="6">
        <v>28410267525</v>
      </c>
      <c r="D301" s="5">
        <v>30981</v>
      </c>
    </row>
    <row r="302" spans="1:4" x14ac:dyDescent="0.2">
      <c r="A302" s="4">
        <v>301</v>
      </c>
      <c r="B302" s="1" t="s">
        <v>396</v>
      </c>
      <c r="C302" s="6">
        <v>27611055610</v>
      </c>
      <c r="D302" s="5">
        <v>28069</v>
      </c>
    </row>
    <row r="303" spans="1:4" x14ac:dyDescent="0.2">
      <c r="A303" s="4">
        <v>302</v>
      </c>
      <c r="B303" s="1" t="s">
        <v>397</v>
      </c>
      <c r="C303" s="6">
        <v>17707129820</v>
      </c>
      <c r="D303" s="5">
        <v>28318</v>
      </c>
    </row>
    <row r="304" spans="1:4" x14ac:dyDescent="0.2">
      <c r="A304" s="4">
        <v>303</v>
      </c>
      <c r="B304" s="1" t="s">
        <v>398</v>
      </c>
      <c r="C304" s="6">
        <v>17710027332</v>
      </c>
      <c r="D304" s="5">
        <v>28400</v>
      </c>
    </row>
    <row r="305" spans="1:4" x14ac:dyDescent="0.2">
      <c r="A305" s="4">
        <v>304</v>
      </c>
      <c r="B305" s="1" t="s">
        <v>399</v>
      </c>
      <c r="C305" s="6">
        <v>13507218456</v>
      </c>
      <c r="D305" s="5">
        <v>12986</v>
      </c>
    </row>
    <row r="306" spans="1:4" x14ac:dyDescent="0.2">
      <c r="A306" s="4">
        <v>305</v>
      </c>
      <c r="B306" s="1" t="s">
        <v>400</v>
      </c>
      <c r="C306" s="6">
        <v>25607248072</v>
      </c>
      <c r="D306" s="5">
        <v>20660</v>
      </c>
    </row>
    <row r="307" spans="1:4" x14ac:dyDescent="0.2">
      <c r="A307" s="4">
        <v>306</v>
      </c>
      <c r="B307" s="1" t="s">
        <v>401</v>
      </c>
      <c r="C307" s="6">
        <v>22507149612</v>
      </c>
      <c r="D307" s="5">
        <v>9327</v>
      </c>
    </row>
    <row r="308" spans="1:4" x14ac:dyDescent="0.2">
      <c r="A308" s="4">
        <v>307</v>
      </c>
      <c r="B308" s="1" t="s">
        <v>402</v>
      </c>
      <c r="C308" s="6">
        <v>17302289589</v>
      </c>
      <c r="D308" s="5">
        <v>26723</v>
      </c>
    </row>
    <row r="309" spans="1:4" x14ac:dyDescent="0.2">
      <c r="A309" s="4">
        <v>308</v>
      </c>
      <c r="B309" s="1" t="s">
        <v>403</v>
      </c>
      <c r="C309" s="6">
        <v>12102044108</v>
      </c>
      <c r="D309" s="5">
        <v>7706</v>
      </c>
    </row>
    <row r="310" spans="1:4" x14ac:dyDescent="0.2">
      <c r="A310" s="4">
        <v>309</v>
      </c>
      <c r="B310" s="1" t="s">
        <v>404</v>
      </c>
      <c r="C310" s="6">
        <v>12403194938</v>
      </c>
      <c r="D310" s="5">
        <v>8845</v>
      </c>
    </row>
    <row r="311" spans="1:4" x14ac:dyDescent="0.2">
      <c r="A311" s="4">
        <v>310</v>
      </c>
      <c r="B311" s="1" t="s">
        <v>405</v>
      </c>
      <c r="C311" s="6">
        <v>22302228961</v>
      </c>
      <c r="D311" s="5">
        <v>8454</v>
      </c>
    </row>
    <row r="312" spans="1:4" x14ac:dyDescent="0.2">
      <c r="A312" s="4">
        <v>311</v>
      </c>
      <c r="B312" s="1" t="s">
        <v>406</v>
      </c>
      <c r="C312" s="6">
        <v>17111253779</v>
      </c>
      <c r="D312" s="5">
        <v>26262</v>
      </c>
    </row>
    <row r="313" spans="1:4" x14ac:dyDescent="0.2">
      <c r="A313" s="4">
        <v>312</v>
      </c>
      <c r="B313" s="1" t="s">
        <v>407</v>
      </c>
      <c r="C313" s="6">
        <v>14803034048</v>
      </c>
      <c r="D313" s="5">
        <v>17595</v>
      </c>
    </row>
    <row r="314" spans="1:4" x14ac:dyDescent="0.2">
      <c r="A314" s="4">
        <v>313</v>
      </c>
      <c r="B314" s="1" t="s">
        <v>408</v>
      </c>
      <c r="C314" s="6">
        <v>25109252329</v>
      </c>
      <c r="D314" s="5">
        <v>18896</v>
      </c>
    </row>
    <row r="315" spans="1:4" x14ac:dyDescent="0.2">
      <c r="A315" s="4">
        <v>314</v>
      </c>
      <c r="B315" s="1" t="s">
        <v>409</v>
      </c>
      <c r="C315" s="6">
        <v>25201028618</v>
      </c>
      <c r="D315" s="5">
        <v>18995</v>
      </c>
    </row>
    <row r="316" spans="1:4" x14ac:dyDescent="0.2">
      <c r="A316" s="4">
        <v>315</v>
      </c>
      <c r="B316" s="1" t="s">
        <v>410</v>
      </c>
      <c r="C316" s="6">
        <v>14711057947</v>
      </c>
      <c r="D316" s="5">
        <v>17476</v>
      </c>
    </row>
    <row r="317" spans="1:4" x14ac:dyDescent="0.2">
      <c r="A317" s="4">
        <v>316</v>
      </c>
      <c r="B317" s="1" t="s">
        <v>411</v>
      </c>
      <c r="C317" s="6">
        <v>22410264595</v>
      </c>
      <c r="D317" s="5">
        <v>9066</v>
      </c>
    </row>
    <row r="318" spans="1:4" x14ac:dyDescent="0.2">
      <c r="A318" s="4">
        <v>317</v>
      </c>
      <c r="B318" s="1" t="s">
        <v>412</v>
      </c>
      <c r="C318" s="6">
        <v>14904215200</v>
      </c>
      <c r="D318" s="5">
        <v>18009</v>
      </c>
    </row>
    <row r="319" spans="1:4" x14ac:dyDescent="0.2">
      <c r="A319" s="4">
        <v>318</v>
      </c>
      <c r="B319" s="1" t="s">
        <v>413</v>
      </c>
      <c r="C319" s="6">
        <v>12901068101</v>
      </c>
      <c r="D319" s="5">
        <v>10599</v>
      </c>
    </row>
    <row r="320" spans="1:4" x14ac:dyDescent="0.2">
      <c r="A320" s="4">
        <v>319</v>
      </c>
      <c r="B320" s="1" t="s">
        <v>414</v>
      </c>
      <c r="C320" s="6">
        <v>14005182445</v>
      </c>
      <c r="D320" s="5">
        <v>14749</v>
      </c>
    </row>
    <row r="321" spans="1:4" x14ac:dyDescent="0.2">
      <c r="A321" s="4">
        <v>320</v>
      </c>
      <c r="B321" s="1" t="s">
        <v>415</v>
      </c>
      <c r="C321" s="6">
        <v>18511272759</v>
      </c>
      <c r="D321" s="5">
        <v>31378</v>
      </c>
    </row>
    <row r="322" spans="1:4" x14ac:dyDescent="0.2">
      <c r="A322" s="4">
        <v>321</v>
      </c>
      <c r="B322" s="1" t="s">
        <v>416</v>
      </c>
      <c r="C322" s="6">
        <v>14203169836</v>
      </c>
      <c r="D322" s="5">
        <v>15416</v>
      </c>
    </row>
    <row r="323" spans="1:4" x14ac:dyDescent="0.2">
      <c r="A323" s="4">
        <v>322</v>
      </c>
      <c r="B323" s="1" t="s">
        <v>417</v>
      </c>
      <c r="C323" s="6">
        <v>16607035690</v>
      </c>
      <c r="D323" s="5">
        <v>24291</v>
      </c>
    </row>
    <row r="324" spans="1:4" x14ac:dyDescent="0.2">
      <c r="A324" s="4">
        <v>323</v>
      </c>
      <c r="B324" s="1" t="s">
        <v>418</v>
      </c>
      <c r="C324" s="6">
        <v>24403034609</v>
      </c>
      <c r="D324" s="5">
        <v>16134</v>
      </c>
    </row>
    <row r="325" spans="1:4" x14ac:dyDescent="0.2">
      <c r="A325" s="4">
        <v>324</v>
      </c>
      <c r="B325" s="1" t="s">
        <v>419</v>
      </c>
      <c r="C325" s="6">
        <v>28812054914</v>
      </c>
      <c r="D325" s="5">
        <v>32482</v>
      </c>
    </row>
    <row r="326" spans="1:4" x14ac:dyDescent="0.2">
      <c r="A326" s="4">
        <v>325</v>
      </c>
      <c r="B326" s="1" t="s">
        <v>420</v>
      </c>
      <c r="C326" s="6">
        <v>13511065432</v>
      </c>
      <c r="D326" s="5">
        <v>13094</v>
      </c>
    </row>
    <row r="327" spans="1:4" x14ac:dyDescent="0.2">
      <c r="A327" s="4">
        <v>326</v>
      </c>
      <c r="B327" s="1" t="s">
        <v>421</v>
      </c>
      <c r="C327" s="6">
        <v>13606206899</v>
      </c>
      <c r="D327" s="5">
        <v>13321</v>
      </c>
    </row>
    <row r="328" spans="1:4" x14ac:dyDescent="0.2">
      <c r="A328" s="4">
        <v>327</v>
      </c>
      <c r="B328" s="1" t="s">
        <v>422</v>
      </c>
      <c r="C328" s="6">
        <v>26701198480</v>
      </c>
      <c r="D328" s="5">
        <v>24491</v>
      </c>
    </row>
    <row r="329" spans="1:4" x14ac:dyDescent="0.2">
      <c r="A329" s="4">
        <v>328</v>
      </c>
      <c r="B329" s="1" t="s">
        <v>423</v>
      </c>
      <c r="C329" s="6">
        <v>17407151323</v>
      </c>
      <c r="D329" s="5">
        <v>27225</v>
      </c>
    </row>
    <row r="330" spans="1:4" x14ac:dyDescent="0.2">
      <c r="A330" s="4">
        <v>329</v>
      </c>
      <c r="B330" s="1" t="s">
        <v>424</v>
      </c>
      <c r="C330" s="6">
        <v>16205109648</v>
      </c>
      <c r="D330" s="5">
        <v>22776</v>
      </c>
    </row>
    <row r="331" spans="1:4" x14ac:dyDescent="0.2">
      <c r="A331" s="4">
        <v>330</v>
      </c>
      <c r="B331" s="1" t="s">
        <v>425</v>
      </c>
      <c r="C331" s="6">
        <v>12109246355</v>
      </c>
      <c r="D331" s="5">
        <v>7938</v>
      </c>
    </row>
    <row r="332" spans="1:4" x14ac:dyDescent="0.2">
      <c r="A332" s="4">
        <v>331</v>
      </c>
      <c r="B332" s="1" t="s">
        <v>426</v>
      </c>
      <c r="C332" s="6">
        <v>18703061279</v>
      </c>
      <c r="D332" s="5">
        <v>31842</v>
      </c>
    </row>
    <row r="333" spans="1:4" x14ac:dyDescent="0.2">
      <c r="A333" s="4">
        <v>332</v>
      </c>
      <c r="B333" s="1" t="s">
        <v>427</v>
      </c>
      <c r="C333" s="6">
        <v>27404112539</v>
      </c>
      <c r="D333" s="5">
        <v>27130</v>
      </c>
    </row>
    <row r="334" spans="1:4" x14ac:dyDescent="0.2">
      <c r="A334" s="4">
        <v>333</v>
      </c>
      <c r="B334" s="1" t="s">
        <v>428</v>
      </c>
      <c r="C334" s="6">
        <v>14805088798</v>
      </c>
      <c r="D334" s="5">
        <v>17661</v>
      </c>
    </row>
    <row r="335" spans="1:4" x14ac:dyDescent="0.2">
      <c r="A335" s="4">
        <v>334</v>
      </c>
      <c r="B335" s="1" t="s">
        <v>429</v>
      </c>
      <c r="C335" s="6">
        <v>26301091353</v>
      </c>
      <c r="D335" s="5">
        <v>23020</v>
      </c>
    </row>
    <row r="336" spans="1:4" x14ac:dyDescent="0.2">
      <c r="A336" s="4">
        <v>335</v>
      </c>
      <c r="B336" s="1" t="s">
        <v>430</v>
      </c>
      <c r="C336" s="6">
        <v>25207168840</v>
      </c>
      <c r="D336" s="5">
        <v>19191</v>
      </c>
    </row>
    <row r="337" spans="1:4" x14ac:dyDescent="0.2">
      <c r="A337" s="4">
        <v>336</v>
      </c>
      <c r="B337" s="1" t="s">
        <v>431</v>
      </c>
      <c r="C337" s="6">
        <v>15804154571</v>
      </c>
      <c r="D337" s="5">
        <v>21290</v>
      </c>
    </row>
    <row r="338" spans="1:4" x14ac:dyDescent="0.2">
      <c r="A338" s="4">
        <v>337</v>
      </c>
      <c r="B338" s="1" t="s">
        <v>432</v>
      </c>
      <c r="C338" s="6">
        <v>18707045695</v>
      </c>
      <c r="D338" s="5">
        <v>31962</v>
      </c>
    </row>
    <row r="339" spans="1:4" x14ac:dyDescent="0.2">
      <c r="A339" s="4">
        <v>338</v>
      </c>
      <c r="B339" s="1" t="s">
        <v>433</v>
      </c>
      <c r="C339" s="6">
        <v>27401014098</v>
      </c>
      <c r="D339" s="5">
        <v>27030</v>
      </c>
    </row>
    <row r="340" spans="1:4" x14ac:dyDescent="0.2">
      <c r="A340" s="4">
        <v>339</v>
      </c>
      <c r="B340" s="1" t="s">
        <v>434</v>
      </c>
      <c r="C340" s="6">
        <v>15410123804</v>
      </c>
      <c r="D340" s="5">
        <v>20009</v>
      </c>
    </row>
    <row r="341" spans="1:4" x14ac:dyDescent="0.2">
      <c r="A341" s="4">
        <v>340</v>
      </c>
      <c r="B341" s="1" t="s">
        <v>435</v>
      </c>
      <c r="C341" s="6">
        <v>25309256656</v>
      </c>
      <c r="D341" s="5">
        <v>19627</v>
      </c>
    </row>
    <row r="342" spans="1:4" x14ac:dyDescent="0.2">
      <c r="A342" s="4">
        <v>341</v>
      </c>
      <c r="B342" s="1" t="s">
        <v>436</v>
      </c>
      <c r="C342" s="6">
        <v>12001093467</v>
      </c>
      <c r="D342" s="5">
        <v>7314</v>
      </c>
    </row>
    <row r="343" spans="1:4" x14ac:dyDescent="0.2">
      <c r="A343" s="4">
        <v>342</v>
      </c>
      <c r="B343" s="1" t="s">
        <v>437</v>
      </c>
      <c r="C343" s="6">
        <v>18401029063</v>
      </c>
      <c r="D343" s="5">
        <v>30683</v>
      </c>
    </row>
    <row r="344" spans="1:4" x14ac:dyDescent="0.2">
      <c r="A344" s="4">
        <v>343</v>
      </c>
      <c r="B344" s="1" t="s">
        <v>438</v>
      </c>
      <c r="C344" s="6">
        <v>28611171806</v>
      </c>
      <c r="D344" s="5">
        <v>31733</v>
      </c>
    </row>
    <row r="345" spans="1:4" x14ac:dyDescent="0.2">
      <c r="A345" s="4">
        <v>344</v>
      </c>
      <c r="B345" s="1" t="s">
        <v>439</v>
      </c>
      <c r="C345" s="6">
        <v>14402137716</v>
      </c>
      <c r="D345" s="5">
        <v>16115</v>
      </c>
    </row>
    <row r="346" spans="1:4" x14ac:dyDescent="0.2">
      <c r="A346" s="4">
        <v>345</v>
      </c>
      <c r="B346" s="1" t="s">
        <v>5</v>
      </c>
      <c r="C346" s="6">
        <v>18209088098</v>
      </c>
      <c r="D346" s="5">
        <v>30202</v>
      </c>
    </row>
    <row r="347" spans="1:4" x14ac:dyDescent="0.2">
      <c r="A347" s="4">
        <v>346</v>
      </c>
      <c r="B347" s="1" t="s">
        <v>440</v>
      </c>
      <c r="C347" s="6">
        <v>17802013913</v>
      </c>
      <c r="D347" s="5">
        <v>28522</v>
      </c>
    </row>
    <row r="348" spans="1:4" x14ac:dyDescent="0.2">
      <c r="A348" s="4">
        <v>347</v>
      </c>
      <c r="B348" s="1" t="s">
        <v>441</v>
      </c>
      <c r="C348" s="6">
        <v>26801289677</v>
      </c>
      <c r="D348" s="5">
        <v>24865</v>
      </c>
    </row>
    <row r="349" spans="1:4" x14ac:dyDescent="0.2">
      <c r="A349" s="4">
        <v>348</v>
      </c>
      <c r="B349" s="1" t="s">
        <v>442</v>
      </c>
      <c r="C349" s="6">
        <v>22407123951</v>
      </c>
      <c r="D349" s="5">
        <v>8960</v>
      </c>
    </row>
    <row r="350" spans="1:4" x14ac:dyDescent="0.2">
      <c r="A350" s="4">
        <v>349</v>
      </c>
      <c r="B350" s="1" t="s">
        <v>443</v>
      </c>
      <c r="C350" s="6">
        <v>13808143920</v>
      </c>
      <c r="D350" s="5">
        <v>14106</v>
      </c>
    </row>
    <row r="351" spans="1:4" x14ac:dyDescent="0.2">
      <c r="A351" s="4">
        <v>350</v>
      </c>
      <c r="B351" s="1" t="s">
        <v>444</v>
      </c>
      <c r="C351" s="6">
        <v>27311182939</v>
      </c>
      <c r="D351" s="5">
        <v>26986</v>
      </c>
    </row>
    <row r="352" spans="1:4" x14ac:dyDescent="0.2">
      <c r="A352" s="4">
        <v>351</v>
      </c>
      <c r="B352" s="1" t="s">
        <v>445</v>
      </c>
      <c r="C352" s="6">
        <v>26308052289</v>
      </c>
      <c r="D352" s="5">
        <v>23228</v>
      </c>
    </row>
    <row r="353" spans="1:4" x14ac:dyDescent="0.2">
      <c r="A353" s="4">
        <v>352</v>
      </c>
      <c r="B353" s="1" t="s">
        <v>446</v>
      </c>
      <c r="C353" s="6">
        <v>15109116704</v>
      </c>
      <c r="D353" s="5">
        <v>18882</v>
      </c>
    </row>
    <row r="354" spans="1:4" x14ac:dyDescent="0.2">
      <c r="A354" s="4">
        <v>353</v>
      </c>
      <c r="B354" s="1" t="s">
        <v>447</v>
      </c>
      <c r="C354" s="6">
        <v>28908138068</v>
      </c>
      <c r="D354" s="5">
        <v>32733</v>
      </c>
    </row>
    <row r="355" spans="1:4" x14ac:dyDescent="0.2">
      <c r="A355" s="4">
        <v>354</v>
      </c>
      <c r="B355" s="1" t="s">
        <v>448</v>
      </c>
      <c r="C355" s="6">
        <v>13110182762</v>
      </c>
      <c r="D355" s="5">
        <v>11614</v>
      </c>
    </row>
    <row r="356" spans="1:4" x14ac:dyDescent="0.2">
      <c r="A356" s="4">
        <v>355</v>
      </c>
      <c r="B356" s="1" t="s">
        <v>449</v>
      </c>
      <c r="C356" s="6">
        <v>12003137848</v>
      </c>
      <c r="D356" s="5">
        <v>7378</v>
      </c>
    </row>
    <row r="357" spans="1:4" x14ac:dyDescent="0.2">
      <c r="A357" s="4">
        <v>356</v>
      </c>
      <c r="B357" s="1" t="s">
        <v>450</v>
      </c>
      <c r="C357" s="6">
        <v>13309149596</v>
      </c>
      <c r="D357" s="5">
        <v>12311</v>
      </c>
    </row>
    <row r="358" spans="1:4" x14ac:dyDescent="0.2">
      <c r="A358" s="4">
        <v>357</v>
      </c>
      <c r="B358" s="1" t="s">
        <v>451</v>
      </c>
      <c r="C358" s="6">
        <v>18002031218</v>
      </c>
      <c r="D358" s="5">
        <v>29254</v>
      </c>
    </row>
    <row r="359" spans="1:4" x14ac:dyDescent="0.2">
      <c r="A359" s="4">
        <v>358</v>
      </c>
      <c r="B359" s="1" t="s">
        <v>452</v>
      </c>
      <c r="C359" s="6">
        <v>23605056801</v>
      </c>
      <c r="D359" s="5">
        <v>13275</v>
      </c>
    </row>
    <row r="360" spans="1:4" x14ac:dyDescent="0.2">
      <c r="A360" s="4">
        <v>359</v>
      </c>
      <c r="B360" s="1" t="s">
        <v>453</v>
      </c>
      <c r="C360" s="6">
        <v>16011062099</v>
      </c>
      <c r="D360" s="5">
        <v>22226</v>
      </c>
    </row>
    <row r="361" spans="1:4" x14ac:dyDescent="0.2">
      <c r="A361" s="4">
        <v>360</v>
      </c>
      <c r="B361" s="1" t="s">
        <v>454</v>
      </c>
      <c r="C361" s="6">
        <v>16604236391</v>
      </c>
      <c r="D361" s="5">
        <v>24220</v>
      </c>
    </row>
    <row r="362" spans="1:4" x14ac:dyDescent="0.2">
      <c r="A362" s="4">
        <v>361</v>
      </c>
      <c r="B362" s="1" t="s">
        <v>455</v>
      </c>
      <c r="C362" s="6">
        <v>15209015299</v>
      </c>
      <c r="D362" s="5">
        <v>19238</v>
      </c>
    </row>
    <row r="363" spans="1:4" x14ac:dyDescent="0.2">
      <c r="A363" s="4">
        <v>362</v>
      </c>
      <c r="B363" s="1" t="s">
        <v>456</v>
      </c>
      <c r="C363" s="6">
        <v>16003037956</v>
      </c>
      <c r="D363" s="5">
        <v>21978</v>
      </c>
    </row>
    <row r="364" spans="1:4" x14ac:dyDescent="0.2">
      <c r="A364" s="4">
        <v>363</v>
      </c>
      <c r="B364" s="1" t="s">
        <v>457</v>
      </c>
      <c r="C364" s="6">
        <v>22006115768</v>
      </c>
      <c r="D364" s="5">
        <v>7468</v>
      </c>
    </row>
    <row r="365" spans="1:4" x14ac:dyDescent="0.2">
      <c r="A365" s="4">
        <v>364</v>
      </c>
      <c r="B365" s="1" t="s">
        <v>458</v>
      </c>
      <c r="C365" s="6">
        <v>22611148278</v>
      </c>
      <c r="D365" s="5">
        <v>9815</v>
      </c>
    </row>
    <row r="366" spans="1:4" x14ac:dyDescent="0.2">
      <c r="A366" s="4">
        <v>365</v>
      </c>
      <c r="B366" s="1" t="s">
        <v>459</v>
      </c>
      <c r="C366" s="6">
        <v>13705156165</v>
      </c>
      <c r="D366" s="5">
        <v>13650</v>
      </c>
    </row>
    <row r="367" spans="1:4" x14ac:dyDescent="0.2">
      <c r="A367" s="4">
        <v>366</v>
      </c>
      <c r="B367" s="1" t="s">
        <v>460</v>
      </c>
      <c r="C367" s="6">
        <v>26009148376</v>
      </c>
      <c r="D367" s="5">
        <v>22173</v>
      </c>
    </row>
    <row r="368" spans="1:4" x14ac:dyDescent="0.2">
      <c r="A368" s="4">
        <v>367</v>
      </c>
      <c r="B368" s="1" t="s">
        <v>461</v>
      </c>
      <c r="C368" s="6">
        <v>24409131164</v>
      </c>
      <c r="D368" s="5">
        <v>16328</v>
      </c>
    </row>
    <row r="369" spans="1:4" x14ac:dyDescent="0.2">
      <c r="A369" s="4">
        <v>368</v>
      </c>
      <c r="B369" s="1" t="s">
        <v>462</v>
      </c>
      <c r="C369" s="6">
        <v>16702052593</v>
      </c>
      <c r="D369" s="5">
        <v>24508</v>
      </c>
    </row>
    <row r="370" spans="1:4" x14ac:dyDescent="0.2">
      <c r="A370" s="4">
        <v>369</v>
      </c>
      <c r="B370" s="1" t="s">
        <v>463</v>
      </c>
      <c r="C370" s="6">
        <v>15602239572</v>
      </c>
      <c r="D370" s="5">
        <v>20508</v>
      </c>
    </row>
    <row r="371" spans="1:4" x14ac:dyDescent="0.2">
      <c r="A371" s="4">
        <v>370</v>
      </c>
      <c r="B371" s="1" t="s">
        <v>464</v>
      </c>
      <c r="C371" s="6">
        <v>27601167271</v>
      </c>
      <c r="D371" s="5">
        <v>27775</v>
      </c>
    </row>
    <row r="372" spans="1:4" x14ac:dyDescent="0.2">
      <c r="A372" s="4">
        <v>371</v>
      </c>
      <c r="B372" s="1" t="s">
        <v>465</v>
      </c>
      <c r="C372" s="6">
        <v>14608131673</v>
      </c>
      <c r="D372" s="5">
        <v>17027</v>
      </c>
    </row>
    <row r="373" spans="1:4" x14ac:dyDescent="0.2">
      <c r="A373" s="4">
        <v>372</v>
      </c>
      <c r="B373" s="1" t="s">
        <v>466</v>
      </c>
      <c r="C373" s="6">
        <v>13302169670</v>
      </c>
      <c r="D373" s="5">
        <v>12101</v>
      </c>
    </row>
    <row r="374" spans="1:4" x14ac:dyDescent="0.2">
      <c r="A374" s="4">
        <v>373</v>
      </c>
      <c r="B374" s="1" t="s">
        <v>467</v>
      </c>
      <c r="C374" s="6">
        <v>23710147725</v>
      </c>
      <c r="D374" s="5">
        <v>13802</v>
      </c>
    </row>
    <row r="375" spans="1:4" x14ac:dyDescent="0.2">
      <c r="A375" s="4">
        <v>374</v>
      </c>
      <c r="B375" s="1" t="s">
        <v>468</v>
      </c>
      <c r="C375" s="6">
        <v>25810274387</v>
      </c>
      <c r="D375" s="5">
        <v>21485</v>
      </c>
    </row>
    <row r="376" spans="1:4" x14ac:dyDescent="0.2">
      <c r="A376" s="4">
        <v>375</v>
      </c>
      <c r="B376" s="1" t="s">
        <v>469</v>
      </c>
      <c r="C376" s="6">
        <v>13603214586</v>
      </c>
      <c r="D376" s="5">
        <v>13230</v>
      </c>
    </row>
    <row r="377" spans="1:4" x14ac:dyDescent="0.2">
      <c r="A377" s="4">
        <v>376</v>
      </c>
      <c r="B377" s="1" t="s">
        <v>470</v>
      </c>
      <c r="C377" s="6">
        <v>24405115188</v>
      </c>
      <c r="D377" s="5">
        <v>16203</v>
      </c>
    </row>
    <row r="378" spans="1:4" x14ac:dyDescent="0.2">
      <c r="A378" s="4">
        <v>377</v>
      </c>
      <c r="B378" s="1" t="s">
        <v>471</v>
      </c>
      <c r="C378" s="6">
        <v>18509201713</v>
      </c>
      <c r="D378" s="5">
        <v>31310</v>
      </c>
    </row>
    <row r="379" spans="1:4" x14ac:dyDescent="0.2">
      <c r="A379" s="4">
        <v>378</v>
      </c>
      <c r="B379" s="1" t="s">
        <v>472</v>
      </c>
      <c r="C379" s="6">
        <v>12811198458</v>
      </c>
      <c r="D379" s="5">
        <v>10551</v>
      </c>
    </row>
    <row r="380" spans="1:4" x14ac:dyDescent="0.2">
      <c r="A380" s="4">
        <v>379</v>
      </c>
      <c r="B380" s="1" t="s">
        <v>473</v>
      </c>
      <c r="C380" s="6">
        <v>28608046786</v>
      </c>
      <c r="D380" s="5">
        <v>31628</v>
      </c>
    </row>
    <row r="381" spans="1:4" x14ac:dyDescent="0.2">
      <c r="A381" s="4">
        <v>380</v>
      </c>
      <c r="B381" s="1" t="s">
        <v>474</v>
      </c>
      <c r="C381" s="6">
        <v>16609124748</v>
      </c>
      <c r="D381" s="5">
        <v>24362</v>
      </c>
    </row>
    <row r="382" spans="1:4" x14ac:dyDescent="0.2">
      <c r="A382" s="4">
        <v>381</v>
      </c>
      <c r="B382" s="1" t="s">
        <v>475</v>
      </c>
      <c r="C382" s="6">
        <v>14901246886</v>
      </c>
      <c r="D382" s="5">
        <v>17922</v>
      </c>
    </row>
    <row r="383" spans="1:4" x14ac:dyDescent="0.2">
      <c r="A383" s="4">
        <v>382</v>
      </c>
      <c r="B383" s="1" t="s">
        <v>476</v>
      </c>
      <c r="C383" s="6">
        <v>18710117307</v>
      </c>
      <c r="D383" s="5">
        <v>32061</v>
      </c>
    </row>
    <row r="384" spans="1:4" x14ac:dyDescent="0.2">
      <c r="A384" s="4">
        <v>383</v>
      </c>
      <c r="B384" s="1" t="s">
        <v>477</v>
      </c>
      <c r="C384" s="6">
        <v>18112193041</v>
      </c>
      <c r="D384" s="5">
        <v>29939</v>
      </c>
    </row>
    <row r="385" spans="1:4" x14ac:dyDescent="0.2">
      <c r="A385" s="4">
        <v>384</v>
      </c>
      <c r="B385" s="1" t="s">
        <v>478</v>
      </c>
      <c r="C385" s="6">
        <v>15604214827</v>
      </c>
      <c r="D385" s="5">
        <v>20566</v>
      </c>
    </row>
    <row r="386" spans="1:4" x14ac:dyDescent="0.2">
      <c r="A386" s="4">
        <v>385</v>
      </c>
      <c r="B386" s="1" t="s">
        <v>479</v>
      </c>
      <c r="C386" s="6">
        <v>12003075093</v>
      </c>
      <c r="D386" s="5">
        <v>7372</v>
      </c>
    </row>
    <row r="387" spans="1:4" x14ac:dyDescent="0.2">
      <c r="A387" s="4">
        <v>386</v>
      </c>
      <c r="B387" s="1" t="s">
        <v>480</v>
      </c>
      <c r="C387" s="6">
        <v>13108057520</v>
      </c>
      <c r="D387" s="5">
        <v>11540</v>
      </c>
    </row>
    <row r="388" spans="1:4" x14ac:dyDescent="0.2">
      <c r="A388" s="4">
        <v>387</v>
      </c>
      <c r="B388" s="1" t="s">
        <v>481</v>
      </c>
      <c r="C388" s="6">
        <v>26908181445</v>
      </c>
      <c r="D388" s="5">
        <v>25433</v>
      </c>
    </row>
    <row r="389" spans="1:4" x14ac:dyDescent="0.2">
      <c r="A389" s="4">
        <v>388</v>
      </c>
      <c r="B389" s="1" t="s">
        <v>482</v>
      </c>
      <c r="C389" s="6">
        <v>23609243724</v>
      </c>
      <c r="D389" s="5">
        <v>13417</v>
      </c>
    </row>
    <row r="390" spans="1:4" x14ac:dyDescent="0.2">
      <c r="A390" s="4">
        <v>389</v>
      </c>
      <c r="B390" s="1" t="s">
        <v>483</v>
      </c>
      <c r="C390" s="6">
        <v>28809046410</v>
      </c>
      <c r="D390" s="5">
        <v>32390</v>
      </c>
    </row>
    <row r="391" spans="1:4" x14ac:dyDescent="0.2">
      <c r="A391" s="4">
        <v>390</v>
      </c>
      <c r="B391" s="1" t="s">
        <v>484</v>
      </c>
      <c r="C391" s="6">
        <v>13504062538</v>
      </c>
      <c r="D391" s="5">
        <v>12880</v>
      </c>
    </row>
    <row r="392" spans="1:4" x14ac:dyDescent="0.2">
      <c r="A392" s="4">
        <v>391</v>
      </c>
      <c r="B392" s="1" t="s">
        <v>485</v>
      </c>
      <c r="C392" s="6">
        <v>23007159416</v>
      </c>
      <c r="D392" s="5">
        <v>11154</v>
      </c>
    </row>
    <row r="393" spans="1:4" x14ac:dyDescent="0.2">
      <c r="A393" s="4">
        <v>392</v>
      </c>
      <c r="B393" s="1" t="s">
        <v>486</v>
      </c>
      <c r="C393" s="6">
        <v>15012132317</v>
      </c>
      <c r="D393" s="5">
        <v>18610</v>
      </c>
    </row>
    <row r="394" spans="1:4" x14ac:dyDescent="0.2">
      <c r="A394" s="4">
        <v>393</v>
      </c>
      <c r="B394" s="1" t="s">
        <v>487</v>
      </c>
      <c r="C394" s="6">
        <v>24501203731</v>
      </c>
      <c r="D394" s="5">
        <v>16457</v>
      </c>
    </row>
    <row r="395" spans="1:4" x14ac:dyDescent="0.2">
      <c r="A395" s="4">
        <v>394</v>
      </c>
      <c r="B395" s="1" t="s">
        <v>488</v>
      </c>
      <c r="C395" s="6">
        <v>15011012834</v>
      </c>
      <c r="D395" s="5">
        <v>18568</v>
      </c>
    </row>
    <row r="396" spans="1:4" x14ac:dyDescent="0.2">
      <c r="A396" s="4">
        <v>395</v>
      </c>
      <c r="B396" s="1" t="s">
        <v>489</v>
      </c>
      <c r="C396" s="6">
        <v>18502161738</v>
      </c>
      <c r="D396" s="5">
        <v>31094</v>
      </c>
    </row>
    <row r="397" spans="1:4" x14ac:dyDescent="0.2">
      <c r="A397" s="4">
        <v>396</v>
      </c>
      <c r="B397" s="1" t="s">
        <v>490</v>
      </c>
      <c r="C397" s="6">
        <v>12507119901</v>
      </c>
      <c r="D397" s="5">
        <v>9324</v>
      </c>
    </row>
    <row r="398" spans="1:4" x14ac:dyDescent="0.2">
      <c r="A398" s="4">
        <v>397</v>
      </c>
      <c r="B398" s="1" t="s">
        <v>491</v>
      </c>
      <c r="C398" s="6">
        <v>15601186930</v>
      </c>
      <c r="D398" s="5">
        <v>20472</v>
      </c>
    </row>
    <row r="399" spans="1:4" x14ac:dyDescent="0.2">
      <c r="A399" s="4">
        <v>398</v>
      </c>
      <c r="B399" s="1" t="s">
        <v>492</v>
      </c>
      <c r="C399" s="6">
        <v>13407127559</v>
      </c>
      <c r="D399" s="5">
        <v>12612</v>
      </c>
    </row>
    <row r="400" spans="1:4" x14ac:dyDescent="0.2">
      <c r="A400" s="4">
        <v>399</v>
      </c>
      <c r="B400" s="1" t="s">
        <v>493</v>
      </c>
      <c r="C400" s="6">
        <v>15704108714</v>
      </c>
      <c r="D400" s="5">
        <v>20920</v>
      </c>
    </row>
    <row r="401" spans="1:4" x14ac:dyDescent="0.2">
      <c r="A401" s="4">
        <v>400</v>
      </c>
      <c r="B401" s="1" t="s">
        <v>494</v>
      </c>
      <c r="C401" s="6">
        <v>18311248157</v>
      </c>
      <c r="D401" s="5">
        <v>30644</v>
      </c>
    </row>
    <row r="402" spans="1:4" x14ac:dyDescent="0.2">
      <c r="A402" s="4">
        <v>401</v>
      </c>
      <c r="B402" s="1" t="s">
        <v>495</v>
      </c>
      <c r="C402" s="6">
        <v>27403101662</v>
      </c>
      <c r="D402" s="5">
        <v>27098</v>
      </c>
    </row>
    <row r="403" spans="1:4" x14ac:dyDescent="0.2">
      <c r="A403" s="4">
        <v>402</v>
      </c>
      <c r="B403" s="1" t="s">
        <v>496</v>
      </c>
      <c r="C403" s="6">
        <v>16608287717</v>
      </c>
      <c r="D403" s="5">
        <v>24347</v>
      </c>
    </row>
    <row r="404" spans="1:4" x14ac:dyDescent="0.2">
      <c r="A404" s="4">
        <v>403</v>
      </c>
      <c r="B404" s="1" t="s">
        <v>497</v>
      </c>
      <c r="C404" s="6">
        <v>14108199216</v>
      </c>
      <c r="D404" s="5">
        <v>15207</v>
      </c>
    </row>
    <row r="405" spans="1:4" x14ac:dyDescent="0.2">
      <c r="A405" s="4">
        <v>404</v>
      </c>
      <c r="B405" s="1" t="s">
        <v>498</v>
      </c>
      <c r="C405" s="6">
        <v>17307284672</v>
      </c>
      <c r="D405" s="5">
        <v>26873</v>
      </c>
    </row>
    <row r="406" spans="1:4" x14ac:dyDescent="0.2">
      <c r="A406" s="4">
        <v>405</v>
      </c>
      <c r="B406" s="1" t="s">
        <v>499</v>
      </c>
      <c r="C406" s="6">
        <v>14005072868</v>
      </c>
      <c r="D406" s="5">
        <v>14738</v>
      </c>
    </row>
    <row r="407" spans="1:4" x14ac:dyDescent="0.2">
      <c r="A407" s="4">
        <v>406</v>
      </c>
      <c r="B407" s="1" t="s">
        <v>500</v>
      </c>
      <c r="C407" s="6">
        <v>16802161593</v>
      </c>
      <c r="D407" s="5">
        <v>24884</v>
      </c>
    </row>
    <row r="408" spans="1:4" x14ac:dyDescent="0.2">
      <c r="A408" s="4">
        <v>407</v>
      </c>
      <c r="B408" s="1" t="s">
        <v>501</v>
      </c>
      <c r="C408" s="6">
        <v>16901031310</v>
      </c>
      <c r="D408" s="5">
        <v>25206</v>
      </c>
    </row>
    <row r="409" spans="1:4" x14ac:dyDescent="0.2">
      <c r="A409" s="4">
        <v>408</v>
      </c>
      <c r="B409" s="1" t="s">
        <v>502</v>
      </c>
      <c r="C409" s="6">
        <v>23307265682</v>
      </c>
      <c r="D409" s="5">
        <v>12261</v>
      </c>
    </row>
    <row r="410" spans="1:4" x14ac:dyDescent="0.2">
      <c r="A410" s="4">
        <v>409</v>
      </c>
      <c r="B410" s="1" t="s">
        <v>503</v>
      </c>
      <c r="C410" s="6">
        <v>29003035190</v>
      </c>
      <c r="D410" s="5">
        <v>32935</v>
      </c>
    </row>
    <row r="411" spans="1:4" x14ac:dyDescent="0.2">
      <c r="A411" s="4">
        <v>410</v>
      </c>
      <c r="B411" s="1" t="s">
        <v>504</v>
      </c>
      <c r="C411" s="6">
        <v>23701273268</v>
      </c>
      <c r="D411" s="5">
        <v>13542</v>
      </c>
    </row>
    <row r="412" spans="1:4" x14ac:dyDescent="0.2">
      <c r="A412" s="4">
        <v>411</v>
      </c>
      <c r="B412" s="1" t="s">
        <v>505</v>
      </c>
      <c r="C412" s="6">
        <v>24910289132</v>
      </c>
      <c r="D412" s="5">
        <v>18199</v>
      </c>
    </row>
    <row r="413" spans="1:4" x14ac:dyDescent="0.2">
      <c r="A413" s="4">
        <v>412</v>
      </c>
      <c r="B413" s="1" t="s">
        <v>506</v>
      </c>
      <c r="C413" s="6">
        <v>15009037872</v>
      </c>
      <c r="D413" s="5">
        <v>18509</v>
      </c>
    </row>
    <row r="414" spans="1:4" x14ac:dyDescent="0.2">
      <c r="A414" s="4">
        <v>413</v>
      </c>
      <c r="B414" s="1" t="s">
        <v>507</v>
      </c>
      <c r="C414" s="6">
        <v>26406234564</v>
      </c>
      <c r="D414" s="5">
        <v>23551</v>
      </c>
    </row>
    <row r="415" spans="1:4" x14ac:dyDescent="0.2">
      <c r="A415" s="4">
        <v>414</v>
      </c>
      <c r="B415" s="1" t="s">
        <v>508</v>
      </c>
      <c r="C415" s="6">
        <v>26410214811</v>
      </c>
      <c r="D415" s="5">
        <v>23671</v>
      </c>
    </row>
    <row r="416" spans="1:4" x14ac:dyDescent="0.2">
      <c r="A416" s="4">
        <v>415</v>
      </c>
      <c r="B416" s="1" t="s">
        <v>509</v>
      </c>
      <c r="C416" s="6">
        <v>24002122435</v>
      </c>
      <c r="D416" s="5">
        <v>14653</v>
      </c>
    </row>
    <row r="417" spans="1:4" x14ac:dyDescent="0.2">
      <c r="A417" s="4">
        <v>416</v>
      </c>
      <c r="B417" s="1" t="s">
        <v>510</v>
      </c>
      <c r="C417" s="6">
        <v>15209066647</v>
      </c>
      <c r="D417" s="5">
        <v>19243</v>
      </c>
    </row>
    <row r="418" spans="1:4" x14ac:dyDescent="0.2">
      <c r="A418" s="4">
        <v>417</v>
      </c>
      <c r="B418" s="1" t="s">
        <v>511</v>
      </c>
      <c r="C418" s="6">
        <v>13810253546</v>
      </c>
      <c r="D418" s="5">
        <v>14178</v>
      </c>
    </row>
    <row r="419" spans="1:4" x14ac:dyDescent="0.2">
      <c r="A419" s="4">
        <v>418</v>
      </c>
      <c r="B419" s="1" t="s">
        <v>512</v>
      </c>
      <c r="C419" s="6">
        <v>13003116868</v>
      </c>
      <c r="D419" s="5">
        <v>11028</v>
      </c>
    </row>
    <row r="420" spans="1:4" x14ac:dyDescent="0.2">
      <c r="A420" s="4">
        <v>419</v>
      </c>
      <c r="B420" s="1" t="s">
        <v>513</v>
      </c>
      <c r="C420" s="6">
        <v>13006157534</v>
      </c>
      <c r="D420" s="5">
        <v>11124</v>
      </c>
    </row>
    <row r="421" spans="1:4" x14ac:dyDescent="0.2">
      <c r="A421" s="4">
        <v>420</v>
      </c>
      <c r="B421" s="1" t="s">
        <v>514</v>
      </c>
      <c r="C421" s="6">
        <v>14508168556</v>
      </c>
      <c r="D421" s="5">
        <v>16665</v>
      </c>
    </row>
    <row r="422" spans="1:4" x14ac:dyDescent="0.2">
      <c r="A422" s="4">
        <v>421</v>
      </c>
      <c r="B422" s="1" t="s">
        <v>515</v>
      </c>
      <c r="C422" s="6">
        <v>23307154724</v>
      </c>
      <c r="D422" s="5">
        <v>12250</v>
      </c>
    </row>
    <row r="423" spans="1:4" x14ac:dyDescent="0.2">
      <c r="A423" s="4">
        <v>422</v>
      </c>
      <c r="B423" s="1" t="s">
        <v>516</v>
      </c>
      <c r="C423" s="6">
        <v>22309133532</v>
      </c>
      <c r="D423" s="5">
        <v>8657</v>
      </c>
    </row>
    <row r="424" spans="1:4" x14ac:dyDescent="0.2">
      <c r="A424" s="4">
        <v>423</v>
      </c>
      <c r="B424" s="1" t="s">
        <v>517</v>
      </c>
      <c r="C424" s="6">
        <v>25611065682</v>
      </c>
      <c r="D424" s="5">
        <v>20765</v>
      </c>
    </row>
    <row r="425" spans="1:4" x14ac:dyDescent="0.2">
      <c r="A425" s="4">
        <v>424</v>
      </c>
      <c r="B425" s="1" t="s">
        <v>518</v>
      </c>
      <c r="C425" s="6">
        <v>18004263674</v>
      </c>
      <c r="D425" s="5">
        <v>29337</v>
      </c>
    </row>
    <row r="426" spans="1:4" x14ac:dyDescent="0.2">
      <c r="A426" s="4">
        <v>425</v>
      </c>
      <c r="B426" s="1" t="s">
        <v>519</v>
      </c>
      <c r="C426" s="6">
        <v>16606222179</v>
      </c>
      <c r="D426" s="5">
        <v>24280</v>
      </c>
    </row>
    <row r="427" spans="1:4" x14ac:dyDescent="0.2">
      <c r="A427" s="4">
        <v>426</v>
      </c>
      <c r="B427" s="1" t="s">
        <v>520</v>
      </c>
      <c r="C427" s="6">
        <v>25609146199</v>
      </c>
      <c r="D427" s="5">
        <v>20712</v>
      </c>
    </row>
    <row r="428" spans="1:4" x14ac:dyDescent="0.2">
      <c r="A428" s="4">
        <v>427</v>
      </c>
      <c r="B428" s="1" t="s">
        <v>521</v>
      </c>
      <c r="C428" s="6">
        <v>18011022908</v>
      </c>
      <c r="D428" s="5">
        <v>29527</v>
      </c>
    </row>
    <row r="429" spans="1:4" x14ac:dyDescent="0.2">
      <c r="A429" s="4">
        <v>428</v>
      </c>
      <c r="B429" s="1" t="s">
        <v>522</v>
      </c>
      <c r="C429" s="6">
        <v>14110239450</v>
      </c>
      <c r="D429" s="5">
        <v>15272</v>
      </c>
    </row>
    <row r="430" spans="1:4" x14ac:dyDescent="0.2">
      <c r="A430" s="4">
        <v>429</v>
      </c>
      <c r="B430" s="1" t="s">
        <v>523</v>
      </c>
      <c r="C430" s="6">
        <v>14811214946</v>
      </c>
      <c r="D430" s="5">
        <v>17858</v>
      </c>
    </row>
    <row r="431" spans="1:4" x14ac:dyDescent="0.2">
      <c r="A431" s="4">
        <v>430</v>
      </c>
      <c r="B431" s="1" t="s">
        <v>524</v>
      </c>
      <c r="C431" s="6">
        <v>12006102763</v>
      </c>
      <c r="D431" s="5">
        <v>7467</v>
      </c>
    </row>
    <row r="432" spans="1:4" x14ac:dyDescent="0.2">
      <c r="A432" s="4">
        <v>431</v>
      </c>
      <c r="B432" s="1" t="s">
        <v>525</v>
      </c>
      <c r="C432" s="6">
        <v>24701225389</v>
      </c>
      <c r="D432" s="5">
        <v>17189</v>
      </c>
    </row>
    <row r="433" spans="1:4" x14ac:dyDescent="0.2">
      <c r="A433" s="4">
        <v>432</v>
      </c>
      <c r="B433" s="1" t="s">
        <v>526</v>
      </c>
      <c r="C433" s="6">
        <v>23206238012</v>
      </c>
      <c r="D433" s="5">
        <v>11863</v>
      </c>
    </row>
    <row r="434" spans="1:4" x14ac:dyDescent="0.2">
      <c r="A434" s="4">
        <v>433</v>
      </c>
      <c r="B434" s="1" t="s">
        <v>527</v>
      </c>
      <c r="C434" s="6">
        <v>17701221475</v>
      </c>
      <c r="D434" s="5">
        <v>28147</v>
      </c>
    </row>
    <row r="435" spans="1:4" x14ac:dyDescent="0.2">
      <c r="A435" s="4">
        <v>434</v>
      </c>
      <c r="B435" s="1" t="s">
        <v>528</v>
      </c>
      <c r="C435" s="6">
        <v>13706094548</v>
      </c>
      <c r="D435" s="5">
        <v>13675</v>
      </c>
    </row>
    <row r="436" spans="1:4" x14ac:dyDescent="0.2">
      <c r="A436" s="4">
        <v>435</v>
      </c>
      <c r="B436" s="1" t="s">
        <v>529</v>
      </c>
      <c r="C436" s="6">
        <v>18207051738</v>
      </c>
      <c r="D436" s="5">
        <v>30137</v>
      </c>
    </row>
    <row r="437" spans="1:4" x14ac:dyDescent="0.2">
      <c r="A437" s="4">
        <v>436</v>
      </c>
      <c r="B437" s="1" t="s">
        <v>530</v>
      </c>
      <c r="C437" s="6">
        <v>27705224350</v>
      </c>
      <c r="D437" s="5">
        <v>28267</v>
      </c>
    </row>
    <row r="438" spans="1:4" x14ac:dyDescent="0.2">
      <c r="A438" s="4">
        <v>437</v>
      </c>
      <c r="B438" s="1" t="s">
        <v>531</v>
      </c>
      <c r="C438" s="6">
        <v>17605287733</v>
      </c>
      <c r="D438" s="5">
        <v>27908</v>
      </c>
    </row>
    <row r="439" spans="1:4" x14ac:dyDescent="0.2">
      <c r="A439" s="4">
        <v>438</v>
      </c>
      <c r="B439" s="1" t="s">
        <v>532</v>
      </c>
      <c r="C439" s="6">
        <v>23204242173</v>
      </c>
      <c r="D439" s="5">
        <v>11803</v>
      </c>
    </row>
    <row r="440" spans="1:4" x14ac:dyDescent="0.2">
      <c r="A440" s="4">
        <v>439</v>
      </c>
      <c r="B440" s="1" t="s">
        <v>533</v>
      </c>
      <c r="C440" s="6">
        <v>15709103712</v>
      </c>
      <c r="D440" s="5">
        <v>21073</v>
      </c>
    </row>
    <row r="441" spans="1:4" x14ac:dyDescent="0.2">
      <c r="A441" s="4">
        <v>440</v>
      </c>
      <c r="B441" s="1" t="s">
        <v>534</v>
      </c>
      <c r="C441" s="6">
        <v>23705015142</v>
      </c>
      <c r="D441" s="5">
        <v>13636</v>
      </c>
    </row>
    <row r="442" spans="1:4" x14ac:dyDescent="0.2">
      <c r="A442" s="4">
        <v>441</v>
      </c>
      <c r="B442" s="1" t="s">
        <v>535</v>
      </c>
      <c r="C442" s="6">
        <v>28311107638</v>
      </c>
      <c r="D442" s="5">
        <v>30630</v>
      </c>
    </row>
    <row r="443" spans="1:4" x14ac:dyDescent="0.2">
      <c r="A443" s="4">
        <v>442</v>
      </c>
      <c r="B443" s="1" t="s">
        <v>536</v>
      </c>
      <c r="C443" s="6">
        <v>13007047860</v>
      </c>
      <c r="D443" s="5">
        <v>11143</v>
      </c>
    </row>
    <row r="444" spans="1:4" x14ac:dyDescent="0.2">
      <c r="A444" s="4">
        <v>443</v>
      </c>
      <c r="B444" s="1" t="s">
        <v>537</v>
      </c>
      <c r="C444" s="6">
        <v>13102126828</v>
      </c>
      <c r="D444" s="5">
        <v>11366</v>
      </c>
    </row>
    <row r="445" spans="1:4" x14ac:dyDescent="0.2">
      <c r="A445" s="4">
        <v>444</v>
      </c>
      <c r="B445" s="1" t="s">
        <v>538</v>
      </c>
      <c r="C445" s="6">
        <v>14412243192</v>
      </c>
      <c r="D445" s="5">
        <v>16430</v>
      </c>
    </row>
    <row r="446" spans="1:4" x14ac:dyDescent="0.2">
      <c r="A446" s="4">
        <v>445</v>
      </c>
      <c r="B446" s="1" t="s">
        <v>539</v>
      </c>
      <c r="C446" s="6">
        <v>23209243097</v>
      </c>
      <c r="D446" s="5">
        <v>11956</v>
      </c>
    </row>
    <row r="447" spans="1:4" x14ac:dyDescent="0.2">
      <c r="A447" s="4">
        <v>446</v>
      </c>
      <c r="B447" s="1" t="s">
        <v>540</v>
      </c>
      <c r="C447" s="6">
        <v>25303076924</v>
      </c>
      <c r="D447" s="5">
        <v>19425</v>
      </c>
    </row>
    <row r="448" spans="1:4" x14ac:dyDescent="0.2">
      <c r="A448" s="4">
        <v>447</v>
      </c>
      <c r="B448" s="1" t="s">
        <v>541</v>
      </c>
      <c r="C448" s="6">
        <v>14201142596</v>
      </c>
      <c r="D448" s="5">
        <v>15355</v>
      </c>
    </row>
    <row r="449" spans="1:4" x14ac:dyDescent="0.2">
      <c r="A449" s="4">
        <v>448</v>
      </c>
      <c r="B449" s="1" t="s">
        <v>468</v>
      </c>
      <c r="C449" s="6">
        <v>26706181191</v>
      </c>
      <c r="D449" s="5">
        <v>24641</v>
      </c>
    </row>
    <row r="450" spans="1:4" x14ac:dyDescent="0.2">
      <c r="A450" s="4">
        <v>449</v>
      </c>
      <c r="B450" s="1" t="s">
        <v>542</v>
      </c>
      <c r="C450" s="6">
        <v>22902171429</v>
      </c>
      <c r="D450" s="5">
        <v>10641</v>
      </c>
    </row>
    <row r="451" spans="1:4" x14ac:dyDescent="0.2">
      <c r="A451" s="4">
        <v>450</v>
      </c>
      <c r="B451" s="1" t="s">
        <v>543</v>
      </c>
      <c r="C451" s="6">
        <v>16403253030</v>
      </c>
      <c r="D451" s="5">
        <v>23461</v>
      </c>
    </row>
    <row r="452" spans="1:4" x14ac:dyDescent="0.2">
      <c r="A452" s="4">
        <v>451</v>
      </c>
      <c r="B452" s="1" t="s">
        <v>544</v>
      </c>
      <c r="C452" s="6">
        <v>26103264545</v>
      </c>
      <c r="D452" s="5">
        <v>22366</v>
      </c>
    </row>
    <row r="453" spans="1:4" x14ac:dyDescent="0.2">
      <c r="A453" s="4">
        <v>452</v>
      </c>
      <c r="B453" s="1" t="s">
        <v>545</v>
      </c>
      <c r="C453" s="6">
        <v>26806259330</v>
      </c>
      <c r="D453" s="5">
        <v>25014</v>
      </c>
    </row>
    <row r="454" spans="1:4" x14ac:dyDescent="0.2">
      <c r="A454" s="4">
        <v>453</v>
      </c>
      <c r="B454" s="1" t="s">
        <v>546</v>
      </c>
      <c r="C454" s="6">
        <v>29011253160</v>
      </c>
      <c r="D454" s="5">
        <v>33202</v>
      </c>
    </row>
    <row r="455" spans="1:4" x14ac:dyDescent="0.2">
      <c r="A455" s="4">
        <v>454</v>
      </c>
      <c r="B455" s="1" t="s">
        <v>547</v>
      </c>
      <c r="C455" s="6">
        <v>27211115976</v>
      </c>
      <c r="D455" s="5">
        <v>26614</v>
      </c>
    </row>
    <row r="456" spans="1:4" x14ac:dyDescent="0.2">
      <c r="A456" s="4">
        <v>455</v>
      </c>
      <c r="B456" s="1" t="s">
        <v>548</v>
      </c>
      <c r="C456" s="6">
        <v>18203023969</v>
      </c>
      <c r="D456" s="5">
        <v>30012</v>
      </c>
    </row>
    <row r="457" spans="1:4" x14ac:dyDescent="0.2">
      <c r="A457" s="4">
        <v>456</v>
      </c>
      <c r="B457" s="1" t="s">
        <v>549</v>
      </c>
      <c r="C457" s="6">
        <v>25011167306</v>
      </c>
      <c r="D457" s="5">
        <v>18583</v>
      </c>
    </row>
    <row r="458" spans="1:4" x14ac:dyDescent="0.2">
      <c r="A458" s="4">
        <v>457</v>
      </c>
      <c r="B458" s="1" t="s">
        <v>550</v>
      </c>
      <c r="C458" s="6">
        <v>16503111644</v>
      </c>
      <c r="D458" s="5">
        <v>23812</v>
      </c>
    </row>
    <row r="459" spans="1:4" x14ac:dyDescent="0.2">
      <c r="A459" s="4">
        <v>458</v>
      </c>
      <c r="B459" s="1" t="s">
        <v>551</v>
      </c>
      <c r="C459" s="6">
        <v>15503087247</v>
      </c>
      <c r="D459" s="5">
        <v>20156</v>
      </c>
    </row>
    <row r="460" spans="1:4" x14ac:dyDescent="0.2">
      <c r="A460" s="4">
        <v>459</v>
      </c>
      <c r="B460" s="1" t="s">
        <v>552</v>
      </c>
      <c r="C460" s="6">
        <v>26407101367</v>
      </c>
      <c r="D460" s="5">
        <v>23568</v>
      </c>
    </row>
    <row r="461" spans="1:4" x14ac:dyDescent="0.2">
      <c r="A461" s="4">
        <v>460</v>
      </c>
      <c r="B461" s="1" t="s">
        <v>553</v>
      </c>
      <c r="C461" s="6">
        <v>12007239842</v>
      </c>
      <c r="D461" s="5">
        <v>7510</v>
      </c>
    </row>
    <row r="462" spans="1:4" x14ac:dyDescent="0.2">
      <c r="A462" s="4">
        <v>461</v>
      </c>
      <c r="B462" s="1" t="s">
        <v>554</v>
      </c>
      <c r="C462" s="6">
        <v>18808161287</v>
      </c>
      <c r="D462" s="5">
        <v>32371</v>
      </c>
    </row>
    <row r="463" spans="1:4" x14ac:dyDescent="0.2">
      <c r="A463" s="4">
        <v>462</v>
      </c>
      <c r="B463" s="1" t="s">
        <v>555</v>
      </c>
      <c r="C463" s="6">
        <v>24201124193</v>
      </c>
      <c r="D463" s="5">
        <v>15353</v>
      </c>
    </row>
    <row r="464" spans="1:4" x14ac:dyDescent="0.2">
      <c r="A464" s="4">
        <v>463</v>
      </c>
      <c r="B464" s="1" t="s">
        <v>556</v>
      </c>
      <c r="C464" s="6">
        <v>15605046776</v>
      </c>
      <c r="D464" s="5">
        <v>20579</v>
      </c>
    </row>
    <row r="465" spans="1:4" x14ac:dyDescent="0.2">
      <c r="A465" s="4">
        <v>464</v>
      </c>
      <c r="B465" s="1" t="s">
        <v>557</v>
      </c>
      <c r="C465" s="6">
        <v>13602234073</v>
      </c>
      <c r="D465" s="5">
        <v>13203</v>
      </c>
    </row>
    <row r="466" spans="1:4" x14ac:dyDescent="0.2">
      <c r="A466" s="4">
        <v>465</v>
      </c>
      <c r="B466" s="1" t="s">
        <v>6</v>
      </c>
      <c r="C466" s="6">
        <v>26104281788</v>
      </c>
      <c r="D466" s="5">
        <v>22399</v>
      </c>
    </row>
    <row r="467" spans="1:4" x14ac:dyDescent="0.2">
      <c r="A467" s="4">
        <v>466</v>
      </c>
      <c r="B467" s="1" t="s">
        <v>558</v>
      </c>
      <c r="C467" s="6">
        <v>14607108862</v>
      </c>
      <c r="D467" s="5">
        <v>16993</v>
      </c>
    </row>
    <row r="468" spans="1:4" x14ac:dyDescent="0.2">
      <c r="A468" s="4">
        <v>467</v>
      </c>
      <c r="B468" s="1" t="s">
        <v>559</v>
      </c>
      <c r="C468" s="6">
        <v>22502133881</v>
      </c>
      <c r="D468" s="5">
        <v>9176</v>
      </c>
    </row>
    <row r="469" spans="1:4" x14ac:dyDescent="0.2">
      <c r="A469" s="4">
        <v>468</v>
      </c>
      <c r="B469" s="1" t="s">
        <v>560</v>
      </c>
      <c r="C469" s="6">
        <v>14410051907</v>
      </c>
      <c r="D469" s="5">
        <v>16350</v>
      </c>
    </row>
    <row r="470" spans="1:4" x14ac:dyDescent="0.2">
      <c r="A470" s="4">
        <v>469</v>
      </c>
      <c r="B470" s="1" t="s">
        <v>561</v>
      </c>
      <c r="C470" s="6">
        <v>22601283843</v>
      </c>
      <c r="D470" s="5">
        <v>9525</v>
      </c>
    </row>
    <row r="471" spans="1:4" x14ac:dyDescent="0.2">
      <c r="A471" s="4">
        <v>470</v>
      </c>
      <c r="B471" s="1" t="s">
        <v>562</v>
      </c>
      <c r="C471" s="6">
        <v>22707215108</v>
      </c>
      <c r="D471" s="5">
        <v>10064</v>
      </c>
    </row>
    <row r="472" spans="1:4" x14ac:dyDescent="0.2">
      <c r="A472" s="4">
        <v>471</v>
      </c>
      <c r="B472" s="1" t="s">
        <v>563</v>
      </c>
      <c r="C472" s="6">
        <v>14607016506</v>
      </c>
      <c r="D472" s="5">
        <v>16984</v>
      </c>
    </row>
    <row r="473" spans="1:4" x14ac:dyDescent="0.2">
      <c r="A473" s="4">
        <v>472</v>
      </c>
      <c r="B473" s="1" t="s">
        <v>564</v>
      </c>
      <c r="C473" s="6">
        <v>23906178874</v>
      </c>
      <c r="D473" s="5">
        <v>14413</v>
      </c>
    </row>
    <row r="474" spans="1:4" x14ac:dyDescent="0.2">
      <c r="A474" s="4">
        <v>473</v>
      </c>
      <c r="B474" s="1" t="s">
        <v>565</v>
      </c>
      <c r="C474" s="6">
        <v>18710142495</v>
      </c>
      <c r="D474" s="5">
        <v>32064</v>
      </c>
    </row>
    <row r="475" spans="1:4" x14ac:dyDescent="0.2">
      <c r="A475" s="4">
        <v>474</v>
      </c>
      <c r="B475" s="1" t="s">
        <v>566</v>
      </c>
      <c r="C475" s="6">
        <v>18606256544</v>
      </c>
      <c r="D475" s="5">
        <v>31588</v>
      </c>
    </row>
    <row r="476" spans="1:4" x14ac:dyDescent="0.2">
      <c r="A476" s="4">
        <v>475</v>
      </c>
      <c r="B476" s="1" t="s">
        <v>567</v>
      </c>
      <c r="C476" s="6">
        <v>13804141195</v>
      </c>
      <c r="D476" s="5">
        <v>13984</v>
      </c>
    </row>
    <row r="477" spans="1:4" x14ac:dyDescent="0.2">
      <c r="A477" s="4">
        <v>476</v>
      </c>
      <c r="B477" s="1" t="s">
        <v>568</v>
      </c>
      <c r="C477" s="6">
        <v>16407063313</v>
      </c>
      <c r="D477" s="5">
        <v>23564</v>
      </c>
    </row>
    <row r="478" spans="1:4" x14ac:dyDescent="0.2">
      <c r="A478" s="4">
        <v>477</v>
      </c>
      <c r="B478" s="1" t="s">
        <v>569</v>
      </c>
      <c r="C478" s="6">
        <v>18109223726</v>
      </c>
      <c r="D478" s="5">
        <v>29851</v>
      </c>
    </row>
    <row r="479" spans="1:4" x14ac:dyDescent="0.2">
      <c r="A479" s="4">
        <v>478</v>
      </c>
      <c r="B479" s="1" t="s">
        <v>570</v>
      </c>
      <c r="C479" s="6">
        <v>23104261534</v>
      </c>
      <c r="D479" s="5">
        <v>11439</v>
      </c>
    </row>
    <row r="480" spans="1:4" x14ac:dyDescent="0.2">
      <c r="A480" s="4">
        <v>479</v>
      </c>
      <c r="B480" s="1" t="s">
        <v>571</v>
      </c>
      <c r="C480" s="6">
        <v>27506083865</v>
      </c>
      <c r="D480" s="5">
        <v>27553</v>
      </c>
    </row>
    <row r="481" spans="1:4" x14ac:dyDescent="0.2">
      <c r="A481" s="4">
        <v>480</v>
      </c>
      <c r="B481" s="1" t="s">
        <v>572</v>
      </c>
      <c r="C481" s="6">
        <v>23103244364</v>
      </c>
      <c r="D481" s="5">
        <v>11406</v>
      </c>
    </row>
    <row r="482" spans="1:4" x14ac:dyDescent="0.2">
      <c r="A482" s="4">
        <v>481</v>
      </c>
      <c r="B482" s="1" t="s">
        <v>573</v>
      </c>
      <c r="C482" s="6">
        <v>23009238648</v>
      </c>
      <c r="D482" s="5">
        <v>11224</v>
      </c>
    </row>
    <row r="483" spans="1:4" x14ac:dyDescent="0.2">
      <c r="A483" s="4">
        <v>482</v>
      </c>
      <c r="B483" s="1" t="s">
        <v>574</v>
      </c>
      <c r="C483" s="6">
        <v>14408081316</v>
      </c>
      <c r="D483" s="5">
        <v>16292</v>
      </c>
    </row>
    <row r="484" spans="1:4" x14ac:dyDescent="0.2">
      <c r="A484" s="4">
        <v>483</v>
      </c>
      <c r="B484" s="1" t="s">
        <v>575</v>
      </c>
      <c r="C484" s="6">
        <v>17302052617</v>
      </c>
      <c r="D484" s="5">
        <v>26700</v>
      </c>
    </row>
    <row r="485" spans="1:4" x14ac:dyDescent="0.2">
      <c r="A485" s="4">
        <v>484</v>
      </c>
      <c r="B485" s="1" t="s">
        <v>576</v>
      </c>
      <c r="C485" s="6">
        <v>28202212117</v>
      </c>
      <c r="D485" s="5">
        <v>30003</v>
      </c>
    </row>
    <row r="486" spans="1:4" x14ac:dyDescent="0.2">
      <c r="A486" s="4">
        <v>485</v>
      </c>
      <c r="B486" s="1" t="s">
        <v>577</v>
      </c>
      <c r="C486" s="6">
        <v>25505163123</v>
      </c>
      <c r="D486" s="5">
        <v>20225</v>
      </c>
    </row>
    <row r="487" spans="1:4" x14ac:dyDescent="0.2">
      <c r="A487" s="4">
        <v>486</v>
      </c>
      <c r="B487" s="1" t="s">
        <v>578</v>
      </c>
      <c r="C487" s="6">
        <v>18603263055</v>
      </c>
      <c r="D487" s="5">
        <v>31497</v>
      </c>
    </row>
    <row r="488" spans="1:4" x14ac:dyDescent="0.2">
      <c r="A488" s="4">
        <v>487</v>
      </c>
      <c r="B488" s="1" t="s">
        <v>579</v>
      </c>
      <c r="C488" s="6">
        <v>15104165871</v>
      </c>
      <c r="D488" s="5">
        <v>18734</v>
      </c>
    </row>
    <row r="489" spans="1:4" x14ac:dyDescent="0.2">
      <c r="A489" s="4">
        <v>488</v>
      </c>
      <c r="B489" s="1" t="s">
        <v>580</v>
      </c>
      <c r="C489" s="6">
        <v>28405214572</v>
      </c>
      <c r="D489" s="5">
        <v>30823</v>
      </c>
    </row>
    <row r="490" spans="1:4" x14ac:dyDescent="0.2">
      <c r="A490" s="4">
        <v>489</v>
      </c>
      <c r="B490" s="1" t="s">
        <v>581</v>
      </c>
      <c r="C490" s="6">
        <v>27010105450</v>
      </c>
      <c r="D490" s="5">
        <v>25851</v>
      </c>
    </row>
    <row r="491" spans="1:4" x14ac:dyDescent="0.2">
      <c r="A491" s="4">
        <v>490</v>
      </c>
      <c r="B491" s="1" t="s">
        <v>582</v>
      </c>
      <c r="C491" s="6">
        <v>23302135760</v>
      </c>
      <c r="D491" s="5">
        <v>12098</v>
      </c>
    </row>
    <row r="492" spans="1:4" x14ac:dyDescent="0.2">
      <c r="A492" s="4">
        <v>491</v>
      </c>
      <c r="B492" s="1" t="s">
        <v>583</v>
      </c>
      <c r="C492" s="6">
        <v>16603179295</v>
      </c>
      <c r="D492" s="5">
        <v>24183</v>
      </c>
    </row>
    <row r="493" spans="1:4" x14ac:dyDescent="0.2">
      <c r="A493" s="4">
        <v>492</v>
      </c>
      <c r="B493" s="1" t="s">
        <v>584</v>
      </c>
      <c r="C493" s="6">
        <v>24711144623</v>
      </c>
      <c r="D493" s="5">
        <v>17485</v>
      </c>
    </row>
    <row r="494" spans="1:4" x14ac:dyDescent="0.2">
      <c r="A494" s="4">
        <v>493</v>
      </c>
      <c r="B494" s="1" t="s">
        <v>585</v>
      </c>
      <c r="C494" s="6">
        <v>14001186918</v>
      </c>
      <c r="D494" s="5">
        <v>14628</v>
      </c>
    </row>
    <row r="495" spans="1:4" x14ac:dyDescent="0.2">
      <c r="A495" s="4">
        <v>494</v>
      </c>
      <c r="B495" s="1" t="s">
        <v>586</v>
      </c>
      <c r="C495" s="6">
        <v>27501042691</v>
      </c>
      <c r="D495" s="5">
        <v>27398</v>
      </c>
    </row>
    <row r="496" spans="1:4" x14ac:dyDescent="0.2">
      <c r="A496" s="4">
        <v>495</v>
      </c>
      <c r="B496" s="1" t="s">
        <v>587</v>
      </c>
      <c r="C496" s="6">
        <v>24103131783</v>
      </c>
      <c r="D496" s="5">
        <v>15048</v>
      </c>
    </row>
    <row r="497" spans="1:4" x14ac:dyDescent="0.2">
      <c r="A497" s="4">
        <v>496</v>
      </c>
      <c r="B497" s="1" t="s">
        <v>588</v>
      </c>
      <c r="C497" s="6">
        <v>28812098441</v>
      </c>
      <c r="D497" s="5">
        <v>32486</v>
      </c>
    </row>
    <row r="498" spans="1:4" x14ac:dyDescent="0.2">
      <c r="A498" s="4">
        <v>497</v>
      </c>
      <c r="B498" s="1" t="s">
        <v>589</v>
      </c>
      <c r="C498" s="6">
        <v>14810128925</v>
      </c>
      <c r="D498" s="5">
        <v>17818</v>
      </c>
    </row>
    <row r="499" spans="1:4" x14ac:dyDescent="0.2">
      <c r="A499" s="4">
        <v>498</v>
      </c>
      <c r="B499" s="1" t="s">
        <v>590</v>
      </c>
      <c r="C499" s="6">
        <v>22910142199</v>
      </c>
      <c r="D499" s="5">
        <v>10880</v>
      </c>
    </row>
    <row r="500" spans="1:4" x14ac:dyDescent="0.2">
      <c r="A500" s="4">
        <v>499</v>
      </c>
      <c r="B500" s="1" t="s">
        <v>591</v>
      </c>
      <c r="C500" s="6">
        <v>22206232545</v>
      </c>
      <c r="D500" s="5">
        <v>8210</v>
      </c>
    </row>
    <row r="501" spans="1:4" x14ac:dyDescent="0.2">
      <c r="A501" s="4">
        <v>500</v>
      </c>
      <c r="B501" s="1" t="s">
        <v>592</v>
      </c>
      <c r="C501" s="6">
        <v>23603123653</v>
      </c>
      <c r="D501" s="5">
        <v>13221</v>
      </c>
    </row>
    <row r="502" spans="1:4" x14ac:dyDescent="0.2">
      <c r="A502" s="4">
        <v>501</v>
      </c>
      <c r="B502" s="1" t="s">
        <v>593</v>
      </c>
      <c r="C502" s="6">
        <v>13701255650</v>
      </c>
      <c r="D502" s="5">
        <v>13540</v>
      </c>
    </row>
    <row r="503" spans="1:4" x14ac:dyDescent="0.2">
      <c r="A503" s="4">
        <v>502</v>
      </c>
      <c r="B503" s="1" t="s">
        <v>594</v>
      </c>
      <c r="C503" s="6">
        <v>27804174523</v>
      </c>
      <c r="D503" s="5">
        <v>28597</v>
      </c>
    </row>
    <row r="504" spans="1:4" x14ac:dyDescent="0.2">
      <c r="A504" s="4">
        <v>503</v>
      </c>
      <c r="B504" s="1" t="s">
        <v>595</v>
      </c>
      <c r="C504" s="6">
        <v>16708201840</v>
      </c>
      <c r="D504" s="5">
        <v>24704</v>
      </c>
    </row>
    <row r="505" spans="1:4" x14ac:dyDescent="0.2">
      <c r="A505" s="4">
        <v>504</v>
      </c>
      <c r="B505" s="1" t="s">
        <v>596</v>
      </c>
      <c r="C505" s="6">
        <v>17209137176</v>
      </c>
      <c r="D505" s="5">
        <v>26555</v>
      </c>
    </row>
    <row r="506" spans="1:4" x14ac:dyDescent="0.2">
      <c r="A506" s="4">
        <v>505</v>
      </c>
      <c r="B506" s="1" t="s">
        <v>597</v>
      </c>
      <c r="C506" s="6">
        <v>29008024063</v>
      </c>
      <c r="D506" s="5">
        <v>33087</v>
      </c>
    </row>
    <row r="507" spans="1:4" x14ac:dyDescent="0.2">
      <c r="A507" s="4">
        <v>506</v>
      </c>
      <c r="B507" s="1" t="s">
        <v>598</v>
      </c>
      <c r="C507" s="6">
        <v>24103155340</v>
      </c>
      <c r="D507" s="5">
        <v>15050</v>
      </c>
    </row>
    <row r="508" spans="1:4" x14ac:dyDescent="0.2">
      <c r="A508" s="4">
        <v>507</v>
      </c>
      <c r="B508" s="1" t="s">
        <v>599</v>
      </c>
      <c r="C508" s="6">
        <v>17007038006</v>
      </c>
      <c r="D508" s="5">
        <v>25752</v>
      </c>
    </row>
    <row r="509" spans="1:4" x14ac:dyDescent="0.2">
      <c r="A509" s="4">
        <v>508</v>
      </c>
      <c r="B509" s="1" t="s">
        <v>600</v>
      </c>
      <c r="C509" s="6">
        <v>18408183846</v>
      </c>
      <c r="D509" s="5">
        <v>30912</v>
      </c>
    </row>
    <row r="510" spans="1:4" x14ac:dyDescent="0.2">
      <c r="A510" s="4">
        <v>509</v>
      </c>
      <c r="B510" s="1" t="s">
        <v>601</v>
      </c>
      <c r="C510" s="6">
        <v>24909165770</v>
      </c>
      <c r="D510" s="5">
        <v>18157</v>
      </c>
    </row>
    <row r="511" spans="1:4" x14ac:dyDescent="0.2">
      <c r="A511" s="4">
        <v>510</v>
      </c>
      <c r="B511" s="1" t="s">
        <v>2</v>
      </c>
      <c r="C511" s="6">
        <v>25304076689</v>
      </c>
      <c r="D511" s="5">
        <v>19456</v>
      </c>
    </row>
    <row r="512" spans="1:4" x14ac:dyDescent="0.2">
      <c r="A512" s="4">
        <v>511</v>
      </c>
      <c r="B512" s="1" t="s">
        <v>602</v>
      </c>
      <c r="C512" s="6">
        <v>14011227240</v>
      </c>
      <c r="D512" s="5">
        <v>14937</v>
      </c>
    </row>
    <row r="513" spans="1:4" x14ac:dyDescent="0.2">
      <c r="A513" s="4">
        <v>512</v>
      </c>
      <c r="B513" s="1" t="s">
        <v>603</v>
      </c>
      <c r="C513" s="6">
        <v>27703226851</v>
      </c>
      <c r="D513" s="5">
        <v>28206</v>
      </c>
    </row>
    <row r="514" spans="1:4" x14ac:dyDescent="0.2">
      <c r="A514" s="4">
        <v>513</v>
      </c>
      <c r="B514" s="1" t="s">
        <v>604</v>
      </c>
      <c r="C514" s="6">
        <v>15501175847</v>
      </c>
      <c r="D514" s="5">
        <v>20106</v>
      </c>
    </row>
    <row r="515" spans="1:4" x14ac:dyDescent="0.2">
      <c r="A515" s="4">
        <v>514</v>
      </c>
      <c r="B515" s="1" t="s">
        <v>605</v>
      </c>
      <c r="C515" s="6">
        <v>15906029117</v>
      </c>
      <c r="D515" s="5">
        <v>21703</v>
      </c>
    </row>
    <row r="516" spans="1:4" x14ac:dyDescent="0.2">
      <c r="A516" s="4">
        <v>515</v>
      </c>
      <c r="B516" s="1" t="s">
        <v>606</v>
      </c>
      <c r="C516" s="6">
        <v>28305122717</v>
      </c>
      <c r="D516" s="5">
        <v>30448</v>
      </c>
    </row>
    <row r="517" spans="1:4" x14ac:dyDescent="0.2">
      <c r="A517" s="4">
        <v>516</v>
      </c>
      <c r="B517" s="1" t="s">
        <v>607</v>
      </c>
      <c r="C517" s="6">
        <v>13605142553</v>
      </c>
      <c r="D517" s="5">
        <v>13284</v>
      </c>
    </row>
    <row r="518" spans="1:4" x14ac:dyDescent="0.2">
      <c r="A518" s="4">
        <v>517</v>
      </c>
      <c r="B518" s="1" t="s">
        <v>608</v>
      </c>
      <c r="C518" s="6">
        <v>24202035465</v>
      </c>
      <c r="D518" s="5">
        <v>15375</v>
      </c>
    </row>
    <row r="519" spans="1:4" x14ac:dyDescent="0.2">
      <c r="A519" s="4">
        <v>518</v>
      </c>
      <c r="B519" s="1" t="s">
        <v>609</v>
      </c>
      <c r="C519" s="6">
        <v>23405083202</v>
      </c>
      <c r="D519" s="5">
        <v>12547</v>
      </c>
    </row>
    <row r="520" spans="1:4" x14ac:dyDescent="0.2">
      <c r="A520" s="4">
        <v>519</v>
      </c>
      <c r="B520" s="1" t="s">
        <v>610</v>
      </c>
      <c r="C520" s="6">
        <v>25603272144</v>
      </c>
      <c r="D520" s="5">
        <v>20541</v>
      </c>
    </row>
    <row r="521" spans="1:4" x14ac:dyDescent="0.2">
      <c r="A521" s="4">
        <v>520</v>
      </c>
      <c r="B521" s="1" t="s">
        <v>611</v>
      </c>
      <c r="C521" s="6">
        <v>17902235507</v>
      </c>
      <c r="D521" s="5">
        <v>28909</v>
      </c>
    </row>
    <row r="522" spans="1:4" x14ac:dyDescent="0.2">
      <c r="A522" s="4">
        <v>521</v>
      </c>
      <c r="B522" s="1" t="s">
        <v>612</v>
      </c>
      <c r="C522" s="6">
        <v>14509142479</v>
      </c>
      <c r="D522" s="5">
        <v>16694</v>
      </c>
    </row>
    <row r="523" spans="1:4" x14ac:dyDescent="0.2">
      <c r="A523" s="4">
        <v>522</v>
      </c>
      <c r="B523" s="1" t="s">
        <v>613</v>
      </c>
      <c r="C523" s="6">
        <v>16712119322</v>
      </c>
      <c r="D523" s="5">
        <v>24817</v>
      </c>
    </row>
    <row r="524" spans="1:4" x14ac:dyDescent="0.2">
      <c r="A524" s="4">
        <v>523</v>
      </c>
      <c r="B524" s="1" t="s">
        <v>614</v>
      </c>
      <c r="C524" s="6">
        <v>15806208650</v>
      </c>
      <c r="D524" s="5">
        <v>21356</v>
      </c>
    </row>
    <row r="525" spans="1:4" x14ac:dyDescent="0.2">
      <c r="A525" s="4">
        <v>524</v>
      </c>
      <c r="B525" s="1" t="s">
        <v>615</v>
      </c>
      <c r="C525" s="6">
        <v>16708135105</v>
      </c>
      <c r="D525" s="5">
        <v>24697</v>
      </c>
    </row>
    <row r="526" spans="1:4" x14ac:dyDescent="0.2">
      <c r="A526" s="4">
        <v>525</v>
      </c>
      <c r="B526" s="1" t="s">
        <v>616</v>
      </c>
      <c r="C526" s="6">
        <v>13010082345</v>
      </c>
      <c r="D526" s="5">
        <v>11239</v>
      </c>
    </row>
    <row r="527" spans="1:4" x14ac:dyDescent="0.2">
      <c r="A527" s="4">
        <v>526</v>
      </c>
      <c r="B527" s="1" t="s">
        <v>617</v>
      </c>
      <c r="C527" s="6">
        <v>24004024590</v>
      </c>
      <c r="D527" s="5">
        <v>14703</v>
      </c>
    </row>
    <row r="528" spans="1:4" x14ac:dyDescent="0.2">
      <c r="A528" s="4">
        <v>527</v>
      </c>
      <c r="B528" s="1" t="s">
        <v>618</v>
      </c>
      <c r="C528" s="6">
        <v>25508238545</v>
      </c>
      <c r="D528" s="5">
        <v>20324</v>
      </c>
    </row>
    <row r="529" spans="1:4" x14ac:dyDescent="0.2">
      <c r="A529" s="4">
        <v>528</v>
      </c>
      <c r="B529" s="1" t="s">
        <v>619</v>
      </c>
      <c r="C529" s="6">
        <v>15612211364</v>
      </c>
      <c r="D529" s="5">
        <v>20810</v>
      </c>
    </row>
    <row r="530" spans="1:4" x14ac:dyDescent="0.2">
      <c r="A530" s="4">
        <v>529</v>
      </c>
      <c r="B530" s="1" t="s">
        <v>620</v>
      </c>
      <c r="C530" s="6">
        <v>16812078021</v>
      </c>
      <c r="D530" s="5">
        <v>25179</v>
      </c>
    </row>
    <row r="531" spans="1:4" x14ac:dyDescent="0.2">
      <c r="A531" s="4">
        <v>530</v>
      </c>
      <c r="B531" s="1" t="s">
        <v>621</v>
      </c>
      <c r="C531" s="6">
        <v>16812283352</v>
      </c>
      <c r="D531" s="5">
        <v>25200</v>
      </c>
    </row>
    <row r="532" spans="1:4" x14ac:dyDescent="0.2">
      <c r="A532" s="4">
        <v>531</v>
      </c>
      <c r="B532" s="1" t="s">
        <v>622</v>
      </c>
      <c r="C532" s="6">
        <v>17103106808</v>
      </c>
      <c r="D532" s="5">
        <v>26002</v>
      </c>
    </row>
    <row r="533" spans="1:4" x14ac:dyDescent="0.2">
      <c r="A533" s="4">
        <v>532</v>
      </c>
      <c r="B533" s="1" t="s">
        <v>623</v>
      </c>
      <c r="C533" s="6">
        <v>25501262297</v>
      </c>
      <c r="D533" s="5">
        <v>20115</v>
      </c>
    </row>
    <row r="534" spans="1:4" x14ac:dyDescent="0.2">
      <c r="A534" s="4">
        <v>533</v>
      </c>
      <c r="B534" s="1" t="s">
        <v>624</v>
      </c>
      <c r="C534" s="6">
        <v>13005218653</v>
      </c>
      <c r="D534" s="5">
        <v>11099</v>
      </c>
    </row>
    <row r="535" spans="1:4" x14ac:dyDescent="0.2">
      <c r="A535" s="4">
        <v>534</v>
      </c>
      <c r="B535" s="1" t="s">
        <v>625</v>
      </c>
      <c r="C535" s="6">
        <v>26502031321</v>
      </c>
      <c r="D535" s="5">
        <v>23776</v>
      </c>
    </row>
    <row r="536" spans="1:4" x14ac:dyDescent="0.2">
      <c r="A536" s="4">
        <v>535</v>
      </c>
      <c r="B536" s="1" t="s">
        <v>626</v>
      </c>
      <c r="C536" s="6">
        <v>13911128980</v>
      </c>
      <c r="D536" s="5">
        <v>14561</v>
      </c>
    </row>
    <row r="537" spans="1:4" x14ac:dyDescent="0.2">
      <c r="A537" s="4">
        <v>536</v>
      </c>
      <c r="B537" s="1" t="s">
        <v>627</v>
      </c>
      <c r="C537" s="6">
        <v>26211279270</v>
      </c>
      <c r="D537" s="5">
        <v>22977</v>
      </c>
    </row>
    <row r="538" spans="1:4" x14ac:dyDescent="0.2">
      <c r="A538" s="4">
        <v>537</v>
      </c>
      <c r="B538" s="1" t="s">
        <v>628</v>
      </c>
      <c r="C538" s="6">
        <v>14409058473</v>
      </c>
      <c r="D538" s="5">
        <v>16320</v>
      </c>
    </row>
    <row r="539" spans="1:4" x14ac:dyDescent="0.2">
      <c r="A539" s="4">
        <v>538</v>
      </c>
      <c r="B539" s="1" t="s">
        <v>629</v>
      </c>
      <c r="C539" s="6">
        <v>18512192546</v>
      </c>
      <c r="D539" s="5">
        <v>31400</v>
      </c>
    </row>
    <row r="540" spans="1:4" x14ac:dyDescent="0.2">
      <c r="A540" s="4">
        <v>539</v>
      </c>
      <c r="B540" s="1" t="s">
        <v>630</v>
      </c>
      <c r="C540" s="6">
        <v>14705221783</v>
      </c>
      <c r="D540" s="5">
        <v>17309</v>
      </c>
    </row>
    <row r="541" spans="1:4" x14ac:dyDescent="0.2">
      <c r="A541" s="4">
        <v>540</v>
      </c>
      <c r="B541" s="1" t="s">
        <v>631</v>
      </c>
      <c r="C541" s="6">
        <v>18602021595</v>
      </c>
      <c r="D541" s="5">
        <v>31445</v>
      </c>
    </row>
    <row r="542" spans="1:4" x14ac:dyDescent="0.2">
      <c r="A542" s="4">
        <v>541</v>
      </c>
      <c r="B542" s="1" t="s">
        <v>632</v>
      </c>
      <c r="C542" s="6">
        <v>22808016463</v>
      </c>
      <c r="D542" s="5">
        <v>10441</v>
      </c>
    </row>
    <row r="543" spans="1:4" x14ac:dyDescent="0.2">
      <c r="A543" s="4">
        <v>542</v>
      </c>
      <c r="B543" s="1" t="s">
        <v>633</v>
      </c>
      <c r="C543" s="6">
        <v>16002112674</v>
      </c>
      <c r="D543" s="5">
        <v>21957</v>
      </c>
    </row>
    <row r="544" spans="1:4" x14ac:dyDescent="0.2">
      <c r="A544" s="4">
        <v>543</v>
      </c>
      <c r="B544" s="1" t="s">
        <v>634</v>
      </c>
      <c r="C544" s="6">
        <v>16908239602</v>
      </c>
      <c r="D544" s="5">
        <v>25438</v>
      </c>
    </row>
    <row r="545" spans="1:4" x14ac:dyDescent="0.2">
      <c r="A545" s="4">
        <v>544</v>
      </c>
      <c r="B545" s="1" t="s">
        <v>635</v>
      </c>
      <c r="C545" s="6">
        <v>13712223112</v>
      </c>
      <c r="D545" s="5">
        <v>13871</v>
      </c>
    </row>
    <row r="546" spans="1:4" x14ac:dyDescent="0.2">
      <c r="A546" s="4">
        <v>545</v>
      </c>
      <c r="B546" s="1" t="s">
        <v>636</v>
      </c>
      <c r="C546" s="6">
        <v>27207153996</v>
      </c>
      <c r="D546" s="5">
        <v>26495</v>
      </c>
    </row>
    <row r="547" spans="1:4" x14ac:dyDescent="0.2">
      <c r="A547" s="4">
        <v>546</v>
      </c>
      <c r="B547" s="1" t="s">
        <v>637</v>
      </c>
      <c r="C547" s="6">
        <v>12212253886</v>
      </c>
      <c r="D547" s="5">
        <v>8395</v>
      </c>
    </row>
    <row r="548" spans="1:4" x14ac:dyDescent="0.2">
      <c r="A548" s="4">
        <v>547</v>
      </c>
      <c r="B548" s="1" t="s">
        <v>638</v>
      </c>
      <c r="C548" s="6">
        <v>15111194379</v>
      </c>
      <c r="D548" s="5">
        <v>18951</v>
      </c>
    </row>
    <row r="549" spans="1:4" x14ac:dyDescent="0.2">
      <c r="A549" s="4">
        <v>548</v>
      </c>
      <c r="B549" s="1" t="s">
        <v>639</v>
      </c>
      <c r="C549" s="6">
        <v>25701117829</v>
      </c>
      <c r="D549" s="5">
        <v>20831</v>
      </c>
    </row>
    <row r="550" spans="1:4" x14ac:dyDescent="0.2">
      <c r="A550" s="4">
        <v>549</v>
      </c>
      <c r="B550" s="1" t="s">
        <v>640</v>
      </c>
      <c r="C550" s="6">
        <v>22105228615</v>
      </c>
      <c r="D550" s="5">
        <v>7813</v>
      </c>
    </row>
    <row r="551" spans="1:4" x14ac:dyDescent="0.2">
      <c r="A551" s="4">
        <v>550</v>
      </c>
      <c r="B551" s="1" t="s">
        <v>641</v>
      </c>
      <c r="C551" s="6">
        <v>13007269877</v>
      </c>
      <c r="D551" s="5">
        <v>11165</v>
      </c>
    </row>
    <row r="552" spans="1:4" x14ac:dyDescent="0.2">
      <c r="A552" s="4">
        <v>551</v>
      </c>
      <c r="B552" s="1" t="s">
        <v>642</v>
      </c>
      <c r="C552" s="6">
        <v>18210233723</v>
      </c>
      <c r="D552" s="5">
        <v>30247</v>
      </c>
    </row>
    <row r="553" spans="1:4" x14ac:dyDescent="0.2">
      <c r="A553" s="4">
        <v>552</v>
      </c>
      <c r="B553" s="1" t="s">
        <v>643</v>
      </c>
      <c r="C553" s="6">
        <v>15704144286</v>
      </c>
      <c r="D553" s="5">
        <v>20924</v>
      </c>
    </row>
    <row r="554" spans="1:4" x14ac:dyDescent="0.2">
      <c r="A554" s="4">
        <v>553</v>
      </c>
      <c r="B554" s="1" t="s">
        <v>644</v>
      </c>
      <c r="C554" s="6">
        <v>26105157810</v>
      </c>
      <c r="D554" s="5">
        <v>22416</v>
      </c>
    </row>
    <row r="555" spans="1:4" x14ac:dyDescent="0.2">
      <c r="A555" s="4">
        <v>554</v>
      </c>
      <c r="B555" s="1" t="s">
        <v>645</v>
      </c>
      <c r="C555" s="6">
        <v>22006137283</v>
      </c>
      <c r="D555" s="5">
        <v>7470</v>
      </c>
    </row>
    <row r="556" spans="1:4" x14ac:dyDescent="0.2">
      <c r="A556" s="4">
        <v>555</v>
      </c>
      <c r="B556" s="1" t="s">
        <v>646</v>
      </c>
      <c r="C556" s="6">
        <v>13106089756</v>
      </c>
      <c r="D556" s="5">
        <v>11482</v>
      </c>
    </row>
    <row r="557" spans="1:4" x14ac:dyDescent="0.2">
      <c r="A557" s="4">
        <v>556</v>
      </c>
      <c r="B557" s="1" t="s">
        <v>647</v>
      </c>
      <c r="C557" s="6">
        <v>13608165014</v>
      </c>
      <c r="D557" s="5">
        <v>13378</v>
      </c>
    </row>
    <row r="558" spans="1:4" x14ac:dyDescent="0.2">
      <c r="A558" s="4">
        <v>557</v>
      </c>
      <c r="B558" s="1" t="s">
        <v>648</v>
      </c>
      <c r="C558" s="6">
        <v>22102283349</v>
      </c>
      <c r="D558" s="5">
        <v>7730</v>
      </c>
    </row>
    <row r="559" spans="1:4" x14ac:dyDescent="0.2">
      <c r="A559" s="4">
        <v>558</v>
      </c>
      <c r="B559" s="1" t="s">
        <v>649</v>
      </c>
      <c r="C559" s="6">
        <v>13507023200</v>
      </c>
      <c r="D559" s="5">
        <v>12967</v>
      </c>
    </row>
    <row r="560" spans="1:4" x14ac:dyDescent="0.2">
      <c r="A560" s="4">
        <v>559</v>
      </c>
      <c r="B560" s="1" t="s">
        <v>650</v>
      </c>
      <c r="C560" s="6">
        <v>25308151383</v>
      </c>
      <c r="D560" s="5">
        <v>19586</v>
      </c>
    </row>
    <row r="561" spans="1:4" x14ac:dyDescent="0.2">
      <c r="A561" s="4">
        <v>560</v>
      </c>
      <c r="B561" s="1" t="s">
        <v>651</v>
      </c>
      <c r="C561" s="6">
        <v>17706056826</v>
      </c>
      <c r="D561" s="5">
        <v>28281</v>
      </c>
    </row>
    <row r="562" spans="1:4" x14ac:dyDescent="0.2">
      <c r="A562" s="4">
        <v>561</v>
      </c>
      <c r="B562" s="1" t="s">
        <v>652</v>
      </c>
      <c r="C562" s="6">
        <v>15904233350</v>
      </c>
      <c r="D562" s="5">
        <v>21663</v>
      </c>
    </row>
    <row r="563" spans="1:4" x14ac:dyDescent="0.2">
      <c r="A563" s="4">
        <v>562</v>
      </c>
      <c r="B563" s="1" t="s">
        <v>653</v>
      </c>
      <c r="C563" s="6">
        <v>17602126577</v>
      </c>
      <c r="D563" s="5">
        <v>27802</v>
      </c>
    </row>
    <row r="564" spans="1:4" x14ac:dyDescent="0.2">
      <c r="A564" s="4">
        <v>563</v>
      </c>
      <c r="B564" s="1" t="s">
        <v>654</v>
      </c>
      <c r="C564" s="6">
        <v>16709206573</v>
      </c>
      <c r="D564" s="5">
        <v>24735</v>
      </c>
    </row>
    <row r="565" spans="1:4" x14ac:dyDescent="0.2">
      <c r="A565" s="4">
        <v>564</v>
      </c>
      <c r="B565" s="1" t="s">
        <v>655</v>
      </c>
      <c r="C565" s="6">
        <v>17612035168</v>
      </c>
      <c r="D565" s="5">
        <v>28097</v>
      </c>
    </row>
    <row r="566" spans="1:4" x14ac:dyDescent="0.2">
      <c r="A566" s="4">
        <v>565</v>
      </c>
      <c r="B566" s="1" t="s">
        <v>656</v>
      </c>
      <c r="C566" s="6">
        <v>14102273479</v>
      </c>
      <c r="D566" s="5">
        <v>15034</v>
      </c>
    </row>
    <row r="567" spans="1:4" x14ac:dyDescent="0.2">
      <c r="A567" s="4">
        <v>566</v>
      </c>
      <c r="B567" s="1" t="s">
        <v>657</v>
      </c>
      <c r="C567" s="6">
        <v>24303205094</v>
      </c>
      <c r="D567" s="5">
        <v>15785</v>
      </c>
    </row>
    <row r="568" spans="1:4" x14ac:dyDescent="0.2">
      <c r="A568" s="4">
        <v>567</v>
      </c>
      <c r="B568" s="1" t="s">
        <v>658</v>
      </c>
      <c r="C568" s="6">
        <v>19009101986</v>
      </c>
      <c r="D568" s="5">
        <v>33126</v>
      </c>
    </row>
    <row r="569" spans="1:4" x14ac:dyDescent="0.2">
      <c r="A569" s="4">
        <v>568</v>
      </c>
      <c r="B569" s="1" t="s">
        <v>659</v>
      </c>
      <c r="C569" s="6">
        <v>23405218588</v>
      </c>
      <c r="D569" s="5">
        <v>12560</v>
      </c>
    </row>
    <row r="570" spans="1:4" x14ac:dyDescent="0.2">
      <c r="A570" s="4">
        <v>569</v>
      </c>
      <c r="B570" s="1" t="s">
        <v>660</v>
      </c>
      <c r="C570" s="6">
        <v>12503111961</v>
      </c>
      <c r="D570" s="5">
        <v>9202</v>
      </c>
    </row>
    <row r="571" spans="1:4" x14ac:dyDescent="0.2">
      <c r="A571" s="4">
        <v>570</v>
      </c>
      <c r="B571" s="1" t="s">
        <v>661</v>
      </c>
      <c r="C571" s="6">
        <v>19009025042</v>
      </c>
      <c r="D571" s="5">
        <v>33118</v>
      </c>
    </row>
    <row r="572" spans="1:4" x14ac:dyDescent="0.2">
      <c r="A572" s="4">
        <v>571</v>
      </c>
      <c r="B572" s="1" t="s">
        <v>662</v>
      </c>
      <c r="C572" s="6">
        <v>18009046589</v>
      </c>
      <c r="D572" s="5">
        <v>29468</v>
      </c>
    </row>
    <row r="573" spans="1:4" x14ac:dyDescent="0.2">
      <c r="A573" s="4">
        <v>572</v>
      </c>
      <c r="B573" s="1" t="s">
        <v>663</v>
      </c>
      <c r="C573" s="6">
        <v>12810149127</v>
      </c>
      <c r="D573" s="5">
        <v>10515</v>
      </c>
    </row>
    <row r="574" spans="1:4" x14ac:dyDescent="0.2">
      <c r="A574" s="4">
        <v>573</v>
      </c>
      <c r="B574" s="1" t="s">
        <v>664</v>
      </c>
      <c r="C574" s="6">
        <v>22305115016</v>
      </c>
      <c r="D574" s="5">
        <v>8532</v>
      </c>
    </row>
    <row r="575" spans="1:4" x14ac:dyDescent="0.2">
      <c r="A575" s="4">
        <v>574</v>
      </c>
      <c r="B575" s="1" t="s">
        <v>665</v>
      </c>
      <c r="C575" s="6">
        <v>13502018549</v>
      </c>
      <c r="D575" s="5">
        <v>12816</v>
      </c>
    </row>
    <row r="576" spans="1:4" x14ac:dyDescent="0.2">
      <c r="A576" s="4">
        <v>575</v>
      </c>
      <c r="B576" s="1" t="s">
        <v>666</v>
      </c>
      <c r="C576" s="6">
        <v>15305013575</v>
      </c>
      <c r="D576" s="5">
        <v>19480</v>
      </c>
    </row>
    <row r="577" spans="1:4" x14ac:dyDescent="0.2">
      <c r="A577" s="4">
        <v>576</v>
      </c>
      <c r="B577" s="1" t="s">
        <v>667</v>
      </c>
      <c r="C577" s="6">
        <v>23901047983</v>
      </c>
      <c r="D577" s="5">
        <v>14249</v>
      </c>
    </row>
    <row r="578" spans="1:4" x14ac:dyDescent="0.2">
      <c r="A578" s="4">
        <v>577</v>
      </c>
      <c r="B578" s="1" t="s">
        <v>668</v>
      </c>
      <c r="C578" s="6">
        <v>18210261640</v>
      </c>
      <c r="D578" s="5">
        <v>30250</v>
      </c>
    </row>
    <row r="579" spans="1:4" x14ac:dyDescent="0.2">
      <c r="A579" s="4">
        <v>578</v>
      </c>
      <c r="B579" s="1" t="s">
        <v>669</v>
      </c>
      <c r="C579" s="6">
        <v>16810165827</v>
      </c>
      <c r="D579" s="5">
        <v>25127</v>
      </c>
    </row>
    <row r="580" spans="1:4" x14ac:dyDescent="0.2">
      <c r="A580" s="4">
        <v>579</v>
      </c>
      <c r="B580" s="1" t="s">
        <v>670</v>
      </c>
      <c r="C580" s="6">
        <v>15706099510</v>
      </c>
      <c r="D580" s="5">
        <v>20980</v>
      </c>
    </row>
    <row r="581" spans="1:4" x14ac:dyDescent="0.2">
      <c r="A581" s="4">
        <v>580</v>
      </c>
      <c r="B581" s="1" t="s">
        <v>671</v>
      </c>
      <c r="C581" s="6">
        <v>24208239461</v>
      </c>
      <c r="D581" s="5">
        <v>15576</v>
      </c>
    </row>
    <row r="582" spans="1:4" x14ac:dyDescent="0.2">
      <c r="A582" s="4">
        <v>581</v>
      </c>
      <c r="B582" s="1" t="s">
        <v>672</v>
      </c>
      <c r="C582" s="6">
        <v>13604213226</v>
      </c>
      <c r="D582" s="5">
        <v>13261</v>
      </c>
    </row>
    <row r="583" spans="1:4" x14ac:dyDescent="0.2">
      <c r="A583" s="4">
        <v>582</v>
      </c>
      <c r="B583" s="1" t="s">
        <v>673</v>
      </c>
      <c r="C583" s="6">
        <v>26111208906</v>
      </c>
      <c r="D583" s="5">
        <v>22605</v>
      </c>
    </row>
    <row r="584" spans="1:4" x14ac:dyDescent="0.2">
      <c r="A584" s="4">
        <v>583</v>
      </c>
      <c r="B584" s="1" t="s">
        <v>674</v>
      </c>
      <c r="C584" s="6">
        <v>13609114029</v>
      </c>
      <c r="D584" s="5">
        <v>13404</v>
      </c>
    </row>
    <row r="585" spans="1:4" x14ac:dyDescent="0.2">
      <c r="A585" s="4">
        <v>584</v>
      </c>
      <c r="B585" s="1" t="s">
        <v>675</v>
      </c>
      <c r="C585" s="6">
        <v>26804152456</v>
      </c>
      <c r="D585" s="5">
        <v>24943</v>
      </c>
    </row>
    <row r="586" spans="1:4" x14ac:dyDescent="0.2">
      <c r="A586" s="4">
        <v>585</v>
      </c>
      <c r="B586" s="1" t="s">
        <v>676</v>
      </c>
      <c r="C586" s="6">
        <v>14109015913</v>
      </c>
      <c r="D586" s="5">
        <v>15220</v>
      </c>
    </row>
    <row r="587" spans="1:4" x14ac:dyDescent="0.2">
      <c r="A587" s="4">
        <v>586</v>
      </c>
      <c r="B587" s="1" t="s">
        <v>677</v>
      </c>
      <c r="C587" s="6">
        <v>12911036992</v>
      </c>
      <c r="D587" s="5">
        <v>10900</v>
      </c>
    </row>
    <row r="588" spans="1:4" x14ac:dyDescent="0.2">
      <c r="A588" s="4">
        <v>587</v>
      </c>
      <c r="B588" s="1" t="s">
        <v>678</v>
      </c>
      <c r="C588" s="6">
        <v>25701257599</v>
      </c>
      <c r="D588" s="5">
        <v>20845</v>
      </c>
    </row>
    <row r="589" spans="1:4" x14ac:dyDescent="0.2">
      <c r="A589" s="4">
        <v>588</v>
      </c>
      <c r="B589" s="1" t="s">
        <v>679</v>
      </c>
      <c r="C589" s="6">
        <v>25812085263</v>
      </c>
      <c r="D589" s="5">
        <v>21527</v>
      </c>
    </row>
    <row r="590" spans="1:4" x14ac:dyDescent="0.2">
      <c r="A590" s="4">
        <v>589</v>
      </c>
      <c r="B590" s="1" t="s">
        <v>680</v>
      </c>
      <c r="C590" s="6">
        <v>17803277836</v>
      </c>
      <c r="D590" s="5">
        <v>28576</v>
      </c>
    </row>
    <row r="591" spans="1:4" x14ac:dyDescent="0.2">
      <c r="A591" s="4">
        <v>590</v>
      </c>
      <c r="B591" s="1" t="s">
        <v>681</v>
      </c>
      <c r="C591" s="6">
        <v>17812122411</v>
      </c>
      <c r="D591" s="5">
        <v>28836</v>
      </c>
    </row>
    <row r="592" spans="1:4" x14ac:dyDescent="0.2">
      <c r="A592" s="4">
        <v>591</v>
      </c>
      <c r="B592" s="1" t="s">
        <v>682</v>
      </c>
      <c r="C592" s="6">
        <v>16206013558</v>
      </c>
      <c r="D592" s="5">
        <v>22798</v>
      </c>
    </row>
    <row r="593" spans="1:4" x14ac:dyDescent="0.2">
      <c r="A593" s="4">
        <v>592</v>
      </c>
      <c r="B593" s="1" t="s">
        <v>683</v>
      </c>
      <c r="C593" s="6">
        <v>18511092589</v>
      </c>
      <c r="D593" s="5">
        <v>31360</v>
      </c>
    </row>
    <row r="594" spans="1:4" x14ac:dyDescent="0.2">
      <c r="A594" s="4">
        <v>593</v>
      </c>
      <c r="B594" s="1" t="s">
        <v>684</v>
      </c>
      <c r="C594" s="6">
        <v>23111203130</v>
      </c>
      <c r="D594" s="5">
        <v>11647</v>
      </c>
    </row>
    <row r="595" spans="1:4" x14ac:dyDescent="0.2">
      <c r="A595" s="4">
        <v>594</v>
      </c>
      <c r="B595" s="1" t="s">
        <v>685</v>
      </c>
      <c r="C595" s="6">
        <v>28208239978</v>
      </c>
      <c r="D595" s="5">
        <v>30186</v>
      </c>
    </row>
    <row r="596" spans="1:4" x14ac:dyDescent="0.2">
      <c r="A596" s="4">
        <v>595</v>
      </c>
      <c r="B596" s="1" t="s">
        <v>686</v>
      </c>
      <c r="C596" s="6">
        <v>12602062590</v>
      </c>
      <c r="D596" s="5">
        <v>9534</v>
      </c>
    </row>
    <row r="597" spans="1:4" x14ac:dyDescent="0.2">
      <c r="A597" s="4">
        <v>596</v>
      </c>
      <c r="B597" s="1" t="s">
        <v>687</v>
      </c>
      <c r="C597" s="6">
        <v>13010077782</v>
      </c>
      <c r="D597" s="5">
        <v>11238</v>
      </c>
    </row>
    <row r="598" spans="1:4" x14ac:dyDescent="0.2">
      <c r="A598" s="4">
        <v>597</v>
      </c>
      <c r="B598" s="1" t="s">
        <v>688</v>
      </c>
      <c r="C598" s="6">
        <v>22710093948</v>
      </c>
      <c r="D598" s="5">
        <v>10144</v>
      </c>
    </row>
    <row r="599" spans="1:4" x14ac:dyDescent="0.2">
      <c r="A599" s="4">
        <v>598</v>
      </c>
      <c r="B599" s="1" t="s">
        <v>689</v>
      </c>
      <c r="C599" s="6">
        <v>26305078910</v>
      </c>
      <c r="D599" s="5">
        <v>23138</v>
      </c>
    </row>
    <row r="600" spans="1:4" x14ac:dyDescent="0.2">
      <c r="A600" s="4">
        <v>599</v>
      </c>
      <c r="B600" s="1" t="s">
        <v>690</v>
      </c>
      <c r="C600" s="6">
        <v>22702138894</v>
      </c>
      <c r="D600" s="5">
        <v>9906</v>
      </c>
    </row>
    <row r="601" spans="1:4" x14ac:dyDescent="0.2">
      <c r="A601" s="4">
        <v>600</v>
      </c>
      <c r="B601" s="1" t="s">
        <v>691</v>
      </c>
      <c r="C601" s="6">
        <v>18109148207</v>
      </c>
      <c r="D601" s="5">
        <v>29843</v>
      </c>
    </row>
    <row r="602" spans="1:4" x14ac:dyDescent="0.2">
      <c r="A602" s="4">
        <v>601</v>
      </c>
      <c r="B602" s="1" t="s">
        <v>692</v>
      </c>
      <c r="C602" s="6">
        <v>25807164191</v>
      </c>
      <c r="D602" s="5">
        <v>21382</v>
      </c>
    </row>
    <row r="603" spans="1:4" x14ac:dyDescent="0.2">
      <c r="A603" s="4">
        <v>602</v>
      </c>
      <c r="B603" s="1" t="s">
        <v>693</v>
      </c>
      <c r="C603" s="6">
        <v>18212268819</v>
      </c>
      <c r="D603" s="5">
        <v>30311</v>
      </c>
    </row>
    <row r="604" spans="1:4" x14ac:dyDescent="0.2">
      <c r="A604" s="4">
        <v>603</v>
      </c>
      <c r="B604" s="1" t="s">
        <v>694</v>
      </c>
      <c r="C604" s="6">
        <v>16904155384</v>
      </c>
      <c r="D604" s="5">
        <v>25308</v>
      </c>
    </row>
    <row r="605" spans="1:4" x14ac:dyDescent="0.2">
      <c r="A605" s="4">
        <v>604</v>
      </c>
      <c r="B605" s="1" t="s">
        <v>695</v>
      </c>
      <c r="C605" s="6">
        <v>16911046206</v>
      </c>
      <c r="D605" s="5">
        <v>25511</v>
      </c>
    </row>
    <row r="606" spans="1:4" x14ac:dyDescent="0.2">
      <c r="A606" s="4">
        <v>605</v>
      </c>
      <c r="B606" s="1" t="s">
        <v>696</v>
      </c>
      <c r="C606" s="6">
        <v>22405171923</v>
      </c>
      <c r="D606" s="5">
        <v>8904</v>
      </c>
    </row>
    <row r="607" spans="1:4" x14ac:dyDescent="0.2">
      <c r="A607" s="4">
        <v>606</v>
      </c>
      <c r="B607" s="1" t="s">
        <v>697</v>
      </c>
      <c r="C607" s="6">
        <v>17803252421</v>
      </c>
      <c r="D607" s="5">
        <v>28574</v>
      </c>
    </row>
    <row r="608" spans="1:4" x14ac:dyDescent="0.2">
      <c r="A608" s="4">
        <v>607</v>
      </c>
      <c r="B608" s="1" t="s">
        <v>698</v>
      </c>
      <c r="C608" s="6">
        <v>25106143905</v>
      </c>
      <c r="D608" s="5">
        <v>18793</v>
      </c>
    </row>
    <row r="609" spans="1:4" x14ac:dyDescent="0.2">
      <c r="A609" s="4">
        <v>608</v>
      </c>
      <c r="B609" s="1" t="s">
        <v>699</v>
      </c>
      <c r="C609" s="6">
        <v>16807074467</v>
      </c>
      <c r="D609" s="5">
        <v>25026</v>
      </c>
    </row>
    <row r="610" spans="1:4" x14ac:dyDescent="0.2">
      <c r="A610" s="4">
        <v>609</v>
      </c>
      <c r="B610" s="1" t="s">
        <v>700</v>
      </c>
      <c r="C610" s="6">
        <v>25802254802</v>
      </c>
      <c r="D610" s="5">
        <v>21241</v>
      </c>
    </row>
    <row r="611" spans="1:4" x14ac:dyDescent="0.2">
      <c r="A611" s="4">
        <v>610</v>
      </c>
      <c r="B611" s="1" t="s">
        <v>701</v>
      </c>
      <c r="C611" s="6">
        <v>12305271246</v>
      </c>
      <c r="D611" s="5">
        <v>8548</v>
      </c>
    </row>
    <row r="612" spans="1:4" x14ac:dyDescent="0.2">
      <c r="A612" s="4">
        <v>611</v>
      </c>
      <c r="B612" s="1" t="s">
        <v>702</v>
      </c>
      <c r="C612" s="6">
        <v>24002155705</v>
      </c>
      <c r="D612" s="5">
        <v>14656</v>
      </c>
    </row>
    <row r="613" spans="1:4" x14ac:dyDescent="0.2">
      <c r="A613" s="4">
        <v>612</v>
      </c>
      <c r="B613" s="1" t="s">
        <v>703</v>
      </c>
      <c r="C613" s="6">
        <v>13011253078</v>
      </c>
      <c r="D613" s="5">
        <v>11287</v>
      </c>
    </row>
    <row r="614" spans="1:4" x14ac:dyDescent="0.2">
      <c r="A614" s="4">
        <v>613</v>
      </c>
      <c r="B614" s="1" t="s">
        <v>704</v>
      </c>
      <c r="C614" s="6">
        <v>18511152828</v>
      </c>
      <c r="D614" s="5">
        <v>31366</v>
      </c>
    </row>
    <row r="615" spans="1:4" x14ac:dyDescent="0.2">
      <c r="A615" s="4">
        <v>614</v>
      </c>
      <c r="B615" s="1" t="s">
        <v>705</v>
      </c>
      <c r="C615" s="6">
        <v>27110039247</v>
      </c>
      <c r="D615" s="5">
        <v>26209</v>
      </c>
    </row>
    <row r="616" spans="1:4" x14ac:dyDescent="0.2">
      <c r="A616" s="4">
        <v>615</v>
      </c>
      <c r="B616" s="1" t="s">
        <v>706</v>
      </c>
      <c r="C616" s="6">
        <v>13411158629</v>
      </c>
      <c r="D616" s="5">
        <v>12738</v>
      </c>
    </row>
    <row r="617" spans="1:4" x14ac:dyDescent="0.2">
      <c r="A617" s="4">
        <v>616</v>
      </c>
      <c r="B617" s="1" t="s">
        <v>707</v>
      </c>
      <c r="C617" s="6">
        <v>12405055345</v>
      </c>
      <c r="D617" s="5">
        <v>8892</v>
      </c>
    </row>
    <row r="618" spans="1:4" x14ac:dyDescent="0.2">
      <c r="A618" s="4">
        <v>617</v>
      </c>
      <c r="B618" s="1" t="s">
        <v>708</v>
      </c>
      <c r="C618" s="6">
        <v>16304169684</v>
      </c>
      <c r="D618" s="5">
        <v>23117</v>
      </c>
    </row>
    <row r="619" spans="1:4" x14ac:dyDescent="0.2">
      <c r="A619" s="4">
        <v>618</v>
      </c>
      <c r="B619" s="1" t="s">
        <v>709</v>
      </c>
      <c r="C619" s="6">
        <v>16710228578</v>
      </c>
      <c r="D619" s="5">
        <v>24767</v>
      </c>
    </row>
    <row r="620" spans="1:4" x14ac:dyDescent="0.2">
      <c r="A620" s="4">
        <v>619</v>
      </c>
      <c r="B620" s="1" t="s">
        <v>710</v>
      </c>
      <c r="C620" s="6">
        <v>24405054286</v>
      </c>
      <c r="D620" s="5">
        <v>16197</v>
      </c>
    </row>
    <row r="621" spans="1:4" x14ac:dyDescent="0.2">
      <c r="A621" s="4">
        <v>620</v>
      </c>
      <c r="B621" s="1" t="s">
        <v>711</v>
      </c>
      <c r="C621" s="6">
        <v>17703096235</v>
      </c>
      <c r="D621" s="5">
        <v>28193</v>
      </c>
    </row>
    <row r="622" spans="1:4" x14ac:dyDescent="0.2">
      <c r="A622" s="4">
        <v>621</v>
      </c>
      <c r="B622" s="1" t="s">
        <v>712</v>
      </c>
      <c r="C622" s="6">
        <v>13505124420</v>
      </c>
      <c r="D622" s="5">
        <v>12916</v>
      </c>
    </row>
    <row r="623" spans="1:4" x14ac:dyDescent="0.2">
      <c r="A623" s="4">
        <v>622</v>
      </c>
      <c r="B623" s="1" t="s">
        <v>713</v>
      </c>
      <c r="C623" s="6">
        <v>15011188685</v>
      </c>
      <c r="D623" s="5">
        <v>18585</v>
      </c>
    </row>
    <row r="624" spans="1:4" x14ac:dyDescent="0.2">
      <c r="A624" s="4">
        <v>623</v>
      </c>
      <c r="B624" s="1" t="s">
        <v>714</v>
      </c>
      <c r="C624" s="6">
        <v>16011178133</v>
      </c>
      <c r="D624" s="5">
        <v>22237</v>
      </c>
    </row>
    <row r="625" spans="1:4" x14ac:dyDescent="0.2">
      <c r="A625" s="4">
        <v>624</v>
      </c>
      <c r="B625" s="1" t="s">
        <v>715</v>
      </c>
      <c r="C625" s="6">
        <v>13306164818</v>
      </c>
      <c r="D625" s="5">
        <v>12221</v>
      </c>
    </row>
    <row r="626" spans="1:4" x14ac:dyDescent="0.2">
      <c r="A626" s="4">
        <v>625</v>
      </c>
      <c r="B626" s="1" t="s">
        <v>716</v>
      </c>
      <c r="C626" s="6">
        <v>27706197353</v>
      </c>
      <c r="D626" s="5">
        <v>28295</v>
      </c>
    </row>
    <row r="627" spans="1:4" x14ac:dyDescent="0.2">
      <c r="A627" s="4">
        <v>626</v>
      </c>
      <c r="B627" s="1" t="s">
        <v>717</v>
      </c>
      <c r="C627" s="6">
        <v>17609029686</v>
      </c>
      <c r="D627" s="5">
        <v>28005</v>
      </c>
    </row>
    <row r="628" spans="1:4" x14ac:dyDescent="0.2">
      <c r="A628" s="4">
        <v>627</v>
      </c>
      <c r="B628" s="1" t="s">
        <v>718</v>
      </c>
      <c r="C628" s="6">
        <v>18001276560</v>
      </c>
      <c r="D628" s="5">
        <v>29247</v>
      </c>
    </row>
    <row r="629" spans="1:4" x14ac:dyDescent="0.2">
      <c r="A629" s="4">
        <v>628</v>
      </c>
      <c r="B629" s="1" t="s">
        <v>719</v>
      </c>
      <c r="C629" s="6">
        <v>12003058201</v>
      </c>
      <c r="D629" s="5">
        <v>7370</v>
      </c>
    </row>
    <row r="630" spans="1:4" x14ac:dyDescent="0.2">
      <c r="A630" s="4">
        <v>629</v>
      </c>
      <c r="B630" s="1" t="s">
        <v>720</v>
      </c>
      <c r="C630" s="6">
        <v>15007098709</v>
      </c>
      <c r="D630" s="5">
        <v>18453</v>
      </c>
    </row>
    <row r="631" spans="1:4" x14ac:dyDescent="0.2">
      <c r="A631" s="4">
        <v>630</v>
      </c>
      <c r="B631" s="1" t="s">
        <v>721</v>
      </c>
      <c r="C631" s="6">
        <v>17308075960</v>
      </c>
      <c r="D631" s="5">
        <v>26883</v>
      </c>
    </row>
    <row r="632" spans="1:4" x14ac:dyDescent="0.2">
      <c r="A632" s="4">
        <v>631</v>
      </c>
      <c r="B632" s="1" t="s">
        <v>722</v>
      </c>
      <c r="C632" s="6">
        <v>22811259748</v>
      </c>
      <c r="D632" s="5">
        <v>10557</v>
      </c>
    </row>
    <row r="633" spans="1:4" x14ac:dyDescent="0.2">
      <c r="A633" s="4">
        <v>632</v>
      </c>
      <c r="B633" s="1" t="s">
        <v>723</v>
      </c>
      <c r="C633" s="6">
        <v>18103074205</v>
      </c>
      <c r="D633" s="5">
        <v>29652</v>
      </c>
    </row>
    <row r="634" spans="1:4" x14ac:dyDescent="0.2">
      <c r="A634" s="4">
        <v>633</v>
      </c>
      <c r="B634" s="1" t="s">
        <v>724</v>
      </c>
      <c r="C634" s="6">
        <v>12810222141</v>
      </c>
      <c r="D634" s="5">
        <v>10523</v>
      </c>
    </row>
    <row r="635" spans="1:4" x14ac:dyDescent="0.2">
      <c r="A635" s="4">
        <v>634</v>
      </c>
      <c r="B635" s="1" t="s">
        <v>725</v>
      </c>
      <c r="C635" s="6">
        <v>14508103036</v>
      </c>
      <c r="D635" s="5">
        <v>16659</v>
      </c>
    </row>
    <row r="636" spans="1:4" x14ac:dyDescent="0.2">
      <c r="A636" s="4">
        <v>635</v>
      </c>
      <c r="B636" s="1" t="s">
        <v>726</v>
      </c>
      <c r="C636" s="6">
        <v>18707083386</v>
      </c>
      <c r="D636" s="5">
        <v>31966</v>
      </c>
    </row>
    <row r="637" spans="1:4" x14ac:dyDescent="0.2">
      <c r="A637" s="4">
        <v>636</v>
      </c>
      <c r="B637" s="1" t="s">
        <v>727</v>
      </c>
      <c r="C637" s="6">
        <v>13601118510</v>
      </c>
      <c r="D637" s="5">
        <v>13160</v>
      </c>
    </row>
    <row r="638" spans="1:4" x14ac:dyDescent="0.2">
      <c r="A638" s="4">
        <v>637</v>
      </c>
      <c r="B638" s="1" t="s">
        <v>728</v>
      </c>
      <c r="C638" s="6">
        <v>12602014226</v>
      </c>
      <c r="D638" s="5">
        <v>9529</v>
      </c>
    </row>
    <row r="639" spans="1:4" x14ac:dyDescent="0.2">
      <c r="A639" s="4">
        <v>638</v>
      </c>
      <c r="B639" s="1" t="s">
        <v>729</v>
      </c>
      <c r="C639" s="6">
        <v>26511186201</v>
      </c>
      <c r="D639" s="5">
        <v>24064</v>
      </c>
    </row>
    <row r="640" spans="1:4" x14ac:dyDescent="0.2">
      <c r="A640" s="4">
        <v>639</v>
      </c>
      <c r="B640" s="1" t="s">
        <v>730</v>
      </c>
      <c r="C640" s="6">
        <v>16011283253</v>
      </c>
      <c r="D640" s="5">
        <v>22248</v>
      </c>
    </row>
    <row r="641" spans="1:4" x14ac:dyDescent="0.2">
      <c r="A641" s="4">
        <v>640</v>
      </c>
      <c r="B641" s="1" t="s">
        <v>731</v>
      </c>
      <c r="C641" s="6">
        <v>14811082453</v>
      </c>
      <c r="D641" s="5">
        <v>17845</v>
      </c>
    </row>
    <row r="642" spans="1:4" x14ac:dyDescent="0.2">
      <c r="A642" s="4">
        <v>641</v>
      </c>
      <c r="B642" s="1" t="s">
        <v>732</v>
      </c>
      <c r="C642" s="6">
        <v>14308181390</v>
      </c>
      <c r="D642" s="5">
        <v>15936</v>
      </c>
    </row>
    <row r="643" spans="1:4" x14ac:dyDescent="0.2">
      <c r="A643" s="4">
        <v>642</v>
      </c>
      <c r="B643" s="1" t="s">
        <v>733</v>
      </c>
      <c r="C643" s="6">
        <v>19002073557</v>
      </c>
      <c r="D643" s="5">
        <v>32911</v>
      </c>
    </row>
    <row r="644" spans="1:4" x14ac:dyDescent="0.2">
      <c r="A644" s="4">
        <v>643</v>
      </c>
      <c r="B644" s="1" t="s">
        <v>734</v>
      </c>
      <c r="C644" s="6">
        <v>13303196122</v>
      </c>
      <c r="D644" s="5">
        <v>12132</v>
      </c>
    </row>
    <row r="645" spans="1:4" x14ac:dyDescent="0.2">
      <c r="A645" s="4">
        <v>644</v>
      </c>
      <c r="B645" s="1" t="s">
        <v>735</v>
      </c>
      <c r="C645" s="6">
        <v>16612082656</v>
      </c>
      <c r="D645" s="5">
        <v>24449</v>
      </c>
    </row>
    <row r="646" spans="1:4" x14ac:dyDescent="0.2">
      <c r="A646" s="4">
        <v>645</v>
      </c>
      <c r="B646" s="1" t="s">
        <v>736</v>
      </c>
      <c r="C646" s="6">
        <v>17404112931</v>
      </c>
      <c r="D646" s="5">
        <v>27130</v>
      </c>
    </row>
    <row r="647" spans="1:4" x14ac:dyDescent="0.2">
      <c r="A647" s="4">
        <v>646</v>
      </c>
      <c r="B647" s="1" t="s">
        <v>737</v>
      </c>
      <c r="C647" s="6">
        <v>18609148792</v>
      </c>
      <c r="D647" s="5">
        <v>31669</v>
      </c>
    </row>
    <row r="648" spans="1:4" x14ac:dyDescent="0.2">
      <c r="A648" s="4">
        <v>647</v>
      </c>
      <c r="B648" s="1" t="s">
        <v>738</v>
      </c>
      <c r="C648" s="6">
        <v>14409108967</v>
      </c>
      <c r="D648" s="5">
        <v>16325</v>
      </c>
    </row>
    <row r="649" spans="1:4" x14ac:dyDescent="0.2">
      <c r="A649" s="4">
        <v>648</v>
      </c>
      <c r="B649" s="1" t="s">
        <v>739</v>
      </c>
      <c r="C649" s="6">
        <v>14308182656</v>
      </c>
      <c r="D649" s="5">
        <v>15936</v>
      </c>
    </row>
    <row r="650" spans="1:4" x14ac:dyDescent="0.2">
      <c r="A650" s="4">
        <v>649</v>
      </c>
      <c r="B650" s="1" t="s">
        <v>740</v>
      </c>
      <c r="C650" s="6">
        <v>29011128341</v>
      </c>
      <c r="D650" s="5">
        <v>33189</v>
      </c>
    </row>
    <row r="651" spans="1:4" x14ac:dyDescent="0.2">
      <c r="A651" s="4">
        <v>650</v>
      </c>
      <c r="B651" s="1" t="s">
        <v>741</v>
      </c>
      <c r="C651" s="6">
        <v>18004017204</v>
      </c>
      <c r="D651" s="5">
        <v>29312</v>
      </c>
    </row>
    <row r="652" spans="1:4" x14ac:dyDescent="0.2">
      <c r="A652" s="4">
        <v>651</v>
      </c>
      <c r="B652" s="1" t="s">
        <v>742</v>
      </c>
      <c r="C652" s="6">
        <v>22608266339</v>
      </c>
      <c r="D652" s="5">
        <v>9735</v>
      </c>
    </row>
    <row r="653" spans="1:4" x14ac:dyDescent="0.2">
      <c r="A653" s="4">
        <v>652</v>
      </c>
      <c r="B653" s="1" t="s">
        <v>743</v>
      </c>
      <c r="C653" s="6">
        <v>18008079511</v>
      </c>
      <c r="D653" s="5">
        <v>29440</v>
      </c>
    </row>
    <row r="654" spans="1:4" x14ac:dyDescent="0.2">
      <c r="A654" s="4">
        <v>653</v>
      </c>
      <c r="B654" s="1" t="s">
        <v>744</v>
      </c>
      <c r="C654" s="6">
        <v>25708289904</v>
      </c>
      <c r="D654" s="5">
        <v>21060</v>
      </c>
    </row>
    <row r="655" spans="1:4" x14ac:dyDescent="0.2">
      <c r="A655" s="4">
        <v>654</v>
      </c>
      <c r="B655" s="1" t="s">
        <v>745</v>
      </c>
      <c r="C655" s="6">
        <v>15401211150</v>
      </c>
      <c r="D655" s="5">
        <v>19745</v>
      </c>
    </row>
    <row r="656" spans="1:4" x14ac:dyDescent="0.2">
      <c r="A656" s="4">
        <v>655</v>
      </c>
      <c r="B656" s="1" t="s">
        <v>746</v>
      </c>
      <c r="C656" s="6">
        <v>13111236729</v>
      </c>
      <c r="D656" s="5">
        <v>11650</v>
      </c>
    </row>
    <row r="657" spans="1:4" x14ac:dyDescent="0.2">
      <c r="A657" s="4">
        <v>656</v>
      </c>
      <c r="B657" s="1" t="s">
        <v>747</v>
      </c>
      <c r="C657" s="6">
        <v>24704203188</v>
      </c>
      <c r="D657" s="5">
        <v>17277</v>
      </c>
    </row>
    <row r="658" spans="1:4" x14ac:dyDescent="0.2">
      <c r="A658" s="4">
        <v>657</v>
      </c>
      <c r="B658" s="1" t="s">
        <v>748</v>
      </c>
      <c r="C658" s="6">
        <v>24610246321</v>
      </c>
      <c r="D658" s="5">
        <v>17099</v>
      </c>
    </row>
    <row r="659" spans="1:4" x14ac:dyDescent="0.2">
      <c r="A659" s="4">
        <v>658</v>
      </c>
      <c r="B659" s="1" t="s">
        <v>749</v>
      </c>
      <c r="C659" s="6">
        <v>18405038051</v>
      </c>
      <c r="D659" s="5">
        <v>30805</v>
      </c>
    </row>
    <row r="660" spans="1:4" x14ac:dyDescent="0.2">
      <c r="A660" s="4">
        <v>659</v>
      </c>
      <c r="B660" s="1" t="s">
        <v>750</v>
      </c>
      <c r="C660" s="6">
        <v>24812289722</v>
      </c>
      <c r="D660" s="5">
        <v>17895</v>
      </c>
    </row>
    <row r="661" spans="1:4" x14ac:dyDescent="0.2">
      <c r="A661" s="4">
        <v>660</v>
      </c>
      <c r="B661" s="1" t="s">
        <v>751</v>
      </c>
      <c r="C661" s="6">
        <v>16910267448</v>
      </c>
      <c r="D661" s="5">
        <v>25502</v>
      </c>
    </row>
    <row r="662" spans="1:4" x14ac:dyDescent="0.2">
      <c r="A662" s="4">
        <v>661</v>
      </c>
      <c r="B662" s="1" t="s">
        <v>752</v>
      </c>
      <c r="C662" s="6">
        <v>27102209486</v>
      </c>
      <c r="D662" s="5">
        <v>25984</v>
      </c>
    </row>
    <row r="663" spans="1:4" x14ac:dyDescent="0.2">
      <c r="A663" s="4">
        <v>662</v>
      </c>
      <c r="B663" s="1" t="s">
        <v>753</v>
      </c>
      <c r="C663" s="6">
        <v>18204025772</v>
      </c>
      <c r="D663" s="5">
        <v>30043</v>
      </c>
    </row>
    <row r="664" spans="1:4" x14ac:dyDescent="0.2">
      <c r="A664" s="4">
        <v>663</v>
      </c>
      <c r="B664" s="1" t="s">
        <v>754</v>
      </c>
      <c r="C664" s="6">
        <v>12208273728</v>
      </c>
      <c r="D664" s="5">
        <v>8275</v>
      </c>
    </row>
    <row r="665" spans="1:4" x14ac:dyDescent="0.2">
      <c r="A665" s="4">
        <v>664</v>
      </c>
      <c r="B665" s="1" t="s">
        <v>755</v>
      </c>
      <c r="C665" s="6">
        <v>26304221413</v>
      </c>
      <c r="D665" s="5">
        <v>23123</v>
      </c>
    </row>
    <row r="666" spans="1:4" x14ac:dyDescent="0.2">
      <c r="A666" s="4">
        <v>665</v>
      </c>
      <c r="B666" s="1" t="s">
        <v>756</v>
      </c>
      <c r="C666" s="6">
        <v>25202191775</v>
      </c>
      <c r="D666" s="5">
        <v>19043</v>
      </c>
    </row>
    <row r="667" spans="1:4" x14ac:dyDescent="0.2">
      <c r="A667" s="4">
        <v>666</v>
      </c>
      <c r="B667" s="1" t="s">
        <v>757</v>
      </c>
      <c r="C667" s="6">
        <v>15509147196</v>
      </c>
      <c r="D667" s="5">
        <v>20346</v>
      </c>
    </row>
    <row r="668" spans="1:4" x14ac:dyDescent="0.2">
      <c r="A668" s="4">
        <v>667</v>
      </c>
      <c r="B668" s="1" t="s">
        <v>758</v>
      </c>
      <c r="C668" s="6">
        <v>13712102369</v>
      </c>
      <c r="D668" s="5">
        <v>13859</v>
      </c>
    </row>
    <row r="669" spans="1:4" x14ac:dyDescent="0.2">
      <c r="A669" s="4">
        <v>668</v>
      </c>
      <c r="B669" s="1" t="s">
        <v>759</v>
      </c>
      <c r="C669" s="6">
        <v>25208248828</v>
      </c>
      <c r="D669" s="5">
        <v>19230</v>
      </c>
    </row>
    <row r="670" spans="1:4" x14ac:dyDescent="0.2">
      <c r="A670" s="4">
        <v>669</v>
      </c>
      <c r="B670" s="1" t="s">
        <v>760</v>
      </c>
      <c r="C670" s="6">
        <v>14510024286</v>
      </c>
      <c r="D670" s="5">
        <v>16712</v>
      </c>
    </row>
    <row r="671" spans="1:4" x14ac:dyDescent="0.2">
      <c r="A671" s="4">
        <v>670</v>
      </c>
      <c r="B671" s="1" t="s">
        <v>761</v>
      </c>
      <c r="C671" s="6">
        <v>13607264588</v>
      </c>
      <c r="D671" s="5">
        <v>13357</v>
      </c>
    </row>
    <row r="672" spans="1:4" x14ac:dyDescent="0.2">
      <c r="A672" s="4">
        <v>671</v>
      </c>
      <c r="B672" s="1" t="s">
        <v>762</v>
      </c>
      <c r="C672" s="6">
        <v>22108184007</v>
      </c>
      <c r="D672" s="5">
        <v>7901</v>
      </c>
    </row>
    <row r="673" spans="1:4" x14ac:dyDescent="0.2">
      <c r="A673" s="4">
        <v>672</v>
      </c>
      <c r="B673" s="1" t="s">
        <v>763</v>
      </c>
      <c r="C673" s="6">
        <v>12602135522</v>
      </c>
      <c r="D673" s="5">
        <v>9541</v>
      </c>
    </row>
    <row r="674" spans="1:4" x14ac:dyDescent="0.2">
      <c r="A674" s="4">
        <v>673</v>
      </c>
      <c r="B674" s="1" t="s">
        <v>764</v>
      </c>
      <c r="C674" s="6">
        <v>18001242901</v>
      </c>
      <c r="D674" s="5">
        <v>29244</v>
      </c>
    </row>
    <row r="675" spans="1:4" x14ac:dyDescent="0.2">
      <c r="A675" s="4">
        <v>674</v>
      </c>
      <c r="B675" s="1" t="s">
        <v>765</v>
      </c>
      <c r="C675" s="6">
        <v>17304021650</v>
      </c>
      <c r="D675" s="5">
        <v>27406</v>
      </c>
    </row>
    <row r="676" spans="1:4" x14ac:dyDescent="0.2">
      <c r="A676" s="4">
        <v>675</v>
      </c>
      <c r="B676" s="1" t="s">
        <v>766</v>
      </c>
      <c r="C676" s="6">
        <v>16508223862</v>
      </c>
      <c r="D676" s="5">
        <v>23976</v>
      </c>
    </row>
    <row r="677" spans="1:4" x14ac:dyDescent="0.2">
      <c r="A677" s="4">
        <v>676</v>
      </c>
      <c r="B677" s="1" t="s">
        <v>767</v>
      </c>
      <c r="C677" s="6">
        <v>24204147446</v>
      </c>
      <c r="D677" s="5">
        <v>15445</v>
      </c>
    </row>
    <row r="678" spans="1:4" x14ac:dyDescent="0.2">
      <c r="A678" s="4">
        <v>677</v>
      </c>
      <c r="B678" s="1" t="s">
        <v>768</v>
      </c>
      <c r="C678" s="6">
        <v>25806052800</v>
      </c>
      <c r="D678" s="5">
        <v>21341</v>
      </c>
    </row>
    <row r="679" spans="1:4" x14ac:dyDescent="0.2">
      <c r="A679" s="4">
        <v>678</v>
      </c>
      <c r="B679" s="1" t="s">
        <v>769</v>
      </c>
      <c r="C679" s="6">
        <v>28805217664</v>
      </c>
      <c r="D679" s="5">
        <v>32284</v>
      </c>
    </row>
    <row r="680" spans="1:4" x14ac:dyDescent="0.2">
      <c r="A680" s="4">
        <v>679</v>
      </c>
      <c r="B680" s="1" t="s">
        <v>770</v>
      </c>
      <c r="C680" s="6">
        <v>14705169694</v>
      </c>
      <c r="D680" s="5">
        <v>17303</v>
      </c>
    </row>
    <row r="681" spans="1:4" x14ac:dyDescent="0.2">
      <c r="A681" s="4">
        <v>680</v>
      </c>
      <c r="B681" s="1" t="s">
        <v>771</v>
      </c>
      <c r="C681" s="6">
        <v>13106088928</v>
      </c>
      <c r="D681" s="5">
        <v>11482</v>
      </c>
    </row>
    <row r="682" spans="1:4" x14ac:dyDescent="0.2">
      <c r="A682" s="4">
        <v>681</v>
      </c>
      <c r="B682" s="1" t="s">
        <v>772</v>
      </c>
      <c r="C682" s="6">
        <v>19011157316</v>
      </c>
      <c r="D682" s="5">
        <v>33192</v>
      </c>
    </row>
    <row r="683" spans="1:4" x14ac:dyDescent="0.2">
      <c r="A683" s="4">
        <v>682</v>
      </c>
      <c r="B683" s="1" t="s">
        <v>773</v>
      </c>
      <c r="C683" s="6">
        <v>24002117959</v>
      </c>
      <c r="D683" s="5">
        <v>14652</v>
      </c>
    </row>
    <row r="684" spans="1:4" x14ac:dyDescent="0.2">
      <c r="A684" s="4">
        <v>683</v>
      </c>
      <c r="B684" s="1" t="s">
        <v>774</v>
      </c>
      <c r="C684" s="6">
        <v>13912028066</v>
      </c>
      <c r="D684" s="5">
        <v>14581</v>
      </c>
    </row>
    <row r="685" spans="1:4" x14ac:dyDescent="0.2">
      <c r="A685" s="4">
        <v>684</v>
      </c>
      <c r="B685" s="1" t="s">
        <v>775</v>
      </c>
      <c r="C685" s="6">
        <v>13705157586</v>
      </c>
      <c r="D685" s="5">
        <v>13650</v>
      </c>
    </row>
    <row r="686" spans="1:4" x14ac:dyDescent="0.2">
      <c r="A686" s="4">
        <v>685</v>
      </c>
      <c r="B686" s="1" t="s">
        <v>776</v>
      </c>
      <c r="C686" s="6">
        <v>28109019231</v>
      </c>
      <c r="D686" s="5">
        <v>29830</v>
      </c>
    </row>
    <row r="687" spans="1:4" x14ac:dyDescent="0.2">
      <c r="A687" s="4">
        <v>686</v>
      </c>
      <c r="B687" s="1" t="s">
        <v>777</v>
      </c>
      <c r="C687" s="6">
        <v>16811152669</v>
      </c>
      <c r="D687" s="5">
        <v>25157</v>
      </c>
    </row>
    <row r="688" spans="1:4" x14ac:dyDescent="0.2">
      <c r="A688" s="4">
        <v>687</v>
      </c>
      <c r="B688" s="1" t="s">
        <v>778</v>
      </c>
      <c r="C688" s="6">
        <v>26710247929</v>
      </c>
      <c r="D688" s="5">
        <v>24769</v>
      </c>
    </row>
    <row r="689" spans="1:4" x14ac:dyDescent="0.2">
      <c r="A689" s="4">
        <v>688</v>
      </c>
      <c r="B689" s="1" t="s">
        <v>779</v>
      </c>
      <c r="C689" s="6">
        <v>24304185826</v>
      </c>
      <c r="D689" s="5">
        <v>15814</v>
      </c>
    </row>
    <row r="690" spans="1:4" x14ac:dyDescent="0.2">
      <c r="A690" s="4">
        <v>689</v>
      </c>
      <c r="B690" s="1" t="s">
        <v>780</v>
      </c>
      <c r="C690" s="6">
        <v>12602193340</v>
      </c>
      <c r="D690" s="5">
        <v>9547</v>
      </c>
    </row>
    <row r="691" spans="1:4" x14ac:dyDescent="0.2">
      <c r="A691" s="4">
        <v>690</v>
      </c>
      <c r="B691" s="1" t="s">
        <v>781</v>
      </c>
      <c r="C691" s="6">
        <v>17806027972</v>
      </c>
      <c r="D691" s="5">
        <v>28643</v>
      </c>
    </row>
    <row r="692" spans="1:4" x14ac:dyDescent="0.2">
      <c r="A692" s="4">
        <v>691</v>
      </c>
      <c r="B692" s="1" t="s">
        <v>782</v>
      </c>
      <c r="C692" s="6">
        <v>12707013157</v>
      </c>
      <c r="D692" s="5">
        <v>10044</v>
      </c>
    </row>
    <row r="693" spans="1:4" x14ac:dyDescent="0.2">
      <c r="A693" s="4">
        <v>692</v>
      </c>
      <c r="B693" s="1" t="s">
        <v>783</v>
      </c>
      <c r="C693" s="6">
        <v>13010142066</v>
      </c>
      <c r="D693" s="5">
        <v>11245</v>
      </c>
    </row>
    <row r="694" spans="1:4" x14ac:dyDescent="0.2">
      <c r="A694" s="4">
        <v>693</v>
      </c>
      <c r="B694" s="1" t="s">
        <v>784</v>
      </c>
      <c r="C694" s="6">
        <v>26109191243</v>
      </c>
      <c r="D694" s="5">
        <v>22543</v>
      </c>
    </row>
    <row r="695" spans="1:4" x14ac:dyDescent="0.2">
      <c r="A695" s="4">
        <v>694</v>
      </c>
      <c r="B695" s="1" t="s">
        <v>785</v>
      </c>
      <c r="C695" s="6">
        <v>16712155371</v>
      </c>
      <c r="D695" s="5">
        <v>24821</v>
      </c>
    </row>
    <row r="696" spans="1:4" x14ac:dyDescent="0.2">
      <c r="A696" s="4">
        <v>695</v>
      </c>
      <c r="B696" s="1" t="s">
        <v>786</v>
      </c>
      <c r="C696" s="6">
        <v>25012204328</v>
      </c>
      <c r="D696" s="5">
        <v>18617</v>
      </c>
    </row>
    <row r="697" spans="1:4" x14ac:dyDescent="0.2">
      <c r="A697" s="4">
        <v>696</v>
      </c>
      <c r="B697" s="1" t="s">
        <v>787</v>
      </c>
      <c r="C697" s="6">
        <v>24408245213</v>
      </c>
      <c r="D697" s="5">
        <v>16308</v>
      </c>
    </row>
    <row r="698" spans="1:4" x14ac:dyDescent="0.2">
      <c r="A698" s="4">
        <v>697</v>
      </c>
      <c r="B698" s="1" t="s">
        <v>788</v>
      </c>
      <c r="C698" s="6">
        <v>13904049542</v>
      </c>
      <c r="D698" s="5">
        <v>14339</v>
      </c>
    </row>
    <row r="699" spans="1:4" x14ac:dyDescent="0.2">
      <c r="A699" s="4">
        <v>698</v>
      </c>
      <c r="B699" s="1" t="s">
        <v>789</v>
      </c>
      <c r="C699" s="6">
        <v>16001046577</v>
      </c>
      <c r="D699" s="5">
        <v>21919</v>
      </c>
    </row>
    <row r="700" spans="1:4" x14ac:dyDescent="0.2">
      <c r="A700" s="4">
        <v>699</v>
      </c>
      <c r="B700" s="1" t="s">
        <v>790</v>
      </c>
      <c r="C700" s="6">
        <v>17805261847</v>
      </c>
      <c r="D700" s="5">
        <v>28636</v>
      </c>
    </row>
    <row r="701" spans="1:4" x14ac:dyDescent="0.2">
      <c r="A701" s="4">
        <v>700</v>
      </c>
      <c r="B701" s="1" t="s">
        <v>791</v>
      </c>
      <c r="C701" s="6">
        <v>17810022895</v>
      </c>
      <c r="D701" s="5">
        <v>28765</v>
      </c>
    </row>
    <row r="702" spans="1:4" x14ac:dyDescent="0.2">
      <c r="A702" s="4">
        <v>701</v>
      </c>
      <c r="B702" s="1" t="s">
        <v>792</v>
      </c>
      <c r="C702" s="6">
        <v>22503142918</v>
      </c>
      <c r="D702" s="5">
        <v>9205</v>
      </c>
    </row>
    <row r="703" spans="1:4" x14ac:dyDescent="0.2">
      <c r="A703" s="4">
        <v>702</v>
      </c>
      <c r="B703" s="1" t="s">
        <v>793</v>
      </c>
      <c r="C703" s="6">
        <v>27403111595</v>
      </c>
      <c r="D703" s="5">
        <v>27099</v>
      </c>
    </row>
    <row r="704" spans="1:4" x14ac:dyDescent="0.2">
      <c r="A704" s="4">
        <v>703</v>
      </c>
      <c r="B704" s="1" t="s">
        <v>794</v>
      </c>
      <c r="C704" s="6">
        <v>16504027490</v>
      </c>
      <c r="D704" s="5">
        <v>23834</v>
      </c>
    </row>
    <row r="705" spans="1:4" x14ac:dyDescent="0.2">
      <c r="A705" s="4">
        <v>704</v>
      </c>
      <c r="B705" s="1" t="s">
        <v>795</v>
      </c>
      <c r="C705" s="6">
        <v>17412265531</v>
      </c>
      <c r="D705" s="5">
        <v>27389</v>
      </c>
    </row>
    <row r="706" spans="1:4" x14ac:dyDescent="0.2">
      <c r="A706" s="4">
        <v>705</v>
      </c>
      <c r="B706" s="1" t="s">
        <v>796</v>
      </c>
      <c r="C706" s="6">
        <v>26312057507</v>
      </c>
      <c r="D706" s="5">
        <v>23350</v>
      </c>
    </row>
    <row r="707" spans="1:4" x14ac:dyDescent="0.2">
      <c r="A707" s="4">
        <v>706</v>
      </c>
      <c r="B707" s="1" t="s">
        <v>797</v>
      </c>
      <c r="C707" s="6">
        <v>24408116302</v>
      </c>
      <c r="D707" s="5">
        <v>16295</v>
      </c>
    </row>
    <row r="708" spans="1:4" x14ac:dyDescent="0.2">
      <c r="A708" s="4">
        <v>707</v>
      </c>
      <c r="B708" s="1" t="s">
        <v>798</v>
      </c>
      <c r="C708" s="6">
        <v>26307223397</v>
      </c>
      <c r="D708" s="5">
        <v>23214</v>
      </c>
    </row>
    <row r="709" spans="1:4" x14ac:dyDescent="0.2">
      <c r="A709" s="4">
        <v>708</v>
      </c>
      <c r="B709" s="1" t="s">
        <v>799</v>
      </c>
      <c r="C709" s="6">
        <v>23912054229</v>
      </c>
      <c r="D709" s="5">
        <v>14584</v>
      </c>
    </row>
    <row r="710" spans="1:4" x14ac:dyDescent="0.2">
      <c r="A710" s="4">
        <v>709</v>
      </c>
      <c r="B710" s="1" t="s">
        <v>800</v>
      </c>
      <c r="C710" s="6">
        <v>18903012821</v>
      </c>
      <c r="D710" s="5">
        <v>32568</v>
      </c>
    </row>
    <row r="711" spans="1:4" x14ac:dyDescent="0.2">
      <c r="A711" s="4">
        <v>710</v>
      </c>
      <c r="B711" s="1" t="s">
        <v>801</v>
      </c>
      <c r="C711" s="6">
        <v>12502069242</v>
      </c>
      <c r="D711" s="5">
        <v>9169</v>
      </c>
    </row>
    <row r="712" spans="1:4" x14ac:dyDescent="0.2">
      <c r="A712" s="4">
        <v>711</v>
      </c>
      <c r="B712" s="1" t="s">
        <v>802</v>
      </c>
      <c r="C712" s="6">
        <v>15912039217</v>
      </c>
      <c r="D712" s="5">
        <v>21887</v>
      </c>
    </row>
    <row r="713" spans="1:4" x14ac:dyDescent="0.2">
      <c r="A713" s="4">
        <v>712</v>
      </c>
      <c r="B713" s="1" t="s">
        <v>803</v>
      </c>
      <c r="C713" s="6">
        <v>24312074425</v>
      </c>
      <c r="D713" s="5">
        <v>16047</v>
      </c>
    </row>
    <row r="714" spans="1:4" x14ac:dyDescent="0.2">
      <c r="A714" s="4">
        <v>713</v>
      </c>
      <c r="B714" s="1" t="s">
        <v>804</v>
      </c>
      <c r="C714" s="6">
        <v>22605147958</v>
      </c>
      <c r="D714" s="5">
        <v>9631</v>
      </c>
    </row>
    <row r="715" spans="1:4" x14ac:dyDescent="0.2">
      <c r="A715" s="4">
        <v>714</v>
      </c>
      <c r="B715" s="1" t="s">
        <v>805</v>
      </c>
      <c r="C715" s="6">
        <v>25905123117</v>
      </c>
      <c r="D715" s="5">
        <v>21682</v>
      </c>
    </row>
    <row r="716" spans="1:4" x14ac:dyDescent="0.2">
      <c r="A716" s="4">
        <v>715</v>
      </c>
      <c r="B716" s="1" t="s">
        <v>806</v>
      </c>
      <c r="C716" s="6">
        <v>26701154904</v>
      </c>
      <c r="D716" s="5">
        <v>24487</v>
      </c>
    </row>
    <row r="717" spans="1:4" x14ac:dyDescent="0.2">
      <c r="A717" s="4">
        <v>716</v>
      </c>
      <c r="B717" s="1" t="s">
        <v>807</v>
      </c>
      <c r="C717" s="6">
        <v>24004068167</v>
      </c>
      <c r="D717" s="5">
        <v>14707</v>
      </c>
    </row>
    <row r="718" spans="1:4" x14ac:dyDescent="0.2">
      <c r="A718" s="4">
        <v>717</v>
      </c>
      <c r="B718" s="1" t="s">
        <v>808</v>
      </c>
      <c r="C718" s="6">
        <v>29002157943</v>
      </c>
      <c r="D718" s="5">
        <v>32919</v>
      </c>
    </row>
    <row r="719" spans="1:4" x14ac:dyDescent="0.2">
      <c r="A719" s="4">
        <v>718</v>
      </c>
      <c r="B719" s="1" t="s">
        <v>809</v>
      </c>
      <c r="C719" s="6">
        <v>28003105596</v>
      </c>
      <c r="D719" s="5">
        <v>29290</v>
      </c>
    </row>
    <row r="720" spans="1:4" x14ac:dyDescent="0.2">
      <c r="A720" s="4">
        <v>719</v>
      </c>
      <c r="B720" s="1" t="s">
        <v>810</v>
      </c>
      <c r="C720" s="6">
        <v>24208162270</v>
      </c>
      <c r="D720" s="5">
        <v>15569</v>
      </c>
    </row>
    <row r="721" spans="1:4" x14ac:dyDescent="0.2">
      <c r="A721" s="4">
        <v>720</v>
      </c>
      <c r="B721" s="1" t="s">
        <v>811</v>
      </c>
      <c r="C721" s="6">
        <v>16607062919</v>
      </c>
      <c r="D721" s="5">
        <v>24294</v>
      </c>
    </row>
    <row r="722" spans="1:4" x14ac:dyDescent="0.2">
      <c r="A722" s="4">
        <v>721</v>
      </c>
      <c r="B722" s="1" t="s">
        <v>812</v>
      </c>
      <c r="C722" s="6">
        <v>17007078894</v>
      </c>
      <c r="D722" s="5">
        <v>25756</v>
      </c>
    </row>
    <row r="723" spans="1:4" x14ac:dyDescent="0.2">
      <c r="A723" s="4">
        <v>722</v>
      </c>
      <c r="B723" s="1" t="s">
        <v>813</v>
      </c>
      <c r="C723" s="6">
        <v>13603287199</v>
      </c>
      <c r="D723" s="5">
        <v>13237</v>
      </c>
    </row>
    <row r="724" spans="1:4" x14ac:dyDescent="0.2">
      <c r="A724" s="4">
        <v>723</v>
      </c>
      <c r="B724" s="1" t="s">
        <v>814</v>
      </c>
      <c r="C724" s="6">
        <v>17207198775</v>
      </c>
      <c r="D724" s="5">
        <v>26499</v>
      </c>
    </row>
    <row r="725" spans="1:4" x14ac:dyDescent="0.2">
      <c r="A725" s="4">
        <v>724</v>
      </c>
      <c r="B725" s="1" t="s">
        <v>815</v>
      </c>
      <c r="C725" s="6">
        <v>24502106713</v>
      </c>
      <c r="D725" s="5">
        <v>16478</v>
      </c>
    </row>
    <row r="726" spans="1:4" x14ac:dyDescent="0.2">
      <c r="A726" s="4">
        <v>725</v>
      </c>
      <c r="B726" s="1" t="s">
        <v>816</v>
      </c>
      <c r="C726" s="6">
        <v>24012066678</v>
      </c>
      <c r="D726" s="5">
        <v>14951</v>
      </c>
    </row>
    <row r="727" spans="1:4" x14ac:dyDescent="0.2">
      <c r="A727" s="4">
        <v>726</v>
      </c>
      <c r="B727" s="1" t="s">
        <v>817</v>
      </c>
      <c r="C727" s="6">
        <v>25809275683</v>
      </c>
      <c r="D727" s="5">
        <v>21455</v>
      </c>
    </row>
    <row r="728" spans="1:4" x14ac:dyDescent="0.2">
      <c r="A728" s="4">
        <v>727</v>
      </c>
      <c r="B728" s="1" t="s">
        <v>818</v>
      </c>
      <c r="C728" s="6">
        <v>15203112629</v>
      </c>
      <c r="D728" s="5">
        <v>19064</v>
      </c>
    </row>
    <row r="729" spans="1:4" x14ac:dyDescent="0.2">
      <c r="A729" s="4">
        <v>728</v>
      </c>
      <c r="B729" s="1" t="s">
        <v>819</v>
      </c>
      <c r="C729" s="6">
        <v>27202022279</v>
      </c>
      <c r="D729" s="5">
        <v>26331</v>
      </c>
    </row>
    <row r="730" spans="1:4" x14ac:dyDescent="0.2">
      <c r="A730" s="4">
        <v>729</v>
      </c>
      <c r="B730" s="1" t="s">
        <v>820</v>
      </c>
      <c r="C730" s="6">
        <v>18707259776</v>
      </c>
      <c r="D730" s="5">
        <v>31983</v>
      </c>
    </row>
    <row r="731" spans="1:4" x14ac:dyDescent="0.2">
      <c r="A731" s="4">
        <v>730</v>
      </c>
      <c r="B731" s="1" t="s">
        <v>821</v>
      </c>
      <c r="C731" s="6">
        <v>26906066928</v>
      </c>
      <c r="D731" s="5">
        <v>25360</v>
      </c>
    </row>
    <row r="732" spans="1:4" x14ac:dyDescent="0.2">
      <c r="A732" s="4">
        <v>731</v>
      </c>
      <c r="B732" s="1" t="s">
        <v>822</v>
      </c>
      <c r="C732" s="6">
        <v>15910064651</v>
      </c>
      <c r="D732" s="5">
        <v>21829</v>
      </c>
    </row>
    <row r="733" spans="1:4" x14ac:dyDescent="0.2">
      <c r="A733" s="4">
        <v>732</v>
      </c>
      <c r="B733" s="1" t="s">
        <v>823</v>
      </c>
      <c r="C733" s="6">
        <v>12610136617</v>
      </c>
      <c r="D733" s="5">
        <v>9783</v>
      </c>
    </row>
    <row r="734" spans="1:4" x14ac:dyDescent="0.2">
      <c r="A734" s="4">
        <v>733</v>
      </c>
      <c r="B734" s="1" t="s">
        <v>824</v>
      </c>
      <c r="C734" s="6">
        <v>14511119644</v>
      </c>
      <c r="D734" s="5">
        <v>16752</v>
      </c>
    </row>
    <row r="735" spans="1:4" x14ac:dyDescent="0.2">
      <c r="A735" s="4">
        <v>734</v>
      </c>
      <c r="B735" s="1" t="s">
        <v>825</v>
      </c>
      <c r="C735" s="6">
        <v>15302209512</v>
      </c>
      <c r="D735" s="5">
        <v>19410</v>
      </c>
    </row>
    <row r="736" spans="1:4" x14ac:dyDescent="0.2">
      <c r="A736" s="4">
        <v>735</v>
      </c>
      <c r="B736" s="1" t="s">
        <v>826</v>
      </c>
      <c r="C736" s="6">
        <v>12808216426</v>
      </c>
      <c r="D736" s="5">
        <v>10461</v>
      </c>
    </row>
    <row r="737" spans="1:4" x14ac:dyDescent="0.2">
      <c r="A737" s="4">
        <v>736</v>
      </c>
      <c r="B737" s="1" t="s">
        <v>827</v>
      </c>
      <c r="C737" s="6">
        <v>13206177707</v>
      </c>
      <c r="D737" s="5">
        <v>11857</v>
      </c>
    </row>
    <row r="738" spans="1:4" x14ac:dyDescent="0.2">
      <c r="A738" s="4">
        <v>737</v>
      </c>
      <c r="B738" s="1" t="s">
        <v>828</v>
      </c>
      <c r="C738" s="6">
        <v>27910206907</v>
      </c>
      <c r="D738" s="5">
        <v>29148</v>
      </c>
    </row>
    <row r="739" spans="1:4" x14ac:dyDescent="0.2">
      <c r="A739" s="4">
        <v>738</v>
      </c>
      <c r="B739" s="1" t="s">
        <v>829</v>
      </c>
      <c r="C739" s="6">
        <v>23312021388</v>
      </c>
      <c r="D739" s="5">
        <v>12390</v>
      </c>
    </row>
    <row r="740" spans="1:4" x14ac:dyDescent="0.2">
      <c r="A740" s="4">
        <v>739</v>
      </c>
      <c r="B740" s="1" t="s">
        <v>1</v>
      </c>
      <c r="C740" s="6">
        <v>14301154757</v>
      </c>
      <c r="D740" s="5">
        <v>15721</v>
      </c>
    </row>
    <row r="741" spans="1:4" x14ac:dyDescent="0.2">
      <c r="A741" s="4">
        <v>740</v>
      </c>
      <c r="B741" s="1" t="s">
        <v>830</v>
      </c>
      <c r="C741" s="6">
        <v>15004176404</v>
      </c>
      <c r="D741" s="5">
        <v>18370</v>
      </c>
    </row>
    <row r="742" spans="1:4" x14ac:dyDescent="0.2">
      <c r="A742" s="4">
        <v>741</v>
      </c>
      <c r="B742" s="1" t="s">
        <v>831</v>
      </c>
      <c r="C742" s="6">
        <v>14205103837</v>
      </c>
      <c r="D742" s="5">
        <v>15471</v>
      </c>
    </row>
    <row r="743" spans="1:4" x14ac:dyDescent="0.2">
      <c r="A743" s="4">
        <v>742</v>
      </c>
      <c r="B743" s="1" t="s">
        <v>832</v>
      </c>
      <c r="C743" s="6">
        <v>22012062351</v>
      </c>
      <c r="D743" s="5">
        <v>7646</v>
      </c>
    </row>
    <row r="744" spans="1:4" x14ac:dyDescent="0.2">
      <c r="A744" s="4">
        <v>743</v>
      </c>
      <c r="B744" s="1" t="s">
        <v>833</v>
      </c>
      <c r="C744" s="6">
        <v>16403225676</v>
      </c>
      <c r="D744" s="5">
        <v>23458</v>
      </c>
    </row>
    <row r="745" spans="1:4" x14ac:dyDescent="0.2">
      <c r="A745" s="4">
        <v>744</v>
      </c>
      <c r="B745" s="1" t="s">
        <v>834</v>
      </c>
      <c r="C745" s="6">
        <v>16412203923</v>
      </c>
      <c r="D745" s="5">
        <v>23731</v>
      </c>
    </row>
    <row r="746" spans="1:4" x14ac:dyDescent="0.2">
      <c r="A746" s="4">
        <v>745</v>
      </c>
      <c r="B746" s="1" t="s">
        <v>835</v>
      </c>
      <c r="C746" s="6">
        <v>23810183655</v>
      </c>
      <c r="D746" s="5">
        <v>14171</v>
      </c>
    </row>
    <row r="747" spans="1:4" x14ac:dyDescent="0.2">
      <c r="A747" s="4">
        <v>746</v>
      </c>
      <c r="B747" s="1" t="s">
        <v>836</v>
      </c>
      <c r="C747" s="6">
        <v>22004027777</v>
      </c>
      <c r="D747" s="5">
        <v>7398</v>
      </c>
    </row>
    <row r="748" spans="1:4" x14ac:dyDescent="0.2">
      <c r="A748" s="4">
        <v>747</v>
      </c>
      <c r="B748" s="1" t="s">
        <v>837</v>
      </c>
      <c r="C748" s="6">
        <v>17208221393</v>
      </c>
      <c r="D748" s="5">
        <v>26533</v>
      </c>
    </row>
    <row r="749" spans="1:4" x14ac:dyDescent="0.2">
      <c r="A749" s="4">
        <v>748</v>
      </c>
      <c r="B749" s="1" t="s">
        <v>838</v>
      </c>
      <c r="C749" s="6">
        <v>12304068886</v>
      </c>
      <c r="D749" s="5">
        <v>8497</v>
      </c>
    </row>
    <row r="750" spans="1:4" x14ac:dyDescent="0.2">
      <c r="A750" s="4">
        <v>749</v>
      </c>
      <c r="B750" s="1" t="s">
        <v>839</v>
      </c>
      <c r="C750" s="6">
        <v>18705268996</v>
      </c>
      <c r="D750" s="5">
        <v>31923</v>
      </c>
    </row>
    <row r="751" spans="1:4" x14ac:dyDescent="0.2">
      <c r="A751" s="4">
        <v>750</v>
      </c>
      <c r="B751" s="1" t="s">
        <v>840</v>
      </c>
      <c r="C751" s="6">
        <v>18904258973</v>
      </c>
      <c r="D751" s="5">
        <v>32623</v>
      </c>
    </row>
    <row r="752" spans="1:4" x14ac:dyDescent="0.2">
      <c r="A752" s="4">
        <v>751</v>
      </c>
      <c r="B752" s="1" t="s">
        <v>841</v>
      </c>
      <c r="C752" s="6">
        <v>18605059124</v>
      </c>
      <c r="D752" s="5">
        <v>31537</v>
      </c>
    </row>
    <row r="753" spans="1:4" x14ac:dyDescent="0.2">
      <c r="A753" s="4">
        <v>752</v>
      </c>
      <c r="B753" s="1" t="s">
        <v>842</v>
      </c>
      <c r="C753" s="6">
        <v>28102281741</v>
      </c>
      <c r="D753" s="5">
        <v>29645</v>
      </c>
    </row>
    <row r="754" spans="1:4" x14ac:dyDescent="0.2">
      <c r="A754" s="4">
        <v>753</v>
      </c>
      <c r="B754" s="1" t="s">
        <v>843</v>
      </c>
      <c r="C754" s="6">
        <v>26403285938</v>
      </c>
      <c r="D754" s="5">
        <v>23464</v>
      </c>
    </row>
    <row r="755" spans="1:4" x14ac:dyDescent="0.2">
      <c r="A755" s="4">
        <v>754</v>
      </c>
      <c r="B755" s="1" t="s">
        <v>844</v>
      </c>
      <c r="C755" s="6">
        <v>29008162253</v>
      </c>
      <c r="D755" s="5">
        <v>33101</v>
      </c>
    </row>
    <row r="756" spans="1:4" x14ac:dyDescent="0.2">
      <c r="A756" s="4">
        <v>755</v>
      </c>
      <c r="B756" s="1" t="s">
        <v>845</v>
      </c>
      <c r="C756" s="6">
        <v>22109209170</v>
      </c>
      <c r="D756" s="5">
        <v>7934</v>
      </c>
    </row>
    <row r="757" spans="1:4" x14ac:dyDescent="0.2">
      <c r="A757" s="4">
        <v>756</v>
      </c>
      <c r="B757" s="1" t="s">
        <v>846</v>
      </c>
      <c r="C757" s="6">
        <v>26412258351</v>
      </c>
      <c r="D757" s="5">
        <v>23736</v>
      </c>
    </row>
    <row r="758" spans="1:4" x14ac:dyDescent="0.2">
      <c r="A758" s="4">
        <v>757</v>
      </c>
      <c r="B758" s="1" t="s">
        <v>847</v>
      </c>
      <c r="C758" s="6">
        <v>15611057284</v>
      </c>
      <c r="D758" s="5">
        <v>20764</v>
      </c>
    </row>
    <row r="759" spans="1:4" x14ac:dyDescent="0.2">
      <c r="A759" s="4">
        <v>758</v>
      </c>
      <c r="B759" s="1" t="s">
        <v>848</v>
      </c>
      <c r="C759" s="6">
        <v>17304077227</v>
      </c>
      <c r="D759" s="5">
        <v>26761</v>
      </c>
    </row>
    <row r="760" spans="1:4" x14ac:dyDescent="0.2">
      <c r="A760" s="4">
        <v>759</v>
      </c>
      <c r="B760" s="1" t="s">
        <v>849</v>
      </c>
      <c r="C760" s="6">
        <v>27907279998</v>
      </c>
      <c r="D760" s="5">
        <v>29063</v>
      </c>
    </row>
    <row r="761" spans="1:4" x14ac:dyDescent="0.2">
      <c r="A761" s="4">
        <v>760</v>
      </c>
      <c r="B761" s="1" t="s">
        <v>850</v>
      </c>
      <c r="C761" s="6">
        <v>12310036147</v>
      </c>
      <c r="D761" s="5">
        <v>8677</v>
      </c>
    </row>
    <row r="762" spans="1:4" x14ac:dyDescent="0.2">
      <c r="A762" s="4">
        <v>761</v>
      </c>
      <c r="B762" s="1" t="s">
        <v>851</v>
      </c>
      <c r="C762" s="6">
        <v>16903198564</v>
      </c>
      <c r="D762" s="5">
        <v>25281</v>
      </c>
    </row>
    <row r="763" spans="1:4" x14ac:dyDescent="0.2">
      <c r="A763" s="4">
        <v>762</v>
      </c>
      <c r="B763" s="1" t="s">
        <v>852</v>
      </c>
      <c r="C763" s="6">
        <v>25612215560</v>
      </c>
      <c r="D763" s="5">
        <v>20810</v>
      </c>
    </row>
    <row r="764" spans="1:4" x14ac:dyDescent="0.2">
      <c r="A764" s="4">
        <v>763</v>
      </c>
      <c r="B764" s="1" t="s">
        <v>853</v>
      </c>
      <c r="C764" s="6">
        <v>14106047195</v>
      </c>
      <c r="D764" s="5">
        <v>15131</v>
      </c>
    </row>
    <row r="765" spans="1:4" x14ac:dyDescent="0.2">
      <c r="A765" s="4">
        <v>764</v>
      </c>
      <c r="B765" s="1" t="s">
        <v>854</v>
      </c>
      <c r="C765" s="6">
        <v>12203166359</v>
      </c>
      <c r="D765" s="5">
        <v>8111</v>
      </c>
    </row>
    <row r="766" spans="1:4" x14ac:dyDescent="0.2">
      <c r="A766" s="4">
        <v>765</v>
      </c>
      <c r="B766" s="1" t="s">
        <v>855</v>
      </c>
      <c r="C766" s="6">
        <v>12107049220</v>
      </c>
      <c r="D766" s="5">
        <v>7856</v>
      </c>
    </row>
    <row r="767" spans="1:4" x14ac:dyDescent="0.2">
      <c r="A767" s="4">
        <v>766</v>
      </c>
      <c r="B767" s="1" t="s">
        <v>856</v>
      </c>
      <c r="C767" s="6">
        <v>12404206182</v>
      </c>
      <c r="D767" s="5">
        <v>8877</v>
      </c>
    </row>
    <row r="768" spans="1:4" x14ac:dyDescent="0.2">
      <c r="A768" s="4">
        <v>767</v>
      </c>
      <c r="B768" s="1" t="s">
        <v>857</v>
      </c>
      <c r="C768" s="6">
        <v>12702164208</v>
      </c>
      <c r="D768" s="5">
        <v>9909</v>
      </c>
    </row>
    <row r="769" spans="1:4" x14ac:dyDescent="0.2">
      <c r="A769" s="4">
        <v>768</v>
      </c>
      <c r="B769" s="1" t="s">
        <v>858</v>
      </c>
      <c r="C769" s="6">
        <v>15605169136</v>
      </c>
      <c r="D769" s="5">
        <v>20591</v>
      </c>
    </row>
    <row r="770" spans="1:4" x14ac:dyDescent="0.2">
      <c r="A770" s="4">
        <v>769</v>
      </c>
      <c r="B770" s="1" t="s">
        <v>859</v>
      </c>
      <c r="C770" s="6">
        <v>12604203288</v>
      </c>
      <c r="D770" s="5">
        <v>9607</v>
      </c>
    </row>
    <row r="771" spans="1:4" x14ac:dyDescent="0.2">
      <c r="A771" s="4">
        <v>770</v>
      </c>
      <c r="B771" s="1" t="s">
        <v>860</v>
      </c>
      <c r="C771" s="6">
        <v>13112144592</v>
      </c>
      <c r="D771" s="5">
        <v>11671</v>
      </c>
    </row>
    <row r="772" spans="1:4" x14ac:dyDescent="0.2">
      <c r="A772" s="4">
        <v>771</v>
      </c>
      <c r="B772" s="1" t="s">
        <v>861</v>
      </c>
      <c r="C772" s="6">
        <v>16208034537</v>
      </c>
      <c r="D772" s="5">
        <v>22861</v>
      </c>
    </row>
    <row r="773" spans="1:4" x14ac:dyDescent="0.2">
      <c r="A773" s="4">
        <v>772</v>
      </c>
      <c r="B773" s="1" t="s">
        <v>862</v>
      </c>
      <c r="C773" s="6">
        <v>25911285608</v>
      </c>
      <c r="D773" s="5">
        <v>21882</v>
      </c>
    </row>
    <row r="774" spans="1:4" x14ac:dyDescent="0.2">
      <c r="A774" s="4">
        <v>773</v>
      </c>
      <c r="B774" s="1" t="s">
        <v>863</v>
      </c>
      <c r="C774" s="6">
        <v>27812263268</v>
      </c>
      <c r="D774" s="5">
        <v>28850</v>
      </c>
    </row>
    <row r="775" spans="1:4" x14ac:dyDescent="0.2">
      <c r="A775" s="4">
        <v>774</v>
      </c>
      <c r="B775" s="1" t="s">
        <v>864</v>
      </c>
      <c r="C775" s="6">
        <v>12801075881</v>
      </c>
      <c r="D775" s="5">
        <v>10234</v>
      </c>
    </row>
    <row r="776" spans="1:4" x14ac:dyDescent="0.2">
      <c r="A776" s="4">
        <v>775</v>
      </c>
      <c r="B776" s="1" t="s">
        <v>865</v>
      </c>
      <c r="C776" s="6">
        <v>25102104481</v>
      </c>
      <c r="D776" s="5">
        <v>18669</v>
      </c>
    </row>
    <row r="777" spans="1:4" x14ac:dyDescent="0.2">
      <c r="A777" s="4">
        <v>776</v>
      </c>
      <c r="B777" s="1" t="s">
        <v>866</v>
      </c>
      <c r="C777" s="6">
        <v>26910177185</v>
      </c>
      <c r="D777" s="5">
        <v>25493</v>
      </c>
    </row>
    <row r="778" spans="1:4" x14ac:dyDescent="0.2">
      <c r="A778" s="4">
        <v>777</v>
      </c>
      <c r="B778" s="1" t="s">
        <v>867</v>
      </c>
      <c r="C778" s="6">
        <v>16806249545</v>
      </c>
      <c r="D778" s="5">
        <v>25013</v>
      </c>
    </row>
    <row r="779" spans="1:4" x14ac:dyDescent="0.2">
      <c r="A779" s="4">
        <v>778</v>
      </c>
      <c r="B779" s="1" t="s">
        <v>868</v>
      </c>
      <c r="C779" s="6">
        <v>14208121416</v>
      </c>
      <c r="D779" s="5">
        <v>15565</v>
      </c>
    </row>
    <row r="780" spans="1:4" x14ac:dyDescent="0.2">
      <c r="A780" s="4">
        <v>779</v>
      </c>
      <c r="B780" s="1" t="s">
        <v>869</v>
      </c>
      <c r="C780" s="6">
        <v>22806204659</v>
      </c>
      <c r="D780" s="5">
        <v>10399</v>
      </c>
    </row>
    <row r="781" spans="1:4" x14ac:dyDescent="0.2">
      <c r="A781" s="4">
        <v>780</v>
      </c>
      <c r="B781" s="1" t="s">
        <v>870</v>
      </c>
      <c r="C781" s="6">
        <v>17006064459</v>
      </c>
      <c r="D781" s="5">
        <v>25725</v>
      </c>
    </row>
    <row r="782" spans="1:4" x14ac:dyDescent="0.2">
      <c r="A782" s="4">
        <v>781</v>
      </c>
      <c r="B782" s="1" t="s">
        <v>871</v>
      </c>
      <c r="C782" s="6">
        <v>12702206859</v>
      </c>
      <c r="D782" s="5">
        <v>9913</v>
      </c>
    </row>
    <row r="783" spans="1:4" x14ac:dyDescent="0.2">
      <c r="A783" s="4">
        <v>782</v>
      </c>
      <c r="B783" s="1" t="s">
        <v>872</v>
      </c>
      <c r="C783" s="6">
        <v>24603118216</v>
      </c>
      <c r="D783" s="5">
        <v>16872</v>
      </c>
    </row>
    <row r="784" spans="1:4" x14ac:dyDescent="0.2">
      <c r="A784" s="4">
        <v>783</v>
      </c>
      <c r="B784" s="1" t="s">
        <v>873</v>
      </c>
      <c r="C784" s="6">
        <v>15606276164</v>
      </c>
      <c r="D784" s="5">
        <v>20633</v>
      </c>
    </row>
    <row r="785" spans="1:4" x14ac:dyDescent="0.2">
      <c r="A785" s="4">
        <v>784</v>
      </c>
      <c r="B785" s="1" t="s">
        <v>874</v>
      </c>
      <c r="C785" s="6">
        <v>27502222697</v>
      </c>
      <c r="D785" s="5">
        <v>27447</v>
      </c>
    </row>
    <row r="786" spans="1:4" x14ac:dyDescent="0.2">
      <c r="A786" s="4">
        <v>785</v>
      </c>
      <c r="B786" s="1" t="s">
        <v>875</v>
      </c>
      <c r="C786" s="6">
        <v>27707162745</v>
      </c>
      <c r="D786" s="5">
        <v>28322</v>
      </c>
    </row>
    <row r="787" spans="1:4" x14ac:dyDescent="0.2">
      <c r="A787" s="4">
        <v>786</v>
      </c>
      <c r="B787" s="1" t="s">
        <v>876</v>
      </c>
      <c r="C787" s="6">
        <v>13302176109</v>
      </c>
      <c r="D787" s="5">
        <v>12102</v>
      </c>
    </row>
    <row r="788" spans="1:4" x14ac:dyDescent="0.2">
      <c r="A788" s="4">
        <v>787</v>
      </c>
      <c r="B788" s="1" t="s">
        <v>877</v>
      </c>
      <c r="C788" s="6">
        <v>22611242206</v>
      </c>
      <c r="D788" s="5">
        <v>9825</v>
      </c>
    </row>
    <row r="789" spans="1:4" x14ac:dyDescent="0.2">
      <c r="A789" s="4">
        <v>788</v>
      </c>
      <c r="B789" s="1" t="s">
        <v>878</v>
      </c>
      <c r="C789" s="6">
        <v>28412237831</v>
      </c>
      <c r="D789" s="5">
        <v>31039</v>
      </c>
    </row>
    <row r="790" spans="1:4" x14ac:dyDescent="0.2">
      <c r="A790" s="4">
        <v>789</v>
      </c>
      <c r="B790" s="1" t="s">
        <v>879</v>
      </c>
      <c r="C790" s="6">
        <v>27101025876</v>
      </c>
      <c r="D790" s="5">
        <v>25935</v>
      </c>
    </row>
    <row r="791" spans="1:4" x14ac:dyDescent="0.2">
      <c r="A791" s="4">
        <v>790</v>
      </c>
      <c r="B791" s="1" t="s">
        <v>880</v>
      </c>
      <c r="C791" s="6">
        <v>26507273523</v>
      </c>
      <c r="D791" s="5">
        <v>23950</v>
      </c>
    </row>
    <row r="792" spans="1:4" x14ac:dyDescent="0.2">
      <c r="A792" s="4">
        <v>791</v>
      </c>
      <c r="B792" s="1" t="s">
        <v>881</v>
      </c>
      <c r="C792" s="6">
        <v>23402269496</v>
      </c>
      <c r="D792" s="5">
        <v>12476</v>
      </c>
    </row>
    <row r="793" spans="1:4" x14ac:dyDescent="0.2">
      <c r="A793" s="4">
        <v>792</v>
      </c>
      <c r="B793" s="1" t="s">
        <v>882</v>
      </c>
      <c r="C793" s="6">
        <v>13304198603</v>
      </c>
      <c r="D793" s="5">
        <v>12163</v>
      </c>
    </row>
    <row r="794" spans="1:4" x14ac:dyDescent="0.2">
      <c r="A794" s="4">
        <v>793</v>
      </c>
      <c r="B794" s="1" t="s">
        <v>883</v>
      </c>
      <c r="C794" s="6">
        <v>13309026097</v>
      </c>
      <c r="D794" s="5">
        <v>12299</v>
      </c>
    </row>
    <row r="795" spans="1:4" x14ac:dyDescent="0.2">
      <c r="A795" s="4">
        <v>794</v>
      </c>
      <c r="B795" s="1" t="s">
        <v>884</v>
      </c>
      <c r="C795" s="6">
        <v>25008055578</v>
      </c>
      <c r="D795" s="5">
        <v>18480</v>
      </c>
    </row>
    <row r="796" spans="1:4" x14ac:dyDescent="0.2">
      <c r="A796" s="4">
        <v>795</v>
      </c>
      <c r="B796" s="1" t="s">
        <v>885</v>
      </c>
      <c r="C796" s="6">
        <v>27312039978</v>
      </c>
      <c r="D796" s="5">
        <v>27001</v>
      </c>
    </row>
    <row r="797" spans="1:4" x14ac:dyDescent="0.2">
      <c r="A797" s="4">
        <v>796</v>
      </c>
      <c r="B797" s="1" t="s">
        <v>886</v>
      </c>
      <c r="C797" s="6">
        <v>22204107019</v>
      </c>
      <c r="D797" s="5">
        <v>8136</v>
      </c>
    </row>
    <row r="798" spans="1:4" x14ac:dyDescent="0.2">
      <c r="A798" s="4">
        <v>797</v>
      </c>
      <c r="B798" s="1" t="s">
        <v>887</v>
      </c>
      <c r="C798" s="6">
        <v>24907072612</v>
      </c>
      <c r="D798" s="5">
        <v>18086</v>
      </c>
    </row>
    <row r="799" spans="1:4" x14ac:dyDescent="0.2">
      <c r="A799" s="4">
        <v>798</v>
      </c>
      <c r="B799" s="1" t="s">
        <v>888</v>
      </c>
      <c r="C799" s="6">
        <v>12204085097</v>
      </c>
      <c r="D799" s="5">
        <v>8134</v>
      </c>
    </row>
    <row r="800" spans="1:4" x14ac:dyDescent="0.2">
      <c r="A800" s="4">
        <v>799</v>
      </c>
      <c r="B800" s="1" t="s">
        <v>523</v>
      </c>
      <c r="C800" s="6">
        <v>16010027515</v>
      </c>
      <c r="D800" s="5">
        <v>22191</v>
      </c>
    </row>
    <row r="801" spans="1:4" x14ac:dyDescent="0.2">
      <c r="A801" s="4">
        <v>800</v>
      </c>
      <c r="B801" s="1" t="s">
        <v>889</v>
      </c>
      <c r="C801" s="6">
        <v>27808247535</v>
      </c>
      <c r="D801" s="5">
        <v>28726</v>
      </c>
    </row>
    <row r="802" spans="1:4" x14ac:dyDescent="0.2">
      <c r="A802" s="4">
        <v>801</v>
      </c>
      <c r="B802" s="1" t="s">
        <v>890</v>
      </c>
      <c r="C802" s="6">
        <v>14509265786</v>
      </c>
      <c r="D802" s="5">
        <v>16706</v>
      </c>
    </row>
    <row r="803" spans="1:4" x14ac:dyDescent="0.2">
      <c r="A803" s="4">
        <v>802</v>
      </c>
      <c r="B803" s="1" t="s">
        <v>891</v>
      </c>
      <c r="C803" s="6">
        <v>17707185893</v>
      </c>
      <c r="D803" s="5">
        <v>28324</v>
      </c>
    </row>
    <row r="804" spans="1:4" x14ac:dyDescent="0.2">
      <c r="A804" s="4">
        <v>803</v>
      </c>
      <c r="B804" s="1" t="s">
        <v>892</v>
      </c>
      <c r="C804" s="6">
        <v>17010152390</v>
      </c>
      <c r="D804" s="5">
        <v>25856</v>
      </c>
    </row>
    <row r="805" spans="1:4" x14ac:dyDescent="0.2">
      <c r="A805" s="4">
        <v>804</v>
      </c>
      <c r="B805" s="1" t="s">
        <v>893</v>
      </c>
      <c r="C805" s="6">
        <v>14510262375</v>
      </c>
      <c r="D805" s="5">
        <v>16736</v>
      </c>
    </row>
    <row r="806" spans="1:4" x14ac:dyDescent="0.2">
      <c r="A806" s="4">
        <v>805</v>
      </c>
      <c r="B806" s="1" t="s">
        <v>894</v>
      </c>
      <c r="C806" s="6">
        <v>18904099752</v>
      </c>
      <c r="D806" s="5">
        <v>32607</v>
      </c>
    </row>
    <row r="807" spans="1:4" x14ac:dyDescent="0.2">
      <c r="A807" s="4">
        <v>806</v>
      </c>
      <c r="B807" s="1" t="s">
        <v>895</v>
      </c>
      <c r="C807" s="6">
        <v>17507283292</v>
      </c>
      <c r="D807" s="5">
        <v>27603</v>
      </c>
    </row>
    <row r="808" spans="1:4" x14ac:dyDescent="0.2">
      <c r="A808" s="4">
        <v>807</v>
      </c>
      <c r="B808" s="1" t="s">
        <v>896</v>
      </c>
      <c r="C808" s="6">
        <v>18103135487</v>
      </c>
      <c r="D808" s="5">
        <v>29658</v>
      </c>
    </row>
    <row r="809" spans="1:4" x14ac:dyDescent="0.2">
      <c r="A809" s="4">
        <v>808</v>
      </c>
      <c r="B809" s="1" t="s">
        <v>897</v>
      </c>
      <c r="C809" s="6">
        <v>15611105801</v>
      </c>
      <c r="D809" s="5">
        <v>20769</v>
      </c>
    </row>
    <row r="810" spans="1:4" x14ac:dyDescent="0.2">
      <c r="A810" s="4">
        <v>809</v>
      </c>
      <c r="B810" s="1" t="s">
        <v>898</v>
      </c>
      <c r="C810" s="6">
        <v>27511216363</v>
      </c>
      <c r="D810" s="5">
        <v>27719</v>
      </c>
    </row>
    <row r="811" spans="1:4" x14ac:dyDescent="0.2">
      <c r="A811" s="4">
        <v>810</v>
      </c>
      <c r="B811" s="1" t="s">
        <v>899</v>
      </c>
      <c r="C811" s="6">
        <v>22006078044</v>
      </c>
      <c r="D811" s="5">
        <v>7464</v>
      </c>
    </row>
    <row r="812" spans="1:4" x14ac:dyDescent="0.2">
      <c r="A812" s="4">
        <v>811</v>
      </c>
      <c r="B812" s="1" t="s">
        <v>900</v>
      </c>
      <c r="C812" s="6">
        <v>15310189441</v>
      </c>
      <c r="D812" s="5">
        <v>19650</v>
      </c>
    </row>
    <row r="813" spans="1:4" x14ac:dyDescent="0.2">
      <c r="A813" s="4">
        <v>812</v>
      </c>
      <c r="B813" s="1" t="s">
        <v>901</v>
      </c>
      <c r="C813" s="6">
        <v>12611034745</v>
      </c>
      <c r="D813" s="5">
        <v>9804</v>
      </c>
    </row>
    <row r="814" spans="1:4" x14ac:dyDescent="0.2">
      <c r="A814" s="4">
        <v>813</v>
      </c>
      <c r="B814" s="1" t="s">
        <v>902</v>
      </c>
      <c r="C814" s="6">
        <v>18509022100</v>
      </c>
      <c r="D814" s="5">
        <v>31292</v>
      </c>
    </row>
    <row r="815" spans="1:4" x14ac:dyDescent="0.2">
      <c r="A815" s="4">
        <v>814</v>
      </c>
      <c r="B815" s="1" t="s">
        <v>903</v>
      </c>
      <c r="C815" s="6">
        <v>26308237820</v>
      </c>
      <c r="D815" s="5">
        <v>23246</v>
      </c>
    </row>
    <row r="816" spans="1:4" x14ac:dyDescent="0.2">
      <c r="A816" s="4">
        <v>815</v>
      </c>
      <c r="B816" s="1" t="s">
        <v>904</v>
      </c>
      <c r="C816" s="6">
        <v>15510235567</v>
      </c>
      <c r="D816" s="5">
        <v>20385</v>
      </c>
    </row>
    <row r="817" spans="1:4" x14ac:dyDescent="0.2">
      <c r="A817" s="4">
        <v>816</v>
      </c>
      <c r="B817" s="1" t="s">
        <v>905</v>
      </c>
      <c r="C817" s="6">
        <v>15802041264</v>
      </c>
      <c r="D817" s="5">
        <v>21220</v>
      </c>
    </row>
    <row r="818" spans="1:4" x14ac:dyDescent="0.2">
      <c r="A818" s="4">
        <v>817</v>
      </c>
      <c r="B818" s="1" t="s">
        <v>906</v>
      </c>
      <c r="C818" s="6">
        <v>12408133449</v>
      </c>
      <c r="D818" s="5">
        <v>8992</v>
      </c>
    </row>
    <row r="819" spans="1:4" x14ac:dyDescent="0.2">
      <c r="A819" s="4">
        <v>818</v>
      </c>
      <c r="B819" s="1" t="s">
        <v>907</v>
      </c>
      <c r="C819" s="6">
        <v>17006161644</v>
      </c>
      <c r="D819" s="5">
        <v>25735</v>
      </c>
    </row>
    <row r="820" spans="1:4" x14ac:dyDescent="0.2">
      <c r="A820" s="4">
        <v>819</v>
      </c>
      <c r="B820" s="1" t="s">
        <v>908</v>
      </c>
      <c r="C820" s="6">
        <v>17004287673</v>
      </c>
      <c r="D820" s="5">
        <v>25686</v>
      </c>
    </row>
    <row r="821" spans="1:4" x14ac:dyDescent="0.2">
      <c r="A821" s="4">
        <v>820</v>
      </c>
      <c r="B821" s="1" t="s">
        <v>909</v>
      </c>
      <c r="C821" s="6">
        <v>14301228670</v>
      </c>
      <c r="D821" s="5">
        <v>15728</v>
      </c>
    </row>
    <row r="822" spans="1:4" x14ac:dyDescent="0.2">
      <c r="A822" s="4">
        <v>821</v>
      </c>
      <c r="B822" s="1" t="s">
        <v>910</v>
      </c>
      <c r="C822" s="6">
        <v>13711265284</v>
      </c>
      <c r="D822" s="5">
        <v>13845</v>
      </c>
    </row>
    <row r="823" spans="1:4" x14ac:dyDescent="0.2">
      <c r="A823" s="4">
        <v>822</v>
      </c>
      <c r="B823" s="1" t="s">
        <v>911</v>
      </c>
      <c r="C823" s="6">
        <v>17311261637</v>
      </c>
      <c r="D823" s="5">
        <v>26994</v>
      </c>
    </row>
    <row r="824" spans="1:4" x14ac:dyDescent="0.2">
      <c r="A824" s="4">
        <v>823</v>
      </c>
      <c r="B824" s="1" t="s">
        <v>912</v>
      </c>
      <c r="C824" s="6">
        <v>22403243137</v>
      </c>
      <c r="D824" s="5">
        <v>8850</v>
      </c>
    </row>
    <row r="825" spans="1:4" x14ac:dyDescent="0.2">
      <c r="A825" s="4">
        <v>824</v>
      </c>
      <c r="B825" s="1" t="s">
        <v>913</v>
      </c>
      <c r="C825" s="6">
        <v>28912143109</v>
      </c>
      <c r="D825" s="5">
        <v>32856</v>
      </c>
    </row>
    <row r="826" spans="1:4" x14ac:dyDescent="0.2">
      <c r="A826" s="4">
        <v>825</v>
      </c>
      <c r="B826" s="1" t="s">
        <v>914</v>
      </c>
      <c r="C826" s="6">
        <v>26411243242</v>
      </c>
      <c r="D826" s="5">
        <v>23705</v>
      </c>
    </row>
    <row r="827" spans="1:4" x14ac:dyDescent="0.2">
      <c r="A827" s="4">
        <v>826</v>
      </c>
      <c r="B827" s="1" t="s">
        <v>915</v>
      </c>
      <c r="C827" s="6">
        <v>17706138800</v>
      </c>
      <c r="D827" s="5">
        <v>28289</v>
      </c>
    </row>
    <row r="828" spans="1:4" x14ac:dyDescent="0.2">
      <c r="A828" s="4">
        <v>827</v>
      </c>
      <c r="B828" s="1" t="s">
        <v>916</v>
      </c>
      <c r="C828" s="6">
        <v>16208078803</v>
      </c>
      <c r="D828" s="5">
        <v>22865</v>
      </c>
    </row>
    <row r="829" spans="1:4" x14ac:dyDescent="0.2">
      <c r="A829" s="4">
        <v>828</v>
      </c>
      <c r="B829" s="1" t="s">
        <v>917</v>
      </c>
      <c r="C829" s="6">
        <v>24511224306</v>
      </c>
      <c r="D829" s="5">
        <v>16763</v>
      </c>
    </row>
    <row r="830" spans="1:4" x14ac:dyDescent="0.2">
      <c r="A830" s="4">
        <v>829</v>
      </c>
      <c r="B830" s="1" t="s">
        <v>918</v>
      </c>
      <c r="C830" s="6">
        <v>27807198539</v>
      </c>
      <c r="D830" s="5">
        <v>28690</v>
      </c>
    </row>
    <row r="831" spans="1:4" x14ac:dyDescent="0.2">
      <c r="A831" s="4">
        <v>830</v>
      </c>
      <c r="B831" s="1" t="s">
        <v>919</v>
      </c>
      <c r="C831" s="6">
        <v>27503093272</v>
      </c>
      <c r="D831" s="5">
        <v>27462</v>
      </c>
    </row>
    <row r="832" spans="1:4" x14ac:dyDescent="0.2">
      <c r="A832" s="4">
        <v>831</v>
      </c>
      <c r="B832" s="1" t="s">
        <v>920</v>
      </c>
      <c r="C832" s="6">
        <v>27705047534</v>
      </c>
      <c r="D832" s="5">
        <v>28249</v>
      </c>
    </row>
    <row r="833" spans="1:4" x14ac:dyDescent="0.2">
      <c r="A833" s="4">
        <v>832</v>
      </c>
      <c r="B833" s="1" t="s">
        <v>921</v>
      </c>
      <c r="C833" s="6">
        <v>15311188334</v>
      </c>
      <c r="D833" s="5">
        <v>19681</v>
      </c>
    </row>
    <row r="834" spans="1:4" x14ac:dyDescent="0.2">
      <c r="A834" s="4">
        <v>833</v>
      </c>
      <c r="B834" s="1" t="s">
        <v>922</v>
      </c>
      <c r="C834" s="6">
        <v>28803244665</v>
      </c>
      <c r="D834" s="5">
        <v>32226</v>
      </c>
    </row>
    <row r="835" spans="1:4" x14ac:dyDescent="0.2">
      <c r="A835" s="4">
        <v>834</v>
      </c>
      <c r="B835" s="1" t="s">
        <v>923</v>
      </c>
      <c r="C835" s="6">
        <v>15512057467</v>
      </c>
      <c r="D835" s="5">
        <v>20428</v>
      </c>
    </row>
    <row r="836" spans="1:4" x14ac:dyDescent="0.2">
      <c r="A836" s="4">
        <v>835</v>
      </c>
      <c r="B836" s="1" t="s">
        <v>924</v>
      </c>
      <c r="C836" s="6">
        <v>24511177660</v>
      </c>
      <c r="D836" s="5">
        <v>16758</v>
      </c>
    </row>
    <row r="837" spans="1:4" x14ac:dyDescent="0.2">
      <c r="A837" s="4">
        <v>836</v>
      </c>
      <c r="B837" s="1" t="s">
        <v>925</v>
      </c>
      <c r="C837" s="6">
        <v>27310277968</v>
      </c>
      <c r="D837" s="5">
        <v>26964</v>
      </c>
    </row>
    <row r="838" spans="1:4" x14ac:dyDescent="0.2">
      <c r="A838" s="4">
        <v>837</v>
      </c>
      <c r="B838" s="1" t="s">
        <v>926</v>
      </c>
      <c r="C838" s="6">
        <v>16401183131</v>
      </c>
      <c r="D838" s="5">
        <v>23394</v>
      </c>
    </row>
    <row r="839" spans="1:4" x14ac:dyDescent="0.2">
      <c r="A839" s="4">
        <v>838</v>
      </c>
      <c r="B839" s="1" t="s">
        <v>927</v>
      </c>
      <c r="C839" s="6">
        <v>27705053389</v>
      </c>
      <c r="D839" s="5">
        <v>28250</v>
      </c>
    </row>
    <row r="840" spans="1:4" x14ac:dyDescent="0.2">
      <c r="A840" s="4">
        <v>839</v>
      </c>
      <c r="B840" s="1" t="s">
        <v>928</v>
      </c>
      <c r="C840" s="6">
        <v>26503148629</v>
      </c>
      <c r="D840" s="5">
        <v>23815</v>
      </c>
    </row>
    <row r="841" spans="1:4" x14ac:dyDescent="0.2">
      <c r="A841" s="4">
        <v>840</v>
      </c>
      <c r="B841" s="1" t="s">
        <v>929</v>
      </c>
      <c r="C841" s="6">
        <v>18511179679</v>
      </c>
      <c r="D841" s="5">
        <v>31368</v>
      </c>
    </row>
    <row r="842" spans="1:4" x14ac:dyDescent="0.2">
      <c r="A842" s="4">
        <v>841</v>
      </c>
      <c r="B842" s="1" t="s">
        <v>930</v>
      </c>
      <c r="C842" s="6">
        <v>15506262156</v>
      </c>
      <c r="D842" s="5">
        <v>20266</v>
      </c>
    </row>
    <row r="843" spans="1:4" x14ac:dyDescent="0.2">
      <c r="A843" s="4">
        <v>842</v>
      </c>
      <c r="B843" s="1" t="s">
        <v>931</v>
      </c>
      <c r="C843" s="6">
        <v>14102038439</v>
      </c>
      <c r="D843" s="5">
        <v>15010</v>
      </c>
    </row>
    <row r="844" spans="1:4" x14ac:dyDescent="0.2">
      <c r="A844" s="4">
        <v>843</v>
      </c>
      <c r="B844" s="1" t="s">
        <v>932</v>
      </c>
      <c r="C844" s="6">
        <v>28407131436</v>
      </c>
      <c r="D844" s="5">
        <v>30876</v>
      </c>
    </row>
    <row r="845" spans="1:4" x14ac:dyDescent="0.2">
      <c r="A845" s="4">
        <v>844</v>
      </c>
      <c r="B845" s="1" t="s">
        <v>933</v>
      </c>
      <c r="C845" s="6">
        <v>18001181774</v>
      </c>
      <c r="D845" s="5">
        <v>29238</v>
      </c>
    </row>
    <row r="846" spans="1:4" x14ac:dyDescent="0.2">
      <c r="A846" s="4">
        <v>845</v>
      </c>
      <c r="B846" s="1" t="s">
        <v>934</v>
      </c>
      <c r="C846" s="6">
        <v>23609155745</v>
      </c>
      <c r="D846" s="5">
        <v>13408</v>
      </c>
    </row>
    <row r="847" spans="1:4" x14ac:dyDescent="0.2">
      <c r="A847" s="4">
        <v>846</v>
      </c>
      <c r="B847" s="1" t="s">
        <v>935</v>
      </c>
      <c r="C847" s="6">
        <v>17310123855</v>
      </c>
      <c r="D847" s="5">
        <v>26949</v>
      </c>
    </row>
    <row r="848" spans="1:4" x14ac:dyDescent="0.2">
      <c r="A848" s="4">
        <v>847</v>
      </c>
      <c r="B848" s="1" t="s">
        <v>936</v>
      </c>
      <c r="C848" s="6">
        <v>23206141898</v>
      </c>
      <c r="D848" s="5">
        <v>11854</v>
      </c>
    </row>
    <row r="849" spans="1:4" x14ac:dyDescent="0.2">
      <c r="A849" s="4">
        <v>848</v>
      </c>
      <c r="B849" s="1" t="s">
        <v>937</v>
      </c>
      <c r="C849" s="6">
        <v>26403248882</v>
      </c>
      <c r="D849" s="5">
        <v>23460</v>
      </c>
    </row>
    <row r="850" spans="1:4" x14ac:dyDescent="0.2">
      <c r="A850" s="4">
        <v>849</v>
      </c>
      <c r="B850" s="1" t="s">
        <v>938</v>
      </c>
      <c r="C850" s="6">
        <v>12503285912</v>
      </c>
      <c r="D850" s="5">
        <v>9219</v>
      </c>
    </row>
    <row r="851" spans="1:4" x14ac:dyDescent="0.2">
      <c r="A851" s="4">
        <v>850</v>
      </c>
      <c r="B851" s="1" t="s">
        <v>939</v>
      </c>
      <c r="C851" s="6">
        <v>27008166983</v>
      </c>
      <c r="D851" s="5">
        <v>25796</v>
      </c>
    </row>
    <row r="852" spans="1:4" x14ac:dyDescent="0.2">
      <c r="A852" s="4">
        <v>851</v>
      </c>
      <c r="B852" s="1" t="s">
        <v>940</v>
      </c>
      <c r="C852" s="6">
        <v>23204147930</v>
      </c>
      <c r="D852" s="5">
        <v>11793</v>
      </c>
    </row>
    <row r="853" spans="1:4" x14ac:dyDescent="0.2">
      <c r="A853" s="4">
        <v>852</v>
      </c>
      <c r="B853" s="1" t="s">
        <v>941</v>
      </c>
      <c r="C853" s="6">
        <v>22510259343</v>
      </c>
      <c r="D853" s="5">
        <v>9430</v>
      </c>
    </row>
    <row r="854" spans="1:4" x14ac:dyDescent="0.2">
      <c r="A854" s="4">
        <v>853</v>
      </c>
      <c r="B854" s="1" t="s">
        <v>942</v>
      </c>
      <c r="C854" s="6">
        <v>19002187572</v>
      </c>
      <c r="D854" s="5">
        <v>32922</v>
      </c>
    </row>
    <row r="855" spans="1:4" x14ac:dyDescent="0.2">
      <c r="A855" s="4">
        <v>854</v>
      </c>
      <c r="B855" s="1" t="s">
        <v>943</v>
      </c>
      <c r="C855" s="6">
        <v>13705104967</v>
      </c>
      <c r="D855" s="5">
        <v>13645</v>
      </c>
    </row>
    <row r="856" spans="1:4" x14ac:dyDescent="0.2">
      <c r="A856" s="4">
        <v>855</v>
      </c>
      <c r="B856" s="1" t="s">
        <v>944</v>
      </c>
      <c r="C856" s="6">
        <v>25109025989</v>
      </c>
      <c r="D856" s="5">
        <v>18873</v>
      </c>
    </row>
    <row r="857" spans="1:4" x14ac:dyDescent="0.2">
      <c r="A857" s="4">
        <v>856</v>
      </c>
      <c r="B857" s="1" t="s">
        <v>945</v>
      </c>
      <c r="C857" s="6">
        <v>16710253067</v>
      </c>
      <c r="D857" s="5">
        <v>24770</v>
      </c>
    </row>
    <row r="858" spans="1:4" x14ac:dyDescent="0.2">
      <c r="A858" s="4">
        <v>857</v>
      </c>
      <c r="B858" s="1" t="s">
        <v>946</v>
      </c>
      <c r="C858" s="6">
        <v>27411238745</v>
      </c>
      <c r="D858" s="5">
        <v>27356</v>
      </c>
    </row>
    <row r="859" spans="1:4" x14ac:dyDescent="0.2">
      <c r="A859" s="4">
        <v>858</v>
      </c>
      <c r="B859" s="1" t="s">
        <v>947</v>
      </c>
      <c r="C859" s="6">
        <v>25706233151</v>
      </c>
      <c r="D859" s="5">
        <v>20994</v>
      </c>
    </row>
    <row r="860" spans="1:4" x14ac:dyDescent="0.2">
      <c r="A860" s="4">
        <v>859</v>
      </c>
      <c r="B860" s="1" t="s">
        <v>948</v>
      </c>
      <c r="C860" s="6">
        <v>26303208864</v>
      </c>
      <c r="D860" s="5">
        <v>23090</v>
      </c>
    </row>
    <row r="861" spans="1:4" x14ac:dyDescent="0.2">
      <c r="A861" s="4">
        <v>860</v>
      </c>
      <c r="B861" s="1" t="s">
        <v>949</v>
      </c>
      <c r="C861" s="6">
        <v>28509252923</v>
      </c>
      <c r="D861" s="5">
        <v>31315</v>
      </c>
    </row>
    <row r="862" spans="1:4" x14ac:dyDescent="0.2">
      <c r="A862" s="4">
        <v>861</v>
      </c>
      <c r="B862" s="1" t="s">
        <v>950</v>
      </c>
      <c r="C862" s="6">
        <v>27311142872</v>
      </c>
      <c r="D862" s="5">
        <v>26982</v>
      </c>
    </row>
    <row r="863" spans="1:4" x14ac:dyDescent="0.2">
      <c r="A863" s="4">
        <v>862</v>
      </c>
      <c r="B863" s="1" t="s">
        <v>951</v>
      </c>
      <c r="C863" s="6">
        <v>23711018142</v>
      </c>
      <c r="D863" s="5">
        <v>13820</v>
      </c>
    </row>
    <row r="864" spans="1:4" x14ac:dyDescent="0.2">
      <c r="A864" s="4">
        <v>863</v>
      </c>
      <c r="B864" s="1" t="s">
        <v>952</v>
      </c>
      <c r="C864" s="6">
        <v>22312087875</v>
      </c>
      <c r="D864" s="5">
        <v>8743</v>
      </c>
    </row>
    <row r="865" spans="1:4" x14ac:dyDescent="0.2">
      <c r="A865" s="4">
        <v>864</v>
      </c>
      <c r="B865" s="1" t="s">
        <v>953</v>
      </c>
      <c r="C865" s="6">
        <v>14107022592</v>
      </c>
      <c r="D865" s="5">
        <v>15159</v>
      </c>
    </row>
    <row r="866" spans="1:4" x14ac:dyDescent="0.2">
      <c r="A866" s="4">
        <v>865</v>
      </c>
      <c r="B866" s="1" t="s">
        <v>954</v>
      </c>
      <c r="C866" s="6">
        <v>25912132188</v>
      </c>
      <c r="D866" s="5">
        <v>21897</v>
      </c>
    </row>
    <row r="867" spans="1:4" x14ac:dyDescent="0.2">
      <c r="A867" s="4">
        <v>866</v>
      </c>
      <c r="B867" s="1" t="s">
        <v>955</v>
      </c>
      <c r="C867" s="6">
        <v>15205096726</v>
      </c>
      <c r="D867" s="5">
        <v>19123</v>
      </c>
    </row>
    <row r="868" spans="1:4" x14ac:dyDescent="0.2">
      <c r="A868" s="4">
        <v>867</v>
      </c>
      <c r="B868" s="1" t="s">
        <v>956</v>
      </c>
      <c r="C868" s="6">
        <v>23001228682</v>
      </c>
      <c r="D868" s="5">
        <v>10980</v>
      </c>
    </row>
    <row r="869" spans="1:4" x14ac:dyDescent="0.2">
      <c r="A869" s="4">
        <v>868</v>
      </c>
      <c r="B869" s="1" t="s">
        <v>957</v>
      </c>
      <c r="C869" s="6">
        <v>22109194257</v>
      </c>
      <c r="D869" s="5">
        <v>7933</v>
      </c>
    </row>
    <row r="870" spans="1:4" x14ac:dyDescent="0.2">
      <c r="A870" s="4">
        <v>869</v>
      </c>
      <c r="B870" s="1" t="s">
        <v>958</v>
      </c>
      <c r="C870" s="6">
        <v>23610173641</v>
      </c>
      <c r="D870" s="5">
        <v>13440</v>
      </c>
    </row>
    <row r="871" spans="1:4" x14ac:dyDescent="0.2">
      <c r="A871" s="4">
        <v>870</v>
      </c>
      <c r="B871" s="1" t="s">
        <v>959</v>
      </c>
      <c r="C871" s="6">
        <v>13609065174</v>
      </c>
      <c r="D871" s="5">
        <v>13399</v>
      </c>
    </row>
    <row r="872" spans="1:4" x14ac:dyDescent="0.2">
      <c r="A872" s="4">
        <v>871</v>
      </c>
      <c r="B872" s="1" t="s">
        <v>960</v>
      </c>
      <c r="C872" s="6">
        <v>26410049914</v>
      </c>
      <c r="D872" s="5">
        <v>23654</v>
      </c>
    </row>
    <row r="873" spans="1:4" x14ac:dyDescent="0.2">
      <c r="A873" s="4">
        <v>872</v>
      </c>
      <c r="B873" s="1" t="s">
        <v>961</v>
      </c>
      <c r="C873" s="6">
        <v>17612224733</v>
      </c>
      <c r="D873" s="5">
        <v>28116</v>
      </c>
    </row>
    <row r="874" spans="1:4" x14ac:dyDescent="0.2">
      <c r="A874" s="4">
        <v>873</v>
      </c>
      <c r="B874" s="1" t="s">
        <v>962</v>
      </c>
      <c r="C874" s="6">
        <v>23001242678</v>
      </c>
      <c r="D874" s="5">
        <v>10982</v>
      </c>
    </row>
    <row r="875" spans="1:4" x14ac:dyDescent="0.2">
      <c r="A875" s="4">
        <v>874</v>
      </c>
      <c r="B875" s="1" t="s">
        <v>963</v>
      </c>
      <c r="C875" s="6">
        <v>15910041796</v>
      </c>
      <c r="D875" s="5">
        <v>21827</v>
      </c>
    </row>
    <row r="876" spans="1:4" x14ac:dyDescent="0.2">
      <c r="A876" s="4">
        <v>875</v>
      </c>
      <c r="B876" s="1" t="s">
        <v>964</v>
      </c>
      <c r="C876" s="6">
        <v>24205076235</v>
      </c>
      <c r="D876" s="5">
        <v>15468</v>
      </c>
    </row>
    <row r="877" spans="1:4" x14ac:dyDescent="0.2">
      <c r="A877" s="4">
        <v>876</v>
      </c>
      <c r="B877" s="1" t="s">
        <v>965</v>
      </c>
      <c r="C877" s="6">
        <v>27111272279</v>
      </c>
      <c r="D877" s="5">
        <v>26264</v>
      </c>
    </row>
    <row r="878" spans="1:4" x14ac:dyDescent="0.2">
      <c r="A878" s="4">
        <v>877</v>
      </c>
      <c r="B878" s="1" t="s">
        <v>966</v>
      </c>
      <c r="C878" s="6">
        <v>18607148565</v>
      </c>
      <c r="D878" s="5">
        <v>31607</v>
      </c>
    </row>
    <row r="879" spans="1:4" x14ac:dyDescent="0.2">
      <c r="A879" s="4">
        <v>878</v>
      </c>
      <c r="B879" s="1" t="s">
        <v>967</v>
      </c>
      <c r="C879" s="6">
        <v>12210038540</v>
      </c>
      <c r="D879" s="5">
        <v>8312</v>
      </c>
    </row>
    <row r="880" spans="1:4" x14ac:dyDescent="0.2">
      <c r="A880" s="4">
        <v>879</v>
      </c>
      <c r="B880" s="1" t="s">
        <v>968</v>
      </c>
      <c r="C880" s="6">
        <v>12805131440</v>
      </c>
      <c r="D880" s="5">
        <v>10361</v>
      </c>
    </row>
    <row r="881" spans="1:4" x14ac:dyDescent="0.2">
      <c r="A881" s="4">
        <v>880</v>
      </c>
      <c r="B881" s="1" t="s">
        <v>969</v>
      </c>
      <c r="C881" s="6">
        <v>13512126720</v>
      </c>
      <c r="D881" s="5">
        <v>13130</v>
      </c>
    </row>
    <row r="882" spans="1:4" x14ac:dyDescent="0.2">
      <c r="A882" s="4">
        <v>881</v>
      </c>
      <c r="B882" s="1" t="s">
        <v>970</v>
      </c>
      <c r="C882" s="6">
        <v>16403196993</v>
      </c>
      <c r="D882" s="5">
        <v>23455</v>
      </c>
    </row>
    <row r="883" spans="1:4" x14ac:dyDescent="0.2">
      <c r="A883" s="4">
        <v>882</v>
      </c>
      <c r="B883" s="1" t="s">
        <v>971</v>
      </c>
      <c r="C883" s="6">
        <v>22902221742</v>
      </c>
      <c r="D883" s="5">
        <v>10646</v>
      </c>
    </row>
    <row r="884" spans="1:4" x14ac:dyDescent="0.2">
      <c r="A884" s="4">
        <v>883</v>
      </c>
      <c r="B884" s="1" t="s">
        <v>972</v>
      </c>
      <c r="C884" s="6">
        <v>16010193598</v>
      </c>
      <c r="D884" s="5">
        <v>22208</v>
      </c>
    </row>
    <row r="885" spans="1:4" x14ac:dyDescent="0.2">
      <c r="A885" s="4">
        <v>884</v>
      </c>
      <c r="B885" s="1" t="s">
        <v>973</v>
      </c>
      <c r="C885" s="6">
        <v>16902285431</v>
      </c>
      <c r="D885" s="5">
        <v>25262</v>
      </c>
    </row>
    <row r="886" spans="1:4" x14ac:dyDescent="0.2">
      <c r="A886" s="4">
        <v>885</v>
      </c>
      <c r="B886" s="1" t="s">
        <v>974</v>
      </c>
      <c r="C886" s="6">
        <v>13812245193</v>
      </c>
      <c r="D886" s="5">
        <v>14238</v>
      </c>
    </row>
    <row r="887" spans="1:4" x14ac:dyDescent="0.2">
      <c r="A887" s="4">
        <v>886</v>
      </c>
      <c r="B887" s="1" t="s">
        <v>975</v>
      </c>
      <c r="C887" s="6">
        <v>14201027891</v>
      </c>
      <c r="D887" s="5">
        <v>15343</v>
      </c>
    </row>
    <row r="888" spans="1:4" x14ac:dyDescent="0.2">
      <c r="A888" s="4">
        <v>887</v>
      </c>
      <c r="B888" s="1" t="s">
        <v>976</v>
      </c>
      <c r="C888" s="6">
        <v>17010171251</v>
      </c>
      <c r="D888" s="5">
        <v>25858</v>
      </c>
    </row>
    <row r="889" spans="1:4" x14ac:dyDescent="0.2">
      <c r="A889" s="4">
        <v>888</v>
      </c>
      <c r="B889" s="1" t="s">
        <v>977</v>
      </c>
      <c r="C889" s="6">
        <v>17805048144</v>
      </c>
      <c r="D889" s="5">
        <v>28614</v>
      </c>
    </row>
    <row r="890" spans="1:4" x14ac:dyDescent="0.2">
      <c r="A890" s="4">
        <v>889</v>
      </c>
      <c r="B890" s="1" t="s">
        <v>978</v>
      </c>
      <c r="C890" s="6">
        <v>28402064681</v>
      </c>
      <c r="D890" s="5">
        <v>30718</v>
      </c>
    </row>
    <row r="891" spans="1:4" x14ac:dyDescent="0.2">
      <c r="A891" s="4">
        <v>890</v>
      </c>
      <c r="B891" s="1" t="s">
        <v>979</v>
      </c>
      <c r="C891" s="6">
        <v>17411043389</v>
      </c>
      <c r="D891" s="5">
        <v>27337</v>
      </c>
    </row>
    <row r="892" spans="1:4" x14ac:dyDescent="0.2">
      <c r="A892" s="4">
        <v>891</v>
      </c>
      <c r="B892" s="1" t="s">
        <v>980</v>
      </c>
      <c r="C892" s="6">
        <v>26309031922</v>
      </c>
      <c r="D892" s="5">
        <v>23257</v>
      </c>
    </row>
    <row r="893" spans="1:4" x14ac:dyDescent="0.2">
      <c r="A893" s="4">
        <v>892</v>
      </c>
      <c r="B893" s="1" t="s">
        <v>981</v>
      </c>
      <c r="C893" s="6">
        <v>16507218933</v>
      </c>
      <c r="D893" s="5">
        <v>23944</v>
      </c>
    </row>
    <row r="894" spans="1:4" x14ac:dyDescent="0.2">
      <c r="A894" s="4">
        <v>893</v>
      </c>
      <c r="B894" s="1" t="s">
        <v>982</v>
      </c>
      <c r="C894" s="6">
        <v>15409141170</v>
      </c>
      <c r="D894" s="5">
        <v>19981</v>
      </c>
    </row>
    <row r="895" spans="1:4" x14ac:dyDescent="0.2">
      <c r="A895" s="4">
        <v>894</v>
      </c>
      <c r="B895" s="1" t="s">
        <v>983</v>
      </c>
      <c r="C895" s="6">
        <v>16201123904</v>
      </c>
      <c r="D895" s="5">
        <v>22658</v>
      </c>
    </row>
    <row r="896" spans="1:4" x14ac:dyDescent="0.2">
      <c r="A896" s="4">
        <v>895</v>
      </c>
      <c r="B896" s="1" t="s">
        <v>984</v>
      </c>
      <c r="C896" s="6">
        <v>27702242074</v>
      </c>
      <c r="D896" s="5">
        <v>28180</v>
      </c>
    </row>
    <row r="897" spans="1:4" x14ac:dyDescent="0.2">
      <c r="A897" s="4">
        <v>896</v>
      </c>
      <c r="B897" s="1" t="s">
        <v>985</v>
      </c>
      <c r="C897" s="6">
        <v>13302232236</v>
      </c>
      <c r="D897" s="5">
        <v>12108</v>
      </c>
    </row>
    <row r="898" spans="1:4" x14ac:dyDescent="0.2">
      <c r="A898" s="4">
        <v>897</v>
      </c>
      <c r="B898" s="1" t="s">
        <v>986</v>
      </c>
      <c r="C898" s="6">
        <v>28507065042</v>
      </c>
      <c r="D898" s="5">
        <v>31234</v>
      </c>
    </row>
    <row r="899" spans="1:4" x14ac:dyDescent="0.2">
      <c r="A899" s="4">
        <v>898</v>
      </c>
      <c r="B899" s="1" t="s">
        <v>987</v>
      </c>
      <c r="C899" s="6">
        <v>18606287162</v>
      </c>
      <c r="D899" s="5">
        <v>31591</v>
      </c>
    </row>
    <row r="900" spans="1:4" x14ac:dyDescent="0.2">
      <c r="A900" s="4">
        <v>899</v>
      </c>
      <c r="B900" s="1" t="s">
        <v>988</v>
      </c>
      <c r="C900" s="6">
        <v>27009078047</v>
      </c>
      <c r="D900" s="5">
        <v>25818</v>
      </c>
    </row>
    <row r="901" spans="1:4" x14ac:dyDescent="0.2">
      <c r="A901" s="4">
        <v>900</v>
      </c>
      <c r="B901" s="1" t="s">
        <v>989</v>
      </c>
      <c r="C901" s="6">
        <v>22602229057</v>
      </c>
      <c r="D901" s="5">
        <v>9550</v>
      </c>
    </row>
    <row r="902" spans="1:4" x14ac:dyDescent="0.2">
      <c r="A902" s="4">
        <v>901</v>
      </c>
      <c r="B902" s="1" t="s">
        <v>990</v>
      </c>
      <c r="C902" s="6">
        <v>12307278324</v>
      </c>
      <c r="D902" s="5">
        <v>8609</v>
      </c>
    </row>
    <row r="903" spans="1:4" x14ac:dyDescent="0.2">
      <c r="A903" s="4">
        <v>902</v>
      </c>
      <c r="B903" s="1" t="s">
        <v>991</v>
      </c>
      <c r="C903" s="6">
        <v>12706134234</v>
      </c>
      <c r="D903" s="5">
        <v>10026</v>
      </c>
    </row>
    <row r="904" spans="1:4" x14ac:dyDescent="0.2">
      <c r="A904" s="4">
        <v>903</v>
      </c>
      <c r="B904" s="1" t="s">
        <v>992</v>
      </c>
      <c r="C904" s="6">
        <v>16410252190</v>
      </c>
      <c r="D904" s="5">
        <v>23675</v>
      </c>
    </row>
    <row r="905" spans="1:4" x14ac:dyDescent="0.2">
      <c r="A905" s="4">
        <v>904</v>
      </c>
      <c r="B905" s="1" t="s">
        <v>993</v>
      </c>
      <c r="C905" s="6">
        <v>27504262499</v>
      </c>
      <c r="D905" s="5">
        <v>27510</v>
      </c>
    </row>
    <row r="906" spans="1:4" x14ac:dyDescent="0.2">
      <c r="A906" s="4">
        <v>905</v>
      </c>
      <c r="B906" s="1" t="s">
        <v>994</v>
      </c>
      <c r="C906" s="6">
        <v>15906238852</v>
      </c>
      <c r="D906" s="5">
        <v>21724</v>
      </c>
    </row>
    <row r="907" spans="1:4" x14ac:dyDescent="0.2">
      <c r="A907" s="4">
        <v>906</v>
      </c>
      <c r="B907" s="1" t="s">
        <v>995</v>
      </c>
      <c r="C907" s="6">
        <v>25301057711</v>
      </c>
      <c r="D907" s="5">
        <v>19364</v>
      </c>
    </row>
    <row r="908" spans="1:4" x14ac:dyDescent="0.2">
      <c r="A908" s="4">
        <v>907</v>
      </c>
      <c r="B908" s="1" t="s">
        <v>996</v>
      </c>
      <c r="C908" s="6">
        <v>22203146526</v>
      </c>
      <c r="D908" s="5">
        <v>8109</v>
      </c>
    </row>
    <row r="909" spans="1:4" x14ac:dyDescent="0.2">
      <c r="A909" s="4">
        <v>908</v>
      </c>
      <c r="B909" s="1" t="s">
        <v>997</v>
      </c>
      <c r="C909" s="6">
        <v>15801236059</v>
      </c>
      <c r="D909" s="5">
        <v>21208</v>
      </c>
    </row>
    <row r="910" spans="1:4" x14ac:dyDescent="0.2">
      <c r="A910" s="4">
        <v>909</v>
      </c>
      <c r="B910" s="1" t="s">
        <v>998</v>
      </c>
      <c r="C910" s="6">
        <v>13902247182</v>
      </c>
      <c r="D910" s="5">
        <v>14300</v>
      </c>
    </row>
    <row r="911" spans="1:4" x14ac:dyDescent="0.2">
      <c r="A911" s="4">
        <v>910</v>
      </c>
      <c r="B911" s="1" t="s">
        <v>999</v>
      </c>
      <c r="C911" s="6">
        <v>19012144945</v>
      </c>
      <c r="D911" s="5">
        <v>33221</v>
      </c>
    </row>
    <row r="912" spans="1:4" x14ac:dyDescent="0.2">
      <c r="A912" s="4">
        <v>911</v>
      </c>
      <c r="B912" s="1" t="s">
        <v>1000</v>
      </c>
      <c r="C912" s="6">
        <v>28109176236</v>
      </c>
      <c r="D912" s="5">
        <v>29846</v>
      </c>
    </row>
    <row r="913" spans="1:4" x14ac:dyDescent="0.2">
      <c r="A913" s="4">
        <v>912</v>
      </c>
      <c r="B913" s="1" t="s">
        <v>1001</v>
      </c>
      <c r="C913" s="6">
        <v>17711152775</v>
      </c>
      <c r="D913" s="5">
        <v>28444</v>
      </c>
    </row>
    <row r="914" spans="1:4" x14ac:dyDescent="0.2">
      <c r="A914" s="4">
        <v>913</v>
      </c>
      <c r="B914" s="1" t="s">
        <v>1002</v>
      </c>
      <c r="C914" s="6">
        <v>12404029776</v>
      </c>
      <c r="D914" s="5">
        <v>8859</v>
      </c>
    </row>
    <row r="915" spans="1:4" x14ac:dyDescent="0.2">
      <c r="A915" s="4">
        <v>914</v>
      </c>
      <c r="B915" s="1" t="s">
        <v>1003</v>
      </c>
      <c r="C915" s="6">
        <v>13310074080</v>
      </c>
      <c r="D915" s="5">
        <v>12334</v>
      </c>
    </row>
    <row r="916" spans="1:4" x14ac:dyDescent="0.2">
      <c r="A916" s="4">
        <v>915</v>
      </c>
      <c r="B916" s="1" t="s">
        <v>1004</v>
      </c>
      <c r="C916" s="6">
        <v>14702241248</v>
      </c>
      <c r="D916" s="5">
        <v>17222</v>
      </c>
    </row>
    <row r="917" spans="1:4" x14ac:dyDescent="0.2">
      <c r="A917" s="4">
        <v>916</v>
      </c>
      <c r="B917" s="1" t="s">
        <v>1005</v>
      </c>
      <c r="C917" s="6">
        <v>16210181316</v>
      </c>
      <c r="D917" s="5">
        <v>22937</v>
      </c>
    </row>
    <row r="918" spans="1:4" x14ac:dyDescent="0.2">
      <c r="A918" s="4">
        <v>917</v>
      </c>
      <c r="B918" s="1" t="s">
        <v>1006</v>
      </c>
      <c r="C918" s="6">
        <v>22507246546</v>
      </c>
      <c r="D918" s="5">
        <v>9337</v>
      </c>
    </row>
    <row r="919" spans="1:4" x14ac:dyDescent="0.2">
      <c r="A919" s="4">
        <v>918</v>
      </c>
      <c r="B919" s="1" t="s">
        <v>1007</v>
      </c>
      <c r="C919" s="6">
        <v>28301155254</v>
      </c>
      <c r="D919" s="5">
        <v>30331</v>
      </c>
    </row>
    <row r="920" spans="1:4" x14ac:dyDescent="0.2">
      <c r="A920" s="4">
        <v>919</v>
      </c>
      <c r="B920" s="1" t="s">
        <v>1008</v>
      </c>
      <c r="C920" s="6">
        <v>25505172041</v>
      </c>
      <c r="D920" s="5">
        <v>20226</v>
      </c>
    </row>
    <row r="921" spans="1:4" x14ac:dyDescent="0.2">
      <c r="A921" s="4">
        <v>920</v>
      </c>
      <c r="B921" s="1" t="s">
        <v>1009</v>
      </c>
      <c r="C921" s="6">
        <v>23203164893</v>
      </c>
      <c r="D921" s="5">
        <v>11764</v>
      </c>
    </row>
    <row r="922" spans="1:4" x14ac:dyDescent="0.2">
      <c r="A922" s="4">
        <v>921</v>
      </c>
      <c r="B922" s="1" t="s">
        <v>1010</v>
      </c>
      <c r="C922" s="6">
        <v>23205262726</v>
      </c>
      <c r="D922" s="5">
        <v>11835</v>
      </c>
    </row>
    <row r="923" spans="1:4" x14ac:dyDescent="0.2">
      <c r="A923" s="4">
        <v>922</v>
      </c>
      <c r="B923" s="1" t="s">
        <v>1011</v>
      </c>
      <c r="C923" s="6">
        <v>12408179392</v>
      </c>
      <c r="D923" s="5">
        <v>8996</v>
      </c>
    </row>
    <row r="924" spans="1:4" x14ac:dyDescent="0.2">
      <c r="A924" s="4">
        <v>923</v>
      </c>
      <c r="B924" s="1" t="s">
        <v>1012</v>
      </c>
      <c r="C924" s="6">
        <v>23801092172</v>
      </c>
      <c r="D924" s="5">
        <v>13889</v>
      </c>
    </row>
    <row r="925" spans="1:4" x14ac:dyDescent="0.2">
      <c r="A925" s="4">
        <v>924</v>
      </c>
      <c r="B925" s="1" t="s">
        <v>1013</v>
      </c>
      <c r="C925" s="6">
        <v>17304203155</v>
      </c>
      <c r="D925" s="5">
        <v>26774</v>
      </c>
    </row>
    <row r="926" spans="1:4" x14ac:dyDescent="0.2">
      <c r="A926" s="4">
        <v>925</v>
      </c>
      <c r="B926" s="1" t="s">
        <v>1014</v>
      </c>
      <c r="C926" s="6">
        <v>15711274895</v>
      </c>
      <c r="D926" s="5">
        <v>21151</v>
      </c>
    </row>
    <row r="927" spans="1:4" x14ac:dyDescent="0.2">
      <c r="A927" s="4">
        <v>926</v>
      </c>
      <c r="B927" s="1" t="s">
        <v>1015</v>
      </c>
      <c r="C927" s="6">
        <v>17005208265</v>
      </c>
      <c r="D927" s="5">
        <v>25708</v>
      </c>
    </row>
    <row r="928" spans="1:4" x14ac:dyDescent="0.2">
      <c r="A928" s="4">
        <v>927</v>
      </c>
      <c r="B928" s="1" t="s">
        <v>1016</v>
      </c>
      <c r="C928" s="6">
        <v>23411162610</v>
      </c>
      <c r="D928" s="5">
        <v>12739</v>
      </c>
    </row>
    <row r="929" spans="1:4" x14ac:dyDescent="0.2">
      <c r="A929" s="4">
        <v>928</v>
      </c>
      <c r="B929" s="1" t="s">
        <v>1017</v>
      </c>
      <c r="C929" s="6">
        <v>12902134755</v>
      </c>
      <c r="D929" s="5">
        <v>10637</v>
      </c>
    </row>
    <row r="930" spans="1:4" x14ac:dyDescent="0.2">
      <c r="A930" s="4">
        <v>929</v>
      </c>
      <c r="B930" s="1" t="s">
        <v>1018</v>
      </c>
      <c r="C930" s="6">
        <v>13307236785</v>
      </c>
      <c r="D930" s="5">
        <v>12258</v>
      </c>
    </row>
    <row r="931" spans="1:4" x14ac:dyDescent="0.2">
      <c r="A931" s="4">
        <v>930</v>
      </c>
      <c r="B931" s="1" t="s">
        <v>1019</v>
      </c>
      <c r="C931" s="6">
        <v>17407032212</v>
      </c>
      <c r="D931" s="5">
        <v>27213</v>
      </c>
    </row>
    <row r="932" spans="1:4" x14ac:dyDescent="0.2">
      <c r="A932" s="4">
        <v>931</v>
      </c>
      <c r="B932" s="1" t="s">
        <v>1020</v>
      </c>
      <c r="C932" s="6">
        <v>12805067460</v>
      </c>
      <c r="D932" s="5">
        <v>10354</v>
      </c>
    </row>
    <row r="933" spans="1:4" x14ac:dyDescent="0.2">
      <c r="A933" s="4">
        <v>932</v>
      </c>
      <c r="B933" s="1" t="s">
        <v>1021</v>
      </c>
      <c r="C933" s="6">
        <v>13304172363</v>
      </c>
      <c r="D933" s="5">
        <v>12161</v>
      </c>
    </row>
    <row r="934" spans="1:4" x14ac:dyDescent="0.2">
      <c r="A934" s="4">
        <v>933</v>
      </c>
      <c r="B934" s="1" t="s">
        <v>1022</v>
      </c>
      <c r="C934" s="6">
        <v>14712022949</v>
      </c>
      <c r="D934" s="5">
        <v>17503</v>
      </c>
    </row>
    <row r="935" spans="1:4" x14ac:dyDescent="0.2">
      <c r="A935" s="4">
        <v>934</v>
      </c>
      <c r="B935" s="1" t="s">
        <v>1023</v>
      </c>
      <c r="C935" s="6">
        <v>18101134839</v>
      </c>
      <c r="D935" s="5">
        <v>29599</v>
      </c>
    </row>
    <row r="936" spans="1:4" x14ac:dyDescent="0.2">
      <c r="A936" s="4">
        <v>935</v>
      </c>
      <c r="B936" s="1" t="s">
        <v>1024</v>
      </c>
      <c r="C936" s="6">
        <v>18711192321</v>
      </c>
      <c r="D936" s="5">
        <v>32100</v>
      </c>
    </row>
    <row r="937" spans="1:4" x14ac:dyDescent="0.2">
      <c r="A937" s="4">
        <v>936</v>
      </c>
      <c r="B937" s="1" t="s">
        <v>1025</v>
      </c>
      <c r="C937" s="6">
        <v>13603011494</v>
      </c>
      <c r="D937" s="5">
        <v>13210</v>
      </c>
    </row>
    <row r="938" spans="1:4" x14ac:dyDescent="0.2">
      <c r="A938" s="4">
        <v>937</v>
      </c>
      <c r="B938" s="1" t="s">
        <v>1026</v>
      </c>
      <c r="C938" s="6">
        <v>16710116106</v>
      </c>
      <c r="D938" s="5">
        <v>24756</v>
      </c>
    </row>
    <row r="939" spans="1:4" x14ac:dyDescent="0.2">
      <c r="A939" s="4">
        <v>938</v>
      </c>
      <c r="B939" s="1" t="s">
        <v>1027</v>
      </c>
      <c r="C939" s="6">
        <v>27201205356</v>
      </c>
      <c r="D939" s="5">
        <v>26318</v>
      </c>
    </row>
    <row r="940" spans="1:4" x14ac:dyDescent="0.2">
      <c r="A940" s="4">
        <v>939</v>
      </c>
      <c r="B940" s="1" t="s">
        <v>1028</v>
      </c>
      <c r="C940" s="6">
        <v>12905135303</v>
      </c>
      <c r="D940" s="5">
        <v>10726</v>
      </c>
    </row>
    <row r="941" spans="1:4" x14ac:dyDescent="0.2">
      <c r="A941" s="4">
        <v>940</v>
      </c>
      <c r="B941" s="1" t="s">
        <v>1029</v>
      </c>
      <c r="C941" s="6">
        <v>18801135501</v>
      </c>
      <c r="D941" s="5">
        <v>32155</v>
      </c>
    </row>
    <row r="942" spans="1:4" x14ac:dyDescent="0.2">
      <c r="A942" s="4">
        <v>941</v>
      </c>
      <c r="B942" s="1" t="s">
        <v>1030</v>
      </c>
      <c r="C942" s="6">
        <v>13704235485</v>
      </c>
      <c r="D942" s="5">
        <v>13628</v>
      </c>
    </row>
    <row r="943" spans="1:4" x14ac:dyDescent="0.2">
      <c r="A943" s="4">
        <v>942</v>
      </c>
      <c r="B943" s="1" t="s">
        <v>1031</v>
      </c>
      <c r="C943" s="6">
        <v>12111239065</v>
      </c>
      <c r="D943" s="5">
        <v>7998</v>
      </c>
    </row>
    <row r="944" spans="1:4" x14ac:dyDescent="0.2">
      <c r="A944" s="4">
        <v>943</v>
      </c>
      <c r="B944" s="1" t="s">
        <v>1032</v>
      </c>
      <c r="C944" s="6">
        <v>28809072013</v>
      </c>
      <c r="D944" s="5">
        <v>32393</v>
      </c>
    </row>
    <row r="945" spans="1:4" x14ac:dyDescent="0.2">
      <c r="A945" s="4">
        <v>944</v>
      </c>
      <c r="B945" s="1" t="s">
        <v>1033</v>
      </c>
      <c r="C945" s="6">
        <v>18307226880</v>
      </c>
      <c r="D945" s="5">
        <v>30519</v>
      </c>
    </row>
    <row r="946" spans="1:4" x14ac:dyDescent="0.2">
      <c r="A946" s="4">
        <v>945</v>
      </c>
      <c r="B946" s="1" t="s">
        <v>1034</v>
      </c>
      <c r="C946" s="6">
        <v>29004233034</v>
      </c>
      <c r="D946" s="5">
        <v>32986</v>
      </c>
    </row>
    <row r="947" spans="1:4" x14ac:dyDescent="0.2">
      <c r="A947" s="4">
        <v>946</v>
      </c>
      <c r="B947" s="1" t="s">
        <v>1035</v>
      </c>
      <c r="C947" s="6">
        <v>15703142241</v>
      </c>
      <c r="D947" s="5">
        <v>20893</v>
      </c>
    </row>
    <row r="948" spans="1:4" x14ac:dyDescent="0.2">
      <c r="A948" s="4">
        <v>947</v>
      </c>
      <c r="B948" s="1" t="s">
        <v>1036</v>
      </c>
      <c r="C948" s="6">
        <v>22207168303</v>
      </c>
      <c r="D948" s="5">
        <v>8233</v>
      </c>
    </row>
    <row r="949" spans="1:4" x14ac:dyDescent="0.2">
      <c r="A949" s="4">
        <v>948</v>
      </c>
      <c r="B949" s="1" t="s">
        <v>1037</v>
      </c>
      <c r="C949" s="6">
        <v>13411039656</v>
      </c>
      <c r="D949" s="5">
        <v>12726</v>
      </c>
    </row>
    <row r="950" spans="1:4" x14ac:dyDescent="0.2">
      <c r="A950" s="4">
        <v>949</v>
      </c>
      <c r="B950" s="1" t="s">
        <v>1038</v>
      </c>
      <c r="C950" s="6">
        <v>26712106715</v>
      </c>
      <c r="D950" s="5">
        <v>24816</v>
      </c>
    </row>
    <row r="951" spans="1:4" x14ac:dyDescent="0.2">
      <c r="A951" s="4">
        <v>950</v>
      </c>
      <c r="B951" s="1" t="s">
        <v>1039</v>
      </c>
      <c r="C951" s="6">
        <v>18502289191</v>
      </c>
      <c r="D951" s="5">
        <v>31106</v>
      </c>
    </row>
    <row r="952" spans="1:4" x14ac:dyDescent="0.2">
      <c r="A952" s="4">
        <v>951</v>
      </c>
      <c r="B952" s="1" t="s">
        <v>1040</v>
      </c>
      <c r="C952" s="6">
        <v>17211214267</v>
      </c>
      <c r="D952" s="5">
        <v>26624</v>
      </c>
    </row>
    <row r="953" spans="1:4" x14ac:dyDescent="0.2">
      <c r="A953" s="4">
        <v>952</v>
      </c>
      <c r="B953" s="1" t="s">
        <v>1041</v>
      </c>
      <c r="C953" s="6">
        <v>18106174570</v>
      </c>
      <c r="D953" s="5">
        <v>29754</v>
      </c>
    </row>
    <row r="954" spans="1:4" x14ac:dyDescent="0.2">
      <c r="A954" s="4">
        <v>953</v>
      </c>
      <c r="B954" s="1" t="s">
        <v>1042</v>
      </c>
      <c r="C954" s="6">
        <v>24802117649</v>
      </c>
      <c r="D954" s="5">
        <v>17574</v>
      </c>
    </row>
    <row r="955" spans="1:4" x14ac:dyDescent="0.2">
      <c r="A955" s="4">
        <v>954</v>
      </c>
      <c r="B955" s="1" t="s">
        <v>1043</v>
      </c>
      <c r="C955" s="6">
        <v>13006032973</v>
      </c>
      <c r="D955" s="5">
        <v>11112</v>
      </c>
    </row>
    <row r="956" spans="1:4" x14ac:dyDescent="0.2">
      <c r="A956" s="4">
        <v>955</v>
      </c>
      <c r="B956" s="1" t="s">
        <v>1044</v>
      </c>
      <c r="C956" s="6">
        <v>26906157016</v>
      </c>
      <c r="D956" s="5">
        <v>25369</v>
      </c>
    </row>
    <row r="957" spans="1:4" x14ac:dyDescent="0.2">
      <c r="A957" s="4">
        <v>956</v>
      </c>
      <c r="B957" s="1" t="s">
        <v>1045</v>
      </c>
      <c r="C957" s="6">
        <v>18708079720</v>
      </c>
      <c r="D957" s="5">
        <v>31996</v>
      </c>
    </row>
    <row r="958" spans="1:4" x14ac:dyDescent="0.2">
      <c r="A958" s="4">
        <v>957</v>
      </c>
      <c r="B958" s="1" t="s">
        <v>1046</v>
      </c>
      <c r="C958" s="6">
        <v>14006078525</v>
      </c>
      <c r="D958" s="5">
        <v>14769</v>
      </c>
    </row>
    <row r="959" spans="1:4" x14ac:dyDescent="0.2">
      <c r="A959" s="4">
        <v>958</v>
      </c>
      <c r="B959" s="1" t="s">
        <v>1047</v>
      </c>
      <c r="C959" s="6">
        <v>14310065078</v>
      </c>
      <c r="D959" s="5">
        <v>15985</v>
      </c>
    </row>
    <row r="960" spans="1:4" x14ac:dyDescent="0.2">
      <c r="A960" s="4">
        <v>959</v>
      </c>
      <c r="B960" s="1" t="s">
        <v>1048</v>
      </c>
      <c r="C960" s="6">
        <v>18012082002</v>
      </c>
      <c r="D960" s="5">
        <v>29563</v>
      </c>
    </row>
    <row r="961" spans="1:4" x14ac:dyDescent="0.2">
      <c r="A961" s="4">
        <v>960</v>
      </c>
      <c r="B961" s="1" t="s">
        <v>1049</v>
      </c>
      <c r="C961" s="6">
        <v>26607042105</v>
      </c>
      <c r="D961" s="5">
        <v>24292</v>
      </c>
    </row>
    <row r="962" spans="1:4" x14ac:dyDescent="0.2">
      <c r="A962" s="4">
        <v>961</v>
      </c>
      <c r="B962" s="1" t="s">
        <v>1050</v>
      </c>
      <c r="C962" s="6">
        <v>23802047165</v>
      </c>
      <c r="D962" s="5">
        <v>13915</v>
      </c>
    </row>
    <row r="963" spans="1:4" x14ac:dyDescent="0.2">
      <c r="A963" s="4">
        <v>962</v>
      </c>
      <c r="B963" s="1" t="s">
        <v>1051</v>
      </c>
      <c r="C963" s="6">
        <v>12906169864</v>
      </c>
      <c r="D963" s="5">
        <v>10760</v>
      </c>
    </row>
    <row r="964" spans="1:4" x14ac:dyDescent="0.2">
      <c r="A964" s="4">
        <v>963</v>
      </c>
      <c r="B964" s="1" t="s">
        <v>1052</v>
      </c>
      <c r="C964" s="6">
        <v>22205217041</v>
      </c>
      <c r="D964" s="5">
        <v>8177</v>
      </c>
    </row>
    <row r="965" spans="1:4" x14ac:dyDescent="0.2">
      <c r="A965" s="4">
        <v>964</v>
      </c>
      <c r="B965" s="1" t="s">
        <v>1053</v>
      </c>
      <c r="C965" s="6">
        <v>24803124094</v>
      </c>
      <c r="D965" s="5">
        <v>17604</v>
      </c>
    </row>
    <row r="966" spans="1:4" x14ac:dyDescent="0.2">
      <c r="A966" s="4">
        <v>965</v>
      </c>
      <c r="B966" s="1" t="s">
        <v>1054</v>
      </c>
      <c r="C966" s="6">
        <v>13406113516</v>
      </c>
      <c r="D966" s="5">
        <v>12581</v>
      </c>
    </row>
    <row r="967" spans="1:4" x14ac:dyDescent="0.2">
      <c r="A967" s="4">
        <v>966</v>
      </c>
      <c r="B967" s="1" t="s">
        <v>1055</v>
      </c>
      <c r="C967" s="6">
        <v>24110117661</v>
      </c>
      <c r="D967" s="5">
        <v>15260</v>
      </c>
    </row>
    <row r="968" spans="1:4" x14ac:dyDescent="0.2">
      <c r="A968" s="4">
        <v>967</v>
      </c>
      <c r="B968" s="1" t="s">
        <v>1056</v>
      </c>
      <c r="C968" s="6">
        <v>28008267701</v>
      </c>
      <c r="D968" s="5">
        <v>29459</v>
      </c>
    </row>
    <row r="969" spans="1:4" x14ac:dyDescent="0.2">
      <c r="A969" s="4">
        <v>968</v>
      </c>
      <c r="B969" s="1" t="s">
        <v>1057</v>
      </c>
      <c r="C969" s="6">
        <v>14910024260</v>
      </c>
      <c r="D969" s="5">
        <v>18173</v>
      </c>
    </row>
    <row r="970" spans="1:4" x14ac:dyDescent="0.2">
      <c r="A970" s="4">
        <v>969</v>
      </c>
      <c r="B970" s="1" t="s">
        <v>1058</v>
      </c>
      <c r="C970" s="6">
        <v>27303273280</v>
      </c>
      <c r="D970" s="5">
        <v>26750</v>
      </c>
    </row>
    <row r="971" spans="1:4" x14ac:dyDescent="0.2">
      <c r="A971" s="4">
        <v>970</v>
      </c>
      <c r="B971" s="1" t="s">
        <v>1059</v>
      </c>
      <c r="C971" s="6">
        <v>25101276898</v>
      </c>
      <c r="D971" s="5">
        <v>18655</v>
      </c>
    </row>
    <row r="972" spans="1:4" x14ac:dyDescent="0.2">
      <c r="A972" s="4">
        <v>971</v>
      </c>
      <c r="B972" s="1" t="s">
        <v>1060</v>
      </c>
      <c r="C972" s="6">
        <v>17302213099</v>
      </c>
      <c r="D972" s="5">
        <v>26716</v>
      </c>
    </row>
    <row r="973" spans="1:4" x14ac:dyDescent="0.2">
      <c r="A973" s="4">
        <v>972</v>
      </c>
      <c r="B973" s="1" t="s">
        <v>1061</v>
      </c>
      <c r="C973" s="6">
        <v>25701228129</v>
      </c>
      <c r="D973" s="5">
        <v>20842</v>
      </c>
    </row>
    <row r="974" spans="1:4" x14ac:dyDescent="0.2">
      <c r="A974" s="4">
        <v>973</v>
      </c>
      <c r="B974" s="1" t="s">
        <v>1062</v>
      </c>
      <c r="C974" s="6">
        <v>27910284870</v>
      </c>
      <c r="D974" s="5">
        <v>29156</v>
      </c>
    </row>
    <row r="975" spans="1:4" x14ac:dyDescent="0.2">
      <c r="A975" s="4">
        <v>974</v>
      </c>
      <c r="B975" s="1" t="s">
        <v>1063</v>
      </c>
      <c r="C975" s="6">
        <v>12605262788</v>
      </c>
      <c r="D975" s="5">
        <v>9643</v>
      </c>
    </row>
    <row r="976" spans="1:4" x14ac:dyDescent="0.2">
      <c r="A976" s="4">
        <v>975</v>
      </c>
      <c r="B976" s="1" t="s">
        <v>1064</v>
      </c>
      <c r="C976" s="6">
        <v>24203257533</v>
      </c>
      <c r="D976" s="5">
        <v>15425</v>
      </c>
    </row>
    <row r="977" spans="1:4" x14ac:dyDescent="0.2">
      <c r="A977" s="4">
        <v>976</v>
      </c>
      <c r="B977" s="1" t="s">
        <v>1065</v>
      </c>
      <c r="C977" s="6">
        <v>12506205673</v>
      </c>
      <c r="D977" s="5">
        <v>9303</v>
      </c>
    </row>
    <row r="978" spans="1:4" x14ac:dyDescent="0.2">
      <c r="A978" s="4">
        <v>977</v>
      </c>
      <c r="B978" s="1" t="s">
        <v>1066</v>
      </c>
      <c r="C978" s="6">
        <v>22209098959</v>
      </c>
      <c r="D978" s="5">
        <v>8288</v>
      </c>
    </row>
    <row r="979" spans="1:4" x14ac:dyDescent="0.2">
      <c r="A979" s="4">
        <v>978</v>
      </c>
      <c r="B979" s="1" t="s">
        <v>1067</v>
      </c>
      <c r="C979" s="6">
        <v>17505207303</v>
      </c>
      <c r="D979" s="5">
        <v>27534</v>
      </c>
    </row>
    <row r="980" spans="1:4" x14ac:dyDescent="0.2">
      <c r="A980" s="4">
        <v>979</v>
      </c>
      <c r="B980" s="1" t="s">
        <v>1068</v>
      </c>
      <c r="C980" s="6">
        <v>26802059071</v>
      </c>
      <c r="D980" s="5">
        <v>24873</v>
      </c>
    </row>
    <row r="981" spans="1:4" x14ac:dyDescent="0.2">
      <c r="A981" s="4">
        <v>980</v>
      </c>
      <c r="B981" s="1" t="s">
        <v>1069</v>
      </c>
      <c r="C981" s="6">
        <v>23909215299</v>
      </c>
      <c r="D981" s="5">
        <v>14509</v>
      </c>
    </row>
    <row r="982" spans="1:4" x14ac:dyDescent="0.2">
      <c r="A982" s="4">
        <v>981</v>
      </c>
      <c r="B982" s="1" t="s">
        <v>1070</v>
      </c>
      <c r="C982" s="6">
        <v>13502027753</v>
      </c>
      <c r="D982" s="5">
        <v>12817</v>
      </c>
    </row>
    <row r="983" spans="1:4" x14ac:dyDescent="0.2">
      <c r="A983" s="4">
        <v>982</v>
      </c>
      <c r="B983" s="1" t="s">
        <v>1071</v>
      </c>
      <c r="C983" s="6">
        <v>16301161586</v>
      </c>
      <c r="D983" s="5">
        <v>23027</v>
      </c>
    </row>
    <row r="984" spans="1:4" x14ac:dyDescent="0.2">
      <c r="A984" s="4">
        <v>983</v>
      </c>
      <c r="B984" s="1" t="s">
        <v>1072</v>
      </c>
      <c r="C984" s="6">
        <v>24002114832</v>
      </c>
      <c r="D984" s="5">
        <v>14652</v>
      </c>
    </row>
    <row r="985" spans="1:4" x14ac:dyDescent="0.2">
      <c r="A985" s="4">
        <v>984</v>
      </c>
      <c r="B985" s="1" t="s">
        <v>1073</v>
      </c>
      <c r="C985" s="6">
        <v>25101063577</v>
      </c>
      <c r="D985" s="5">
        <v>18634</v>
      </c>
    </row>
    <row r="986" spans="1:4" x14ac:dyDescent="0.2">
      <c r="A986" s="4">
        <v>985</v>
      </c>
      <c r="B986" s="1" t="s">
        <v>1074</v>
      </c>
      <c r="C986" s="6">
        <v>22302093051</v>
      </c>
      <c r="D986" s="5">
        <v>8441</v>
      </c>
    </row>
    <row r="987" spans="1:4" x14ac:dyDescent="0.2">
      <c r="A987" s="4">
        <v>986</v>
      </c>
      <c r="B987" s="1" t="s">
        <v>1075</v>
      </c>
      <c r="C987" s="6">
        <v>22507105787</v>
      </c>
      <c r="D987" s="5">
        <v>9323</v>
      </c>
    </row>
    <row r="988" spans="1:4" x14ac:dyDescent="0.2">
      <c r="A988" s="4">
        <v>987</v>
      </c>
      <c r="B988" s="1" t="s">
        <v>1076</v>
      </c>
      <c r="C988" s="6">
        <v>16405044107</v>
      </c>
      <c r="D988" s="5">
        <v>23501</v>
      </c>
    </row>
    <row r="989" spans="1:4" x14ac:dyDescent="0.2">
      <c r="A989" s="4">
        <v>988</v>
      </c>
      <c r="B989" s="1" t="s">
        <v>1077</v>
      </c>
      <c r="C989" s="6">
        <v>23909203061</v>
      </c>
      <c r="D989" s="5">
        <v>14508</v>
      </c>
    </row>
    <row r="990" spans="1:4" x14ac:dyDescent="0.2">
      <c r="A990" s="4">
        <v>989</v>
      </c>
      <c r="B990" s="1" t="s">
        <v>1078</v>
      </c>
      <c r="C990" s="6">
        <v>12111106871</v>
      </c>
      <c r="D990" s="5">
        <v>7985</v>
      </c>
    </row>
    <row r="991" spans="1:4" x14ac:dyDescent="0.2">
      <c r="A991" s="4">
        <v>990</v>
      </c>
      <c r="B991" s="1" t="s">
        <v>1079</v>
      </c>
      <c r="C991" s="6">
        <v>26711026125</v>
      </c>
      <c r="D991" s="5">
        <v>24778</v>
      </c>
    </row>
    <row r="992" spans="1:4" x14ac:dyDescent="0.2">
      <c r="A992" s="4">
        <v>991</v>
      </c>
      <c r="B992" s="1" t="s">
        <v>1080</v>
      </c>
      <c r="C992" s="6">
        <v>14206089773</v>
      </c>
      <c r="D992" s="5">
        <v>15500</v>
      </c>
    </row>
    <row r="993" spans="1:4" x14ac:dyDescent="0.2">
      <c r="A993" s="4">
        <v>992</v>
      </c>
      <c r="B993" s="1" t="s">
        <v>1081</v>
      </c>
      <c r="C993" s="6">
        <v>15511224935</v>
      </c>
      <c r="D993" s="5">
        <v>20415</v>
      </c>
    </row>
    <row r="994" spans="1:4" x14ac:dyDescent="0.2">
      <c r="A994" s="4">
        <v>993</v>
      </c>
      <c r="B994" s="1" t="s">
        <v>1082</v>
      </c>
      <c r="C994" s="6">
        <v>27303284522</v>
      </c>
      <c r="D994" s="5">
        <v>26751</v>
      </c>
    </row>
    <row r="995" spans="1:4" x14ac:dyDescent="0.2">
      <c r="A995" s="4">
        <v>994</v>
      </c>
      <c r="B995" s="1" t="s">
        <v>1083</v>
      </c>
      <c r="C995" s="6">
        <v>18509222836</v>
      </c>
      <c r="D995" s="5">
        <v>31312</v>
      </c>
    </row>
    <row r="996" spans="1:4" x14ac:dyDescent="0.2">
      <c r="A996" s="4">
        <v>995</v>
      </c>
      <c r="B996" s="1" t="s">
        <v>1084</v>
      </c>
      <c r="C996" s="6">
        <v>12102254110</v>
      </c>
      <c r="D996" s="5">
        <v>7727</v>
      </c>
    </row>
    <row r="997" spans="1:4" x14ac:dyDescent="0.2">
      <c r="A997" s="4">
        <v>996</v>
      </c>
      <c r="B997" s="1" t="s">
        <v>1085</v>
      </c>
      <c r="C997" s="6">
        <v>17310265986</v>
      </c>
      <c r="D997" s="5">
        <v>26963</v>
      </c>
    </row>
    <row r="998" spans="1:4" x14ac:dyDescent="0.2">
      <c r="A998" s="4">
        <v>997</v>
      </c>
      <c r="B998" s="1" t="s">
        <v>1086</v>
      </c>
      <c r="C998" s="6">
        <v>16607187336</v>
      </c>
      <c r="D998" s="5">
        <v>24306</v>
      </c>
    </row>
    <row r="999" spans="1:4" x14ac:dyDescent="0.2">
      <c r="A999" s="4">
        <v>998</v>
      </c>
      <c r="B999" s="1" t="s">
        <v>1087</v>
      </c>
      <c r="C999" s="6">
        <v>16610244208</v>
      </c>
      <c r="D999" s="5">
        <v>24404</v>
      </c>
    </row>
    <row r="1000" spans="1:4" x14ac:dyDescent="0.2">
      <c r="A1000" s="4">
        <v>999</v>
      </c>
      <c r="B1000" s="1" t="s">
        <v>1088</v>
      </c>
      <c r="C1000" s="6">
        <v>26905151301</v>
      </c>
      <c r="D1000" s="5">
        <v>25338</v>
      </c>
    </row>
    <row r="1001" spans="1:4" x14ac:dyDescent="0.2">
      <c r="A1001" s="4">
        <v>1000</v>
      </c>
      <c r="B1001" s="1" t="s">
        <v>1089</v>
      </c>
      <c r="C1001" s="6">
        <v>26911014226</v>
      </c>
      <c r="D1001" s="5">
        <v>25508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40B9-4DAA-4405-813B-66EB5D08ACB1}">
  <dimension ref="A1"/>
  <sheetViews>
    <sheetView workbookViewId="0">
      <selection activeCell="H28" sqref="H28"/>
    </sheetView>
  </sheetViews>
  <sheetFormatPr defaultRowHeight="12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7687c97c-17fa-498e-8a13-4c52db7b02c1">
      <UserInfo>
        <DisplayName/>
        <AccountId xsi:nil="true"/>
        <AccountType/>
      </UserInfo>
    </Owner>
    <Has_Teacher_Only_SectionGroup xmlns="7687c97c-17fa-498e-8a13-4c52db7b02c1" xsi:nil="true"/>
    <DefaultSectionNames xmlns="7687c97c-17fa-498e-8a13-4c52db7b02c1" xsi:nil="true"/>
    <Is_Collaboration_Space_Locked xmlns="7687c97c-17fa-498e-8a13-4c52db7b02c1" xsi:nil="true"/>
    <FolderType xmlns="7687c97c-17fa-498e-8a13-4c52db7b02c1" xsi:nil="true"/>
    <CultureName xmlns="7687c97c-17fa-498e-8a13-4c52db7b02c1" xsi:nil="true"/>
    <Templates xmlns="7687c97c-17fa-498e-8a13-4c52db7b02c1" xsi:nil="true"/>
    <Invited_Students xmlns="7687c97c-17fa-498e-8a13-4c52db7b02c1" xsi:nil="true"/>
    <LMS_Mappings xmlns="7687c97c-17fa-498e-8a13-4c52db7b02c1" xsi:nil="true"/>
    <Math_Settings xmlns="7687c97c-17fa-498e-8a13-4c52db7b02c1" xsi:nil="true"/>
    <_activity xmlns="7687c97c-17fa-498e-8a13-4c52db7b02c1" xsi:nil="true"/>
    <AppVersion xmlns="7687c97c-17fa-498e-8a13-4c52db7b02c1" xsi:nil="true"/>
    <Distribution_Groups xmlns="7687c97c-17fa-498e-8a13-4c52db7b02c1" xsi:nil="true"/>
    <Self_Registration_Enabled xmlns="7687c97c-17fa-498e-8a13-4c52db7b02c1" xsi:nil="true"/>
    <Invited_Teachers xmlns="7687c97c-17fa-498e-8a13-4c52db7b02c1" xsi:nil="true"/>
    <IsNotebookLocked xmlns="7687c97c-17fa-498e-8a13-4c52db7b02c1" xsi:nil="true"/>
    <NotebookType xmlns="7687c97c-17fa-498e-8a13-4c52db7b02c1" xsi:nil="true"/>
    <Teachers xmlns="7687c97c-17fa-498e-8a13-4c52db7b02c1">
      <UserInfo>
        <DisplayName/>
        <AccountId xsi:nil="true"/>
        <AccountType/>
      </UserInfo>
    </Teachers>
    <Students xmlns="7687c97c-17fa-498e-8a13-4c52db7b02c1">
      <UserInfo>
        <DisplayName/>
        <AccountId xsi:nil="true"/>
        <AccountType/>
      </UserInfo>
    </Students>
    <Student_Groups xmlns="7687c97c-17fa-498e-8a13-4c52db7b02c1">
      <UserInfo>
        <DisplayName/>
        <AccountId xsi:nil="true"/>
        <AccountType/>
      </UserInfo>
    </Student_Groups>
    <Teams_Channel_Section_Location xmlns="7687c97c-17fa-498e-8a13-4c52db7b02c1" xsi:nil="true"/>
    <TeamsChannelId xmlns="7687c97c-17fa-498e-8a13-4c52db7b02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F0C0BA2DF316B4E8279A013E619E468" ma:contentTypeVersion="39" ma:contentTypeDescription="Új dokumentum létrehozása." ma:contentTypeScope="" ma:versionID="cb08111b0baca88d493d0e9a975135be">
  <xsd:schema xmlns:xsd="http://www.w3.org/2001/XMLSchema" xmlns:xs="http://www.w3.org/2001/XMLSchema" xmlns:p="http://schemas.microsoft.com/office/2006/metadata/properties" xmlns:ns3="7687c97c-17fa-498e-8a13-4c52db7b02c1" xmlns:ns4="3b717420-81fa-46d3-8cd3-94c3496b19ad" targetNamespace="http://schemas.microsoft.com/office/2006/metadata/properties" ma:root="true" ma:fieldsID="d538250e4ce53b6e1f6b9d92945fb433" ns3:_="" ns4:_="">
    <xsd:import namespace="7687c97c-17fa-498e-8a13-4c52db7b02c1"/>
    <xsd:import namespace="3b717420-81fa-46d3-8cd3-94c3496b19ad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Distribution_Groups" minOccurs="0"/>
                <xsd:element ref="ns3:LMS_Mappings" minOccurs="0"/>
                <xsd:element ref="ns3:Teams_Channel_Section_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7c97c-17fa-498e-8a13-4c52db7b02c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IsNotebookLocked" ma:index="25" nillable="true" ma:displayName="Is Notebook Locked" ma:internalName="IsNotebookLocked">
      <xsd:simpleType>
        <xsd:restriction base="dms:Boolean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Distribution_Groups" ma:index="37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8" nillable="true" ma:displayName="LMS Mappings" ma:internalName="LMS_Mappings">
      <xsd:simpleType>
        <xsd:restriction base="dms:Note">
          <xsd:maxLength value="255"/>
        </xsd:restriction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6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717420-81fa-46d3-8cd3-94c3496b19ad" elementFormDefault="qualified">
    <xsd:import namespace="http://schemas.microsoft.com/office/2006/documentManagement/types"/>
    <xsd:import namespace="http://schemas.microsoft.com/office/infopath/2007/PartnerControls"/>
    <xsd:element name="SharedWithUsers" ma:index="26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8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A302CD-AE0B-45F5-95B1-63F52F5E1DB9}">
  <ds:schemaRefs>
    <ds:schemaRef ds:uri="http://schemas.microsoft.com/office/2006/metadata/properties"/>
    <ds:schemaRef ds:uri="7687c97c-17fa-498e-8a13-4c52db7b02c1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b717420-81fa-46d3-8cd3-94c3496b19ad"/>
  </ds:schemaRefs>
</ds:datastoreItem>
</file>

<file path=customXml/itemProps2.xml><?xml version="1.0" encoding="utf-8"?>
<ds:datastoreItem xmlns:ds="http://schemas.openxmlformats.org/officeDocument/2006/customXml" ds:itemID="{65036022-6A1F-4563-A011-BAA6AF115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87c97c-17fa-498e-8a13-4c52db7b02c1"/>
    <ds:schemaRef ds:uri="3b717420-81fa-46d3-8cd3-94c3496b1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95C238-F744-43D7-A1A1-7CB1091AA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6</vt:i4>
      </vt:variant>
      <vt:variant>
        <vt:lpstr>Névvel ellátott tartományok</vt:lpstr>
      </vt:variant>
      <vt:variant>
        <vt:i4>5</vt:i4>
      </vt:variant>
    </vt:vector>
  </HeadingPairs>
  <TitlesOfParts>
    <vt:vector size="11" baseType="lpstr">
      <vt:lpstr>pontszámok</vt:lpstr>
      <vt:lpstr>emberek</vt:lpstr>
      <vt:lpstr>városok</vt:lpstr>
      <vt:lpstr>lekötések</vt:lpstr>
      <vt:lpstr>SzülDátumok</vt:lpstr>
      <vt:lpstr>névjegy</vt:lpstr>
      <vt:lpstr>db</vt:lpstr>
      <vt:lpstr>emberek</vt:lpstr>
      <vt:lpstr>emberek!Feltetelek</vt:lpstr>
      <vt:lpstr>lekotesek</vt:lpstr>
      <vt:lpstr>varosok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turpi</dc:creator>
  <cp:lastModifiedBy>Kadarkuti Márton</cp:lastModifiedBy>
  <dcterms:created xsi:type="dcterms:W3CDTF">2014-04-24T04:47:10Z</dcterms:created>
  <dcterms:modified xsi:type="dcterms:W3CDTF">2025-03-06T11:23:29Z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0x010100FF0C0BA2DF316B4E8279A013E619E468</vt:lpwstr>
  </property>
</Properties>
</file>