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21c437aeb2245f/Dokumentumok/fakt2025/Ódor Artúr/OKTV/2022.23/"/>
    </mc:Choice>
  </mc:AlternateContent>
  <xr:revisionPtr revIDLastSave="322" documentId="8_{00D86E2B-8987-4030-BF27-2AACDA4685A8}" xr6:coauthVersionLast="47" xr6:coauthVersionMax="47" xr10:uidLastSave="{5B54742F-1967-4733-9897-A39C579D85B1}"/>
  <bookViews>
    <workbookView xWindow="-120" yWindow="-120" windowWidth="20730" windowHeight="11040" activeTab="1" xr2:uid="{354A46B1-2C2E-4AE1-9116-D1A7C08B0B83}"/>
  </bookViews>
  <sheets>
    <sheet name="Szállásfoglaltság" sheetId="1" r:id="rId1"/>
    <sheet name="Horgászversen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M9" i="2" s="1"/>
  <c r="M3" i="2"/>
  <c r="M4" i="2"/>
  <c r="M5" i="2"/>
  <c r="M6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2" i="2"/>
  <c r="B17" i="1"/>
  <c r="B15" i="1"/>
  <c r="C15" i="1"/>
  <c r="E15" i="1"/>
  <c r="F15" i="1"/>
  <c r="G15" i="1"/>
  <c r="H15" i="1"/>
  <c r="I15" i="1"/>
  <c r="J15" i="1"/>
  <c r="K15" i="1"/>
  <c r="L15" i="1"/>
  <c r="M15" i="1"/>
  <c r="D15" i="1"/>
  <c r="N12" i="1"/>
  <c r="N6" i="1"/>
  <c r="N8" i="1"/>
  <c r="N11" i="1"/>
  <c r="N4" i="1"/>
  <c r="N9" i="1"/>
  <c r="N13" i="1"/>
  <c r="N10" i="1"/>
  <c r="N5" i="1"/>
  <c r="N3" i="1"/>
  <c r="N14" i="1"/>
  <c r="N7" i="1"/>
</calcChain>
</file>

<file path=xl/sharedStrings.xml><?xml version="1.0" encoding="utf-8"?>
<sst xmlns="http://schemas.openxmlformats.org/spreadsheetml/2006/main" count="362" uniqueCount="85">
  <si>
    <t>HÓNAP</t>
  </si>
  <si>
    <t>Ország</t>
  </si>
  <si>
    <t>Görögország</t>
  </si>
  <si>
    <t>Spanyolország</t>
  </si>
  <si>
    <t>Franciaország</t>
  </si>
  <si>
    <t>Horvátország</t>
  </si>
  <si>
    <t>Olaszország</t>
  </si>
  <si>
    <t>Ciprus</t>
  </si>
  <si>
    <t>Málta</t>
  </si>
  <si>
    <t>Szlovénia</t>
  </si>
  <si>
    <t>Montenegró</t>
  </si>
  <si>
    <t>Észak Macedónia</t>
  </si>
  <si>
    <t>Albánia</t>
  </si>
  <si>
    <t>Törökország</t>
  </si>
  <si>
    <t>Átlag</t>
  </si>
  <si>
    <t>ALACSONY!</t>
  </si>
  <si>
    <t>Legjobb</t>
  </si>
  <si>
    <t>A horgász neve</t>
  </si>
  <si>
    <t>Város</t>
  </si>
  <si>
    <t>Egyesület</t>
  </si>
  <si>
    <t>Verseny ideje</t>
  </si>
  <si>
    <t>Legnagyobb hal fajtája</t>
  </si>
  <si>
    <t>Legnagyobb hal tömege</t>
  </si>
  <si>
    <t>A kifogott halak össztömege</t>
  </si>
  <si>
    <t>Guppi Géza</t>
  </si>
  <si>
    <t>Budapest</t>
  </si>
  <si>
    <t>Zöld Plasztik</t>
  </si>
  <si>
    <t>kardhal</t>
  </si>
  <si>
    <t>Fischer Ferenc</t>
  </si>
  <si>
    <t>Szombathely</t>
  </si>
  <si>
    <t>Balogh Tanya</t>
  </si>
  <si>
    <t>parti géb</t>
  </si>
  <si>
    <t>Fertődi Ferenc</t>
  </si>
  <si>
    <t>Bogács</t>
  </si>
  <si>
    <t>Zozi Team</t>
  </si>
  <si>
    <t>nagy rombuszhal</t>
  </si>
  <si>
    <t>Tisza Kálmán</t>
  </si>
  <si>
    <t>Halas Kolos</t>
  </si>
  <si>
    <t>Serházzug</t>
  </si>
  <si>
    <t>adriai tok</t>
  </si>
  <si>
    <t>Balin Béla</t>
  </si>
  <si>
    <t>Kinizsi</t>
  </si>
  <si>
    <t>Dunai Tamás</t>
  </si>
  <si>
    <t>fattyúhering</t>
  </si>
  <si>
    <t>Compóházi Cecília</t>
  </si>
  <si>
    <t>Fótújfalu</t>
  </si>
  <si>
    <t>Koma HE</t>
  </si>
  <si>
    <t>Balaton Mária</t>
  </si>
  <si>
    <t>Hévíz</t>
  </si>
  <si>
    <t>Postás</t>
  </si>
  <si>
    <t>zebrafogasponty</t>
  </si>
  <si>
    <t>Tavi-Molnár Lajos</t>
  </si>
  <si>
    <t>Nagykanizsa</t>
  </si>
  <si>
    <t>kékúszójú tonhal</t>
  </si>
  <si>
    <t>Nádassy Nándor</t>
  </si>
  <si>
    <t>Bajnok</t>
  </si>
  <si>
    <t>Rábavidéki Róbert</t>
  </si>
  <si>
    <t>Harcsa Héra</t>
  </si>
  <si>
    <t>Iregszemcse</t>
  </si>
  <si>
    <t>ICE Team</t>
  </si>
  <si>
    <t>Kiskörei Kálmán</t>
  </si>
  <si>
    <t>Tamási</t>
  </si>
  <si>
    <t>Parti Vajk</t>
  </si>
  <si>
    <t>FSHK</t>
  </si>
  <si>
    <t>Kérész Károly</t>
  </si>
  <si>
    <t>Csuka Csaba</t>
  </si>
  <si>
    <t>Miske</t>
  </si>
  <si>
    <t>Unicum</t>
  </si>
  <si>
    <t>Pontyhúzó Péter</t>
  </si>
  <si>
    <t>Monok</t>
  </si>
  <si>
    <t>Illés Team</t>
  </si>
  <si>
    <t>Marosi Zoltán</t>
  </si>
  <si>
    <t>Össztömeg</t>
  </si>
  <si>
    <t>Értékelés</t>
  </si>
  <si>
    <t>ebihal</t>
  </si>
  <si>
    <t>sneci</t>
  </si>
  <si>
    <t>kishal</t>
  </si>
  <si>
    <t>nagyhal</t>
  </si>
  <si>
    <t>mesterhorgász</t>
  </si>
  <si>
    <t>Darabszám</t>
  </si>
  <si>
    <t>A legnagyobb hal tömege és fajtája:</t>
  </si>
  <si>
    <t>Bogácsi versenyzők legnagyobb halának tömege:</t>
  </si>
  <si>
    <t>A kifogott parti gébek átlagos tömege:</t>
  </si>
  <si>
    <t>A Kinizsi és a Postás csapatából ennyiszer szerepelnek a táblázatban:</t>
  </si>
  <si>
    <t>A Zozi Team nagykanizsai versenyzői által kifogott halak össztömege: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</si>
</sst>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%"/>
    <numFmt numFmtId="166" formatCode="yyyy\-mm"/>
    <numFmt numFmtId="173" formatCode="0.00&quot; kg&quot;"/>
    <numFmt numFmtId="174" formatCode="0&quot; kg&quot;"/>
    <numFmt numFmtId="175" formatCode="0&quot; db&quot;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FFFF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  <bgColor indexed="64"/>
      </patternFill>
    </fill>
    <fill>
      <patternFill patternType="solid">
        <fgColor rgb="FF0096D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3" fillId="6" borderId="0" xfId="0" applyFont="1" applyFill="1"/>
    <xf numFmtId="164" fontId="0" fillId="0" borderId="0" xfId="0" applyNumberFormat="1"/>
    <xf numFmtId="164" fontId="0" fillId="0" borderId="0" xfId="1" applyNumberFormat="1" applyFont="1" applyFill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5" borderId="1" xfId="0" applyFont="1" applyFill="1" applyBorder="1"/>
    <xf numFmtId="166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6" borderId="0" xfId="0" applyFont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175" fontId="0" fillId="0" borderId="0" xfId="0" applyNumberFormat="1"/>
    <xf numFmtId="173" fontId="0" fillId="0" borderId="0" xfId="0" applyNumberFormat="1"/>
  </cellXfs>
  <cellStyles count="2">
    <cellStyle name="Normál" xfId="0" builtinId="0"/>
    <cellStyle name="Százalék" xfId="1" builtinId="5"/>
  </cellStyles>
  <dxfs count="42">
    <dxf>
      <numFmt numFmtId="164" formatCode="0.000%"/>
    </dxf>
    <dxf>
      <numFmt numFmtId="164" formatCode="0.000%"/>
    </dxf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0.000%"/>
    </dxf>
    <dxf>
      <fill>
        <patternFill>
          <fgColor auto="1"/>
          <bgColor rgb="FFDCE6F1"/>
        </patternFill>
      </fill>
    </dxf>
  </dxfs>
  <tableStyles count="1" defaultTableStyle="TableStyleMedium2" defaultPivotStyle="PivotStyleLight16">
    <tableStyle name="Táblázatstílus 1" pivot="0" count="1" xr9:uid="{9AD5B674-087A-4B29-BA06-04E10BD82599}">
      <tableStyleElement type="secondRowStripe" dxfId="41"/>
    </tableStyle>
  </tableStyles>
  <colors>
    <mruColors>
      <color rgb="FFFFFF00"/>
      <color rgb="FFFF0000"/>
      <color rgb="FFDCE6F1"/>
      <color rgb="FFC0C0C0"/>
      <color rgb="FF0096DC"/>
      <color rgb="FF4669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0370603674540683"/>
          <c:y val="0.17171296296296298"/>
          <c:w val="0.87129396325459318"/>
          <c:h val="0.61535469524642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100,000%</c:v>
              </c:pt>
              <c:pt idx="1">
                <c:v>200,000%</c:v>
              </c:pt>
              <c:pt idx="2">
                <c:v>300,000%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(Szállásfoglaltság!$B$5,Szállásfoglaltság!$B$8,Szállásfoglaltság!$B$10,Szállásfoglaltság!$B$13)</c15:sqref>
                  </c15:fullRef>
                </c:ext>
              </c:extLst>
              <c:f>(Szállásfoglaltság!$B$5,Szállásfoglaltság!$B$8,Szállásfoglaltság!$B$10)</c:f>
              <c:numCache>
                <c:formatCode>0.000%</c:formatCode>
                <c:ptCount val="3"/>
                <c:pt idx="0">
                  <c:v>0.38940000000000002</c:v>
                </c:pt>
                <c:pt idx="1">
                  <c:v>0.95299999999999996</c:v>
                </c:pt>
                <c:pt idx="2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60-445E-9E11-CC77167520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100,000%</c:v>
              </c:pt>
              <c:pt idx="1">
                <c:v>200,000%</c:v>
              </c:pt>
              <c:pt idx="2">
                <c:v>300,000%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(Szállásfoglaltság!$C$5,Szállásfoglaltság!$C$8,Szállásfoglaltság!$C$10,Szállásfoglaltság!$C$13)</c15:sqref>
                  </c15:fullRef>
                </c:ext>
              </c:extLst>
              <c:f>(Szállásfoglaltság!$C$5,Szállásfoglaltság!$C$8,Szállásfoglaltság!$C$10)</c:f>
              <c:numCache>
                <c:formatCode>0.000%</c:formatCode>
                <c:ptCount val="3"/>
                <c:pt idx="0">
                  <c:v>0.214</c:v>
                </c:pt>
                <c:pt idx="1">
                  <c:v>0.59699999999999998</c:v>
                </c:pt>
                <c:pt idx="2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60-445E-9E11-CC77167520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100,000%</c:v>
              </c:pt>
              <c:pt idx="1">
                <c:v>200,000%</c:v>
              </c:pt>
              <c:pt idx="2">
                <c:v>300,000%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(Szállásfoglaltság!$D$5,Szállásfoglaltság!$D$8,Szállásfoglaltság!$D$10,Szállásfoglaltság!$D$13)</c15:sqref>
                  </c15:fullRef>
                </c:ext>
              </c:extLst>
              <c:f>(Szállásfoglaltság!$D$5,Szállásfoglaltság!$D$8,Szállásfoglaltság!$D$10)</c:f>
              <c:numCache>
                <c:formatCode>0.000%</c:formatCode>
                <c:ptCount val="3"/>
                <c:pt idx="0">
                  <c:v>0.18890000000000001</c:v>
                </c:pt>
                <c:pt idx="1">
                  <c:v>0.315</c:v>
                </c:pt>
                <c:pt idx="2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560-445E-9E11-CC771675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676063"/>
        <c:axId val="1177673663"/>
      </c:lineChart>
      <c:dateAx>
        <c:axId val="1177676063"/>
        <c:scaling>
          <c:orientation val="minMax"/>
          <c:max val="3"/>
        </c:scaling>
        <c:delete val="0"/>
        <c:axPos val="b"/>
        <c:numFmt formatCode="\y\y\y\y\-ss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7673663"/>
        <c:crosses val="autoZero"/>
        <c:auto val="0"/>
        <c:lblOffset val="100"/>
        <c:baseTimeUnit val="months"/>
        <c:majorUnit val="1"/>
        <c:majorTimeUnit val="months"/>
      </c:dateAx>
      <c:valAx>
        <c:axId val="11776736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76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285756</xdr:colOff>
      <xdr:row>16</xdr:row>
      <xdr:rowOff>38106</xdr:rowOff>
    </xdr:from>
    <xdr:to>
      <xdr:col>11</xdr:col>
      <xdr:colOff>676281</xdr:colOff>
      <xdr:row>30</xdr:row>
      <xdr:rowOff>104781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840EF54-C444-B835-93E1-4F605F9A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1966ED-63BA-4FE5-80AF-3B9B09B5DA27}" name="Táblázat2" displayName="Táblázat2" ref="B3:N14" headerRowCount="0" headerRowDxfId="40" dataDxfId="39" headerRowCellStyle="Százalék" dataCellStyle="Százalék">
  <tableColumns count="13">
    <tableColumn id="1" xr3:uid="{6C6A0284-739D-41F1-BDBA-481EB9BEC67F}" name="Oszlop1" headerRowDxfId="37" dataDxfId="36" totalsRowDxfId="38" headerRowCellStyle="Százalék" dataCellStyle="Százalék"/>
    <tableColumn id="2" xr3:uid="{0FD182C5-04C5-4FDD-B344-BB6889445B2A}" name="Oszlop2" headerRowDxfId="34" dataDxfId="33" totalsRowDxfId="35" headerRowCellStyle="Százalék" dataCellStyle="Százalék"/>
    <tableColumn id="3" xr3:uid="{1FA2C894-1841-4632-924A-855483802C21}" name="Oszlop3" headerRowDxfId="31" dataDxfId="30" totalsRowDxfId="32" headerRowCellStyle="Százalék" dataCellStyle="Százalék"/>
    <tableColumn id="4" xr3:uid="{2586605A-30A8-41CA-A0A2-4EF0B1F08555}" name="Oszlop4" headerRowDxfId="28" dataDxfId="27" totalsRowDxfId="29" headerRowCellStyle="Százalék" dataCellStyle="Százalék"/>
    <tableColumn id="5" xr3:uid="{D9400C7D-6A96-44F2-9BA2-0BE195BF5C9A}" name="Oszlop5" headerRowDxfId="25" dataDxfId="24" totalsRowDxfId="26" headerRowCellStyle="Százalék" dataCellStyle="Százalék"/>
    <tableColumn id="6" xr3:uid="{599571CC-633B-4F16-9EEB-D62F677F3E38}" name="Oszlop6" headerRowDxfId="22" dataDxfId="21" totalsRowDxfId="23" headerRowCellStyle="Százalék" dataCellStyle="Százalék"/>
    <tableColumn id="7" xr3:uid="{4DBCF51B-F7F9-4A82-BD52-8945FC26F448}" name="Oszlop7" headerRowDxfId="19" dataDxfId="18" totalsRowDxfId="20" headerRowCellStyle="Százalék" dataCellStyle="Százalék"/>
    <tableColumn id="8" xr3:uid="{41728AAB-C295-44DD-9E7C-6E4B0B026D63}" name="Oszlop8" headerRowDxfId="16" dataDxfId="15" totalsRowDxfId="17" headerRowCellStyle="Százalék" dataCellStyle="Százalék"/>
    <tableColumn id="9" xr3:uid="{3AA65BF9-5FF6-4508-BE7E-8C038505A8CB}" name="Oszlop9" headerRowDxfId="13" dataDxfId="12" totalsRowDxfId="14" headerRowCellStyle="Százalék" dataCellStyle="Százalék"/>
    <tableColumn id="10" xr3:uid="{F0CFF479-5618-48EB-822E-91583E4A955F}" name="Oszlop10" headerRowDxfId="10" dataDxfId="9" totalsRowDxfId="11" headerRowCellStyle="Százalék" dataCellStyle="Százalék"/>
    <tableColumn id="11" xr3:uid="{47DAA7D4-176B-4A72-9E11-D0E6BEE5493A}" name="Oszlop11" headerRowDxfId="7" dataDxfId="6" totalsRowDxfId="8" headerRowCellStyle="Százalék" dataCellStyle="Százalék"/>
    <tableColumn id="12" xr3:uid="{B0BED65D-FB8E-474F-94D9-6D0251B88058}" name="Oszlop12" headerRowDxfId="4" dataDxfId="3" totalsRowDxfId="5" headerRowCellStyle="Százalék" dataCellStyle="Százalék"/>
    <tableColumn id="13" xr3:uid="{D198F557-B375-476C-A01D-6E0F4B31459C}" name="Oszlop13" headerRowDxfId="1" dataDxfId="0" totalsRowDxfId="2">
      <calculatedColumnFormula>AVERAGE(B3:M3)</calculatedColumnFormula>
    </tableColumn>
  </tableColumns>
  <tableStyleInfo name="Táblázatstílus 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4815-07BB-4513-A811-1089F8C808E4}">
  <dimension ref="A1:N17"/>
  <sheetViews>
    <sheetView zoomScaleNormal="10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P23" sqref="P23"/>
    </sheetView>
  </sheetViews>
  <sheetFormatPr defaultRowHeight="15" x14ac:dyDescent="0.25"/>
  <cols>
    <col min="1" max="1" width="16.42578125" style="2" bestFit="1" customWidth="1"/>
    <col min="2" max="10" width="10.28515625" customWidth="1"/>
    <col min="11" max="14" width="11.28515625" customWidth="1"/>
  </cols>
  <sheetData>
    <row r="1" spans="1:14" ht="15.75" thickBot="1" x14ac:dyDescent="0.3">
      <c r="A1" s="6" t="s">
        <v>0</v>
      </c>
      <c r="B1" s="9">
        <v>44409</v>
      </c>
      <c r="C1" s="9">
        <v>44440</v>
      </c>
      <c r="D1" s="9">
        <v>44470</v>
      </c>
      <c r="E1" s="9">
        <v>44501</v>
      </c>
      <c r="F1" s="9">
        <v>44531</v>
      </c>
      <c r="G1" s="9">
        <v>44562</v>
      </c>
      <c r="H1" s="9">
        <v>44593</v>
      </c>
      <c r="I1" s="9">
        <v>44621</v>
      </c>
      <c r="J1" s="9">
        <v>44652</v>
      </c>
      <c r="K1" s="9">
        <v>44682</v>
      </c>
      <c r="L1" s="9">
        <v>44713</v>
      </c>
      <c r="M1" s="9">
        <v>44743</v>
      </c>
      <c r="N1" s="9" t="s">
        <v>14</v>
      </c>
    </row>
    <row r="2" spans="1:14" ht="15.75" thickBot="1" x14ac:dyDescent="0.3">
      <c r="A2" s="7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5.75" thickBot="1" x14ac:dyDescent="0.3">
      <c r="A3" s="8" t="s">
        <v>12</v>
      </c>
      <c r="B3" s="1">
        <v>0.50700000000000001</v>
      </c>
      <c r="C3" s="1">
        <v>0.216</v>
      </c>
      <c r="D3" s="1">
        <v>0.1</v>
      </c>
      <c r="E3" s="1">
        <v>9.7000000000000003E-2</v>
      </c>
      <c r="F3" s="1">
        <v>0.09</v>
      </c>
      <c r="G3" s="1">
        <v>0.08</v>
      </c>
      <c r="H3" s="1">
        <v>7.6999999999999999E-2</v>
      </c>
      <c r="I3" s="1">
        <v>7.6999999999999999E-2</v>
      </c>
      <c r="J3" s="1">
        <v>9.4E-2</v>
      </c>
      <c r="K3" s="1">
        <v>0.153</v>
      </c>
      <c r="L3" s="1">
        <v>0.23200000000000001</v>
      </c>
      <c r="M3" s="1">
        <v>0.23480000000000001</v>
      </c>
      <c r="N3" s="4">
        <f>AVERAGE(B3:M3)</f>
        <v>0.16315000000000002</v>
      </c>
    </row>
    <row r="4" spans="1:14" ht="15.75" thickBot="1" x14ac:dyDescent="0.3">
      <c r="A4" s="8" t="s">
        <v>7</v>
      </c>
      <c r="B4" s="1">
        <v>0.79800000000000004</v>
      </c>
      <c r="C4" s="5">
        <v>0.64200000000000002</v>
      </c>
      <c r="D4" s="1">
        <v>0.75</v>
      </c>
      <c r="E4" s="1">
        <v>0.43099999999999999</v>
      </c>
      <c r="F4" s="1">
        <v>0.26</v>
      </c>
      <c r="G4" s="1">
        <v>0.16700000000000001</v>
      </c>
      <c r="H4" s="1">
        <v>0.183</v>
      </c>
      <c r="I4" s="1">
        <v>0.33700000000000002</v>
      </c>
      <c r="J4" s="1">
        <v>0.58299999999999996</v>
      </c>
      <c r="K4" s="1">
        <v>0.65800000000000003</v>
      </c>
      <c r="L4" s="1">
        <v>0.75600000000000001</v>
      </c>
      <c r="M4" s="1">
        <v>0.75380000000000003</v>
      </c>
      <c r="N4" s="4">
        <f>AVERAGE(B4:M4)</f>
        <v>0.52656666666666674</v>
      </c>
    </row>
    <row r="5" spans="1:14" ht="15.75" thickBot="1" x14ac:dyDescent="0.3">
      <c r="A5" s="8" t="s">
        <v>11</v>
      </c>
      <c r="B5" s="1">
        <v>0.38940000000000002</v>
      </c>
      <c r="C5" s="1">
        <v>0.214</v>
      </c>
      <c r="D5" s="1">
        <v>0.18890000000000001</v>
      </c>
      <c r="E5" s="1">
        <v>0.15359999999999999</v>
      </c>
      <c r="F5" s="1">
        <v>0.13600000000000001</v>
      </c>
      <c r="G5" s="1">
        <v>0.14929999999999999</v>
      </c>
      <c r="H5" s="1">
        <v>0.15920000000000001</v>
      </c>
      <c r="I5" s="1">
        <v>0.14929999999999999</v>
      </c>
      <c r="J5" s="1">
        <v>0.17150000000000001</v>
      </c>
      <c r="K5" s="1">
        <v>0.24410000000000001</v>
      </c>
      <c r="L5" s="1">
        <v>0.2954</v>
      </c>
      <c r="M5" s="1">
        <v>0.39829999999999999</v>
      </c>
      <c r="N5" s="4">
        <f>AVERAGE(B5:M5)</f>
        <v>0.22075</v>
      </c>
    </row>
    <row r="6" spans="1:14" ht="15.75" thickBot="1" x14ac:dyDescent="0.3">
      <c r="A6" s="8" t="s">
        <v>4</v>
      </c>
      <c r="B6" s="1">
        <v>0.57999999999999996</v>
      </c>
      <c r="C6" s="1">
        <v>0.46</v>
      </c>
      <c r="D6" s="1">
        <v>0.45</v>
      </c>
      <c r="E6" s="1">
        <v>0.39400000000000002</v>
      </c>
      <c r="F6" s="1">
        <v>0.38300000000000001</v>
      </c>
      <c r="G6" s="1">
        <v>0.37419999999999998</v>
      </c>
      <c r="H6" s="1">
        <v>0.38200000000000001</v>
      </c>
      <c r="I6" s="1">
        <v>0.40500000000000003</v>
      </c>
      <c r="J6" s="1">
        <v>0.47699999999999998</v>
      </c>
      <c r="K6" s="1">
        <v>0.50600000000000001</v>
      </c>
      <c r="L6" s="1">
        <v>0.56299999999999994</v>
      </c>
      <c r="M6" s="1">
        <v>0.63500000000000001</v>
      </c>
      <c r="N6" s="4">
        <f>AVERAGE(B6:M6)</f>
        <v>0.46743333333333331</v>
      </c>
    </row>
    <row r="7" spans="1:14" ht="15.75" thickBot="1" x14ac:dyDescent="0.3">
      <c r="A7" s="8" t="s">
        <v>2</v>
      </c>
      <c r="B7" s="1">
        <v>0.72699999999999998</v>
      </c>
      <c r="C7" s="1">
        <v>0.61</v>
      </c>
      <c r="D7" s="1">
        <v>0.39500000000000002</v>
      </c>
      <c r="E7" s="1">
        <v>0.23100000000000001</v>
      </c>
      <c r="F7" s="1">
        <v>0.189</v>
      </c>
      <c r="G7" s="1">
        <v>0.14799999999999999</v>
      </c>
      <c r="H7" s="1">
        <v>0.182</v>
      </c>
      <c r="I7" s="1">
        <v>0.23499999999999999</v>
      </c>
      <c r="J7" s="1">
        <v>0.29299999999999998</v>
      </c>
      <c r="K7" s="1">
        <v>0.52600000000000002</v>
      </c>
      <c r="L7" s="1">
        <v>0.64300000000000002</v>
      </c>
      <c r="M7" s="1">
        <v>0.76</v>
      </c>
      <c r="N7" s="4">
        <f>AVERAGE(B7:M7)</f>
        <v>0.41158333333333336</v>
      </c>
    </row>
    <row r="8" spans="1:14" ht="15.75" thickBot="1" x14ac:dyDescent="0.3">
      <c r="A8" s="8" t="s">
        <v>5</v>
      </c>
      <c r="B8" s="1">
        <v>0.95299999999999996</v>
      </c>
      <c r="C8" s="1">
        <v>0.59699999999999998</v>
      </c>
      <c r="D8" s="1">
        <v>0.315</v>
      </c>
      <c r="E8" s="1">
        <v>0.17199999999999999</v>
      </c>
      <c r="F8" s="1">
        <v>0.18099999999999999</v>
      </c>
      <c r="G8" s="1">
        <v>0.182</v>
      </c>
      <c r="H8" s="1">
        <v>0.252</v>
      </c>
      <c r="I8" s="1">
        <v>0.24099999999999999</v>
      </c>
      <c r="J8" s="1">
        <v>0.36699999999999999</v>
      </c>
      <c r="K8" s="1">
        <v>0.40100000000000002</v>
      </c>
      <c r="L8" s="1">
        <v>0.67600000000000005</v>
      </c>
      <c r="M8" s="1">
        <v>0.90600000000000003</v>
      </c>
      <c r="N8" s="4">
        <f>AVERAGE(B8:M8)</f>
        <v>0.43691666666666668</v>
      </c>
    </row>
    <row r="9" spans="1:14" ht="15.75" thickBot="1" x14ac:dyDescent="0.3">
      <c r="A9" s="8" t="s">
        <v>8</v>
      </c>
      <c r="B9" s="1">
        <v>0.60899999999999999</v>
      </c>
      <c r="C9" s="1">
        <v>0.58399999999999996</v>
      </c>
      <c r="D9" s="1">
        <v>0.55800000000000005</v>
      </c>
      <c r="E9" s="1">
        <v>0.41099999999999998</v>
      </c>
      <c r="F9" s="1">
        <v>0.27800000000000002</v>
      </c>
      <c r="G9" s="1">
        <v>0.20799999999999999</v>
      </c>
      <c r="H9" s="1">
        <v>0.32800000000000001</v>
      </c>
      <c r="I9" s="1">
        <v>0.36699999999999999</v>
      </c>
      <c r="J9" s="1">
        <v>0.56799999999999995</v>
      </c>
      <c r="K9" s="1">
        <v>0.57399999999999995</v>
      </c>
      <c r="L9" s="1">
        <v>0.65100000000000002</v>
      </c>
      <c r="M9" s="1">
        <v>0.74299999999999999</v>
      </c>
      <c r="N9" s="4">
        <f>AVERAGE(B9:M9)</f>
        <v>0.48991666666666672</v>
      </c>
    </row>
    <row r="10" spans="1:14" ht="15.75" thickBot="1" x14ac:dyDescent="0.3">
      <c r="A10" s="8" t="s">
        <v>10</v>
      </c>
      <c r="B10" s="1">
        <v>0.80900000000000005</v>
      </c>
      <c r="C10" s="1">
        <v>0.46300000000000002</v>
      </c>
      <c r="D10" s="1">
        <v>0.28000000000000003</v>
      </c>
      <c r="E10" s="1">
        <v>0.22500000000000001</v>
      </c>
      <c r="F10" s="1">
        <v>0.153</v>
      </c>
      <c r="G10" s="1">
        <v>0.192</v>
      </c>
      <c r="H10" s="1">
        <v>0.21299999999999999</v>
      </c>
      <c r="I10" s="1">
        <v>0.23599999999999999</v>
      </c>
      <c r="J10" s="1">
        <v>0.33900000000000002</v>
      </c>
      <c r="K10" s="1">
        <v>0.40300000000000002</v>
      </c>
      <c r="L10" s="1">
        <v>0.54200000000000004</v>
      </c>
      <c r="M10" s="1">
        <v>0.72899999999999998</v>
      </c>
      <c r="N10" s="4">
        <f>AVERAGE(B10:M10)</f>
        <v>0.38200000000000006</v>
      </c>
    </row>
    <row r="11" spans="1:14" ht="15.75" thickBot="1" x14ac:dyDescent="0.3">
      <c r="A11" s="8" t="s">
        <v>6</v>
      </c>
      <c r="B11" s="1">
        <v>0.752</v>
      </c>
      <c r="C11" s="1">
        <v>0.497</v>
      </c>
      <c r="D11" s="1">
        <v>0.40899999999999997</v>
      </c>
      <c r="E11" s="1">
        <v>0.33500000000000002</v>
      </c>
      <c r="F11" s="1">
        <v>0.33600000000000002</v>
      </c>
      <c r="G11" s="1">
        <v>0.311</v>
      </c>
      <c r="H11" s="1">
        <v>0.36799999999999999</v>
      </c>
      <c r="I11" s="1">
        <v>0.37</v>
      </c>
      <c r="J11" s="1">
        <v>0.42499999999999999</v>
      </c>
      <c r="K11" s="1">
        <v>0.41399999999999998</v>
      </c>
      <c r="L11" s="1">
        <v>0.55400000000000005</v>
      </c>
      <c r="M11" s="1">
        <v>0.66300000000000003</v>
      </c>
      <c r="N11" s="4">
        <f>AVERAGE(B11:M11)</f>
        <v>0.45283333333333337</v>
      </c>
    </row>
    <row r="12" spans="1:14" ht="15.75" thickBot="1" x14ac:dyDescent="0.3">
      <c r="A12" s="8" t="s">
        <v>3</v>
      </c>
      <c r="B12" s="1">
        <v>0.67800000000000005</v>
      </c>
      <c r="C12" s="1">
        <v>0.52739999999999998</v>
      </c>
      <c r="D12" s="1">
        <v>0.5343</v>
      </c>
      <c r="E12" s="1">
        <v>0.45650000000000002</v>
      </c>
      <c r="F12" s="1">
        <v>0.40479999999999999</v>
      </c>
      <c r="G12" s="1">
        <v>0.3357</v>
      </c>
      <c r="H12" s="1">
        <v>0.4511</v>
      </c>
      <c r="I12" s="1">
        <v>0.47270000000000001</v>
      </c>
      <c r="J12" s="1">
        <v>0.57079999999999997</v>
      </c>
      <c r="K12" s="1">
        <v>0.55679999999999996</v>
      </c>
      <c r="L12" s="1">
        <v>0.64480000000000004</v>
      </c>
      <c r="M12" s="1">
        <v>0.73440000000000005</v>
      </c>
      <c r="N12" s="4">
        <f>AVERAGE(B12:M12)</f>
        <v>0.53060833333333335</v>
      </c>
    </row>
    <row r="13" spans="1:14" ht="15.75" thickBot="1" x14ac:dyDescent="0.3">
      <c r="A13" s="8" t="s">
        <v>9</v>
      </c>
      <c r="B13" s="1">
        <v>0.70120000000000005</v>
      </c>
      <c r="C13" s="1">
        <v>0.50129999999999997</v>
      </c>
      <c r="D13" s="1">
        <v>0.45500000000000002</v>
      </c>
      <c r="E13" s="1">
        <v>0.32550000000000001</v>
      </c>
      <c r="F13" s="1">
        <v>0.30809999999999998</v>
      </c>
      <c r="G13" s="1">
        <v>0.23719999999999999</v>
      </c>
      <c r="H13" s="1">
        <v>0.32429999999999998</v>
      </c>
      <c r="I13" s="1">
        <v>0.32290000000000002</v>
      </c>
      <c r="J13" s="1">
        <v>0.378</v>
      </c>
      <c r="K13" s="1">
        <v>0.4037</v>
      </c>
      <c r="L13" s="1">
        <v>0.56089999999999995</v>
      </c>
      <c r="M13" s="1">
        <v>0.57809999999999995</v>
      </c>
      <c r="N13" s="4">
        <f>AVERAGE(B13:M13)</f>
        <v>0.42468333333333336</v>
      </c>
    </row>
    <row r="14" spans="1:14" ht="15.75" thickBot="1" x14ac:dyDescent="0.3">
      <c r="A14" s="8" t="s">
        <v>13</v>
      </c>
      <c r="B14" s="1">
        <v>0.67110000000000003</v>
      </c>
      <c r="C14" s="1">
        <v>0.56630000000000003</v>
      </c>
      <c r="D14" s="1">
        <v>0.55120000000000002</v>
      </c>
      <c r="E14" s="1">
        <v>0.35749999999999998</v>
      </c>
      <c r="F14" s="1">
        <v>0.34449999999999997</v>
      </c>
      <c r="G14" s="1">
        <v>0.313</v>
      </c>
      <c r="H14" s="1">
        <v>0.3165</v>
      </c>
      <c r="I14" s="1">
        <v>0.38379999999999997</v>
      </c>
      <c r="J14" s="1">
        <v>0.31269999999999998</v>
      </c>
      <c r="K14" s="1">
        <v>0.48420000000000002</v>
      </c>
      <c r="L14" s="1">
        <v>0.58819999999999995</v>
      </c>
      <c r="M14" s="1">
        <v>0.61250000000000004</v>
      </c>
      <c r="N14" s="4">
        <f>AVERAGE(B14:M14)</f>
        <v>0.45845833333333336</v>
      </c>
    </row>
    <row r="15" spans="1:14" x14ac:dyDescent="0.25">
      <c r="A15" s="3" t="s">
        <v>15</v>
      </c>
      <c r="B15" s="11" t="str">
        <f>IF(0.1&lt;MIN(Táblázat2[[#All],[Oszlop1]])," ","!!!")</f>
        <v xml:space="preserve"> </v>
      </c>
      <c r="C15" s="11" t="str">
        <f>IF(0.1&lt;MIN(Táblázat2[[#All],[Oszlop2]])," ","!!!")</f>
        <v xml:space="preserve"> </v>
      </c>
      <c r="D15" s="11" t="str">
        <f>IF(0.1&lt;MIN(Táblázat2[[#All],[Oszlop3]])," ","!!!")</f>
        <v>!!!</v>
      </c>
      <c r="E15" s="11" t="str">
        <f>IF(0.1&lt;MIN(Táblázat2[[#All],[Oszlop4]])," ","!!!")</f>
        <v>!!!</v>
      </c>
      <c r="F15" s="11" t="str">
        <f>IF(0.1&lt;MIN(Táblázat2[[#All],[Oszlop5]])," ","!!!")</f>
        <v>!!!</v>
      </c>
      <c r="G15" s="11" t="str">
        <f>IF(0.1&lt;MIN(Táblázat2[[#All],[Oszlop6]])," ","!!!")</f>
        <v>!!!</v>
      </c>
      <c r="H15" s="11" t="str">
        <f>IF(0.1&lt;MIN(Táblázat2[[#All],[Oszlop7]])," ","!!!")</f>
        <v>!!!</v>
      </c>
      <c r="I15" s="11" t="str">
        <f>IF(0.1&lt;MIN(Táblázat2[[#All],[Oszlop8]])," ","!!!")</f>
        <v>!!!</v>
      </c>
      <c r="J15" s="11" t="str">
        <f>IF(0.1&lt;MIN(Táblázat2[[#All],[Oszlop9]])," ","!!!")</f>
        <v>!!!</v>
      </c>
      <c r="K15" s="11" t="str">
        <f>IF(0.1&lt;MIN(Táblázat2[[#All],[Oszlop10]])," ","!!!")</f>
        <v xml:space="preserve"> </v>
      </c>
      <c r="L15" s="11" t="str">
        <f>IF(0.1&lt;MIN(Táblázat2[[#All],[Oszlop11]])," ","!!!")</f>
        <v xml:space="preserve"> </v>
      </c>
      <c r="M15" s="11" t="str">
        <f>IF(0.1&lt;MIN(Táblázat2[[#All],[Oszlop12]])," ","!!!")</f>
        <v xml:space="preserve"> </v>
      </c>
    </row>
    <row r="16" spans="1:14" ht="15.75" thickBot="1" x14ac:dyDescent="0.3"/>
    <row r="17" spans="1:4" ht="15.75" thickBot="1" x14ac:dyDescent="0.3">
      <c r="A17" s="8" t="s">
        <v>16</v>
      </c>
      <c r="B17" s="13" t="str">
        <f>INDEX(A3:A14,MATCH(MAX(Táblázat2[[#All],[Oszlop6]]),Táblázat2[[#All],[Oszlop6]],0))</f>
        <v>Franciaország</v>
      </c>
      <c r="C17" s="12"/>
      <c r="D17" s="12"/>
    </row>
  </sheetData>
  <sortState xmlns:xlrd2="http://schemas.microsoft.com/office/spreadsheetml/2017/richdata2" ref="A3:N14">
    <sortCondition ref="A3:A14"/>
  </sortState>
  <mergeCells count="2">
    <mergeCell ref="B2:N2"/>
    <mergeCell ref="B17:D1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0680-4046-4039-81F2-3E41985930D5}">
  <dimension ref="A1:M82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RowHeight="15" x14ac:dyDescent="0.25"/>
  <cols>
    <col min="1" max="1" width="21.5703125" style="14" customWidth="1"/>
    <col min="2" max="2" width="15.28515625" style="14" customWidth="1"/>
    <col min="3" max="3" width="16.5703125" style="14" customWidth="1"/>
    <col min="4" max="4" width="13.42578125" style="14" bestFit="1" customWidth="1"/>
    <col min="5" max="5" width="18.140625" style="14" customWidth="1"/>
    <col min="6" max="6" width="15.5703125" style="14" customWidth="1"/>
    <col min="7" max="7" width="18.5703125" style="14" customWidth="1"/>
    <col min="8" max="8" width="14.85546875" customWidth="1"/>
    <col min="10" max="10" width="8.28515625" customWidth="1"/>
    <col min="11" max="11" width="15.42578125" customWidth="1"/>
    <col min="12" max="12" width="21.5703125" customWidth="1"/>
    <col min="13" max="13" width="16" customWidth="1"/>
  </cols>
  <sheetData>
    <row r="1" spans="1:13" s="15" customFormat="1" ht="30" x14ac:dyDescent="0.25">
      <c r="A1" s="15" t="s">
        <v>17</v>
      </c>
      <c r="B1" s="15" t="s">
        <v>18</v>
      </c>
      <c r="C1" s="15" t="s">
        <v>19</v>
      </c>
      <c r="D1" s="15" t="s">
        <v>20</v>
      </c>
      <c r="E1" s="16" t="s">
        <v>21</v>
      </c>
      <c r="F1" s="16" t="s">
        <v>22</v>
      </c>
      <c r="G1" s="16" t="s">
        <v>23</v>
      </c>
      <c r="H1" s="15" t="s">
        <v>73</v>
      </c>
      <c r="K1" s="15" t="s">
        <v>72</v>
      </c>
      <c r="L1" s="15" t="s">
        <v>73</v>
      </c>
      <c r="M1" s="15" t="s">
        <v>79</v>
      </c>
    </row>
    <row r="2" spans="1:13" x14ac:dyDescent="0.25">
      <c r="A2" s="14" t="s">
        <v>24</v>
      </c>
      <c r="B2" s="14" t="s">
        <v>25</v>
      </c>
      <c r="C2" s="14" t="s">
        <v>26</v>
      </c>
      <c r="D2" s="17">
        <v>44743</v>
      </c>
      <c r="E2" s="14" t="s">
        <v>27</v>
      </c>
      <c r="F2" s="18">
        <v>0.98</v>
      </c>
      <c r="G2" s="18">
        <v>1.72</v>
      </c>
      <c r="H2" t="str">
        <f>VLOOKUP(G2,$K$2:$L$6,2)</f>
        <v>ebihal</v>
      </c>
      <c r="K2" s="19">
        <v>0</v>
      </c>
      <c r="L2" t="s">
        <v>74</v>
      </c>
      <c r="M2" s="20">
        <f>COUNTIF($H$2:$H$82,L2)</f>
        <v>7</v>
      </c>
    </row>
    <row r="3" spans="1:13" x14ac:dyDescent="0.25">
      <c r="A3" s="14" t="s">
        <v>28</v>
      </c>
      <c r="B3" s="14" t="s">
        <v>29</v>
      </c>
      <c r="C3" s="14" t="s">
        <v>30</v>
      </c>
      <c r="D3" s="17">
        <v>44743</v>
      </c>
      <c r="E3" s="14" t="s">
        <v>31</v>
      </c>
      <c r="F3" s="18">
        <v>1.74</v>
      </c>
      <c r="G3" s="18">
        <v>4.8899999999999997</v>
      </c>
      <c r="H3" t="str">
        <f t="shared" ref="H3:H66" si="0">VLOOKUP(G3,$K$2:$L$6,2)</f>
        <v>sneci</v>
      </c>
      <c r="K3" s="19">
        <v>3</v>
      </c>
      <c r="L3" t="s">
        <v>75</v>
      </c>
      <c r="M3" s="20">
        <f t="shared" ref="M3:M6" si="1">COUNTIF($H$2:$H$82,L3)</f>
        <v>28</v>
      </c>
    </row>
    <row r="4" spans="1:13" x14ac:dyDescent="0.25">
      <c r="A4" s="14" t="s">
        <v>32</v>
      </c>
      <c r="B4" s="14" t="s">
        <v>33</v>
      </c>
      <c r="C4" s="14" t="s">
        <v>34</v>
      </c>
      <c r="D4" s="17">
        <v>44744</v>
      </c>
      <c r="E4" s="14" t="s">
        <v>35</v>
      </c>
      <c r="F4" s="18">
        <v>0.84</v>
      </c>
      <c r="G4" s="18">
        <v>2.1</v>
      </c>
      <c r="H4" t="str">
        <f t="shared" si="0"/>
        <v>ebihal</v>
      </c>
      <c r="K4" s="19">
        <v>5</v>
      </c>
      <c r="L4" t="s">
        <v>76</v>
      </c>
      <c r="M4" s="20">
        <f t="shared" si="1"/>
        <v>26</v>
      </c>
    </row>
    <row r="5" spans="1:13" x14ac:dyDescent="0.25">
      <c r="A5" s="14" t="s">
        <v>24</v>
      </c>
      <c r="B5" s="14" t="s">
        <v>25</v>
      </c>
      <c r="C5" s="14" t="s">
        <v>26</v>
      </c>
      <c r="D5" s="17">
        <v>44744</v>
      </c>
      <c r="E5" s="14" t="s">
        <v>27</v>
      </c>
      <c r="F5" s="18">
        <v>1.82</v>
      </c>
      <c r="G5" s="18">
        <v>3.25</v>
      </c>
      <c r="H5" t="str">
        <f t="shared" si="0"/>
        <v>sneci</v>
      </c>
      <c r="K5" s="19">
        <v>7</v>
      </c>
      <c r="L5" t="s">
        <v>77</v>
      </c>
      <c r="M5" s="20">
        <f t="shared" si="1"/>
        <v>8</v>
      </c>
    </row>
    <row r="6" spans="1:13" x14ac:dyDescent="0.25">
      <c r="A6" s="14" t="s">
        <v>36</v>
      </c>
      <c r="B6" s="14" t="s">
        <v>25</v>
      </c>
      <c r="C6" s="14" t="s">
        <v>30</v>
      </c>
      <c r="D6" s="17">
        <v>44744</v>
      </c>
      <c r="E6" s="14" t="s">
        <v>31</v>
      </c>
      <c r="F6" s="18">
        <v>0.96</v>
      </c>
      <c r="G6" s="18">
        <v>1.71</v>
      </c>
      <c r="H6" t="str">
        <f t="shared" si="0"/>
        <v>ebihal</v>
      </c>
      <c r="K6" s="19">
        <v>9</v>
      </c>
      <c r="L6" t="s">
        <v>78</v>
      </c>
      <c r="M6" s="20">
        <f t="shared" si="1"/>
        <v>12</v>
      </c>
    </row>
    <row r="7" spans="1:13" x14ac:dyDescent="0.25">
      <c r="A7" s="14" t="s">
        <v>37</v>
      </c>
      <c r="B7" s="14" t="s">
        <v>29</v>
      </c>
      <c r="C7" s="14" t="s">
        <v>38</v>
      </c>
      <c r="D7" s="17">
        <v>44745</v>
      </c>
      <c r="E7" s="14" t="s">
        <v>27</v>
      </c>
      <c r="F7" s="18">
        <v>1.72</v>
      </c>
      <c r="G7" s="18">
        <v>3.17</v>
      </c>
      <c r="H7" t="str">
        <f t="shared" si="0"/>
        <v>sneci</v>
      </c>
      <c r="K7" s="19"/>
    </row>
    <row r="8" spans="1:13" x14ac:dyDescent="0.25">
      <c r="A8" s="14" t="s">
        <v>24</v>
      </c>
      <c r="B8" s="14" t="s">
        <v>25</v>
      </c>
      <c r="C8" s="14" t="s">
        <v>26</v>
      </c>
      <c r="D8" s="17">
        <v>44746</v>
      </c>
      <c r="E8" s="14" t="s">
        <v>39</v>
      </c>
      <c r="F8" s="18">
        <v>2.7</v>
      </c>
      <c r="G8" s="18">
        <v>5.91</v>
      </c>
      <c r="H8" t="str">
        <f t="shared" si="0"/>
        <v>kishal</v>
      </c>
      <c r="J8" t="s">
        <v>80</v>
      </c>
    </row>
    <row r="9" spans="1:13" x14ac:dyDescent="0.25">
      <c r="A9" s="14" t="s">
        <v>32</v>
      </c>
      <c r="B9" s="14" t="s">
        <v>33</v>
      </c>
      <c r="C9" s="14" t="s">
        <v>34</v>
      </c>
      <c r="D9" s="17">
        <v>44746</v>
      </c>
      <c r="E9" s="14" t="s">
        <v>39</v>
      </c>
      <c r="F9" s="18">
        <v>1.76</v>
      </c>
      <c r="G9" s="18">
        <v>4.87</v>
      </c>
      <c r="H9" t="str">
        <f t="shared" si="0"/>
        <v>sneci</v>
      </c>
      <c r="L9" s="21">
        <f>MAX(F2:F82)</f>
        <v>5.92</v>
      </c>
      <c r="M9" t="str">
        <f>INDEX(E2:E82,MATCH(L9,F2:F82),1)</f>
        <v>fattyúhering</v>
      </c>
    </row>
    <row r="10" spans="1:13" x14ac:dyDescent="0.25">
      <c r="A10" s="14" t="s">
        <v>36</v>
      </c>
      <c r="B10" s="14" t="s">
        <v>25</v>
      </c>
      <c r="C10" s="14" t="s">
        <v>30</v>
      </c>
      <c r="D10" s="17">
        <v>44747</v>
      </c>
      <c r="E10" s="14" t="s">
        <v>31</v>
      </c>
      <c r="F10" s="18">
        <v>1.79</v>
      </c>
      <c r="G10" s="18">
        <v>4.8099999999999996</v>
      </c>
      <c r="H10" t="str">
        <f t="shared" si="0"/>
        <v>sneci</v>
      </c>
      <c r="J10" t="s">
        <v>81</v>
      </c>
    </row>
    <row r="11" spans="1:13" x14ac:dyDescent="0.25">
      <c r="A11" s="14" t="s">
        <v>40</v>
      </c>
      <c r="B11" s="14" t="s">
        <v>25</v>
      </c>
      <c r="C11" s="14" t="s">
        <v>41</v>
      </c>
      <c r="D11" s="17">
        <v>44747</v>
      </c>
      <c r="E11" s="14" t="s">
        <v>27</v>
      </c>
      <c r="F11" s="18">
        <v>0.91</v>
      </c>
      <c r="G11" s="18">
        <v>1.78</v>
      </c>
      <c r="H11" t="str">
        <f t="shared" si="0"/>
        <v>ebihal</v>
      </c>
    </row>
    <row r="12" spans="1:13" x14ac:dyDescent="0.25">
      <c r="A12" s="14" t="s">
        <v>42</v>
      </c>
      <c r="B12" s="14" t="s">
        <v>25</v>
      </c>
      <c r="C12" s="14" t="s">
        <v>38</v>
      </c>
      <c r="D12" s="17">
        <v>44748</v>
      </c>
      <c r="E12" s="14" t="s">
        <v>27</v>
      </c>
      <c r="F12" s="18">
        <v>0.97</v>
      </c>
      <c r="G12" s="18">
        <v>1.8</v>
      </c>
      <c r="H12" t="str">
        <f t="shared" si="0"/>
        <v>ebihal</v>
      </c>
      <c r="J12" t="s">
        <v>82</v>
      </c>
    </row>
    <row r="13" spans="1:13" x14ac:dyDescent="0.25">
      <c r="A13" s="14" t="s">
        <v>32</v>
      </c>
      <c r="B13" s="14" t="s">
        <v>33</v>
      </c>
      <c r="C13" s="14" t="s">
        <v>34</v>
      </c>
      <c r="D13" s="17">
        <v>44748</v>
      </c>
      <c r="E13" s="14" t="s">
        <v>39</v>
      </c>
      <c r="F13" s="18">
        <v>1.84</v>
      </c>
      <c r="G13" s="18">
        <v>4.88</v>
      </c>
      <c r="H13" t="str">
        <f t="shared" si="0"/>
        <v>sneci</v>
      </c>
    </row>
    <row r="14" spans="1:13" x14ac:dyDescent="0.25">
      <c r="A14" s="14" t="s">
        <v>28</v>
      </c>
      <c r="B14" s="14" t="s">
        <v>29</v>
      </c>
      <c r="C14" s="14" t="s">
        <v>30</v>
      </c>
      <c r="D14" s="17">
        <v>44748</v>
      </c>
      <c r="E14" s="14" t="s">
        <v>31</v>
      </c>
      <c r="F14" s="18">
        <v>2.86</v>
      </c>
      <c r="G14" s="18">
        <v>5.33</v>
      </c>
      <c r="H14" t="str">
        <f t="shared" si="0"/>
        <v>kishal</v>
      </c>
      <c r="J14" t="s">
        <v>83</v>
      </c>
    </row>
    <row r="15" spans="1:13" x14ac:dyDescent="0.25">
      <c r="A15" s="14" t="s">
        <v>32</v>
      </c>
      <c r="B15" s="14" t="s">
        <v>33</v>
      </c>
      <c r="C15" s="14" t="s">
        <v>34</v>
      </c>
      <c r="D15" s="17">
        <v>44749</v>
      </c>
      <c r="E15" s="14" t="s">
        <v>43</v>
      </c>
      <c r="F15" s="18">
        <v>2</v>
      </c>
      <c r="G15" s="18">
        <v>3.87</v>
      </c>
      <c r="H15" t="str">
        <f t="shared" si="0"/>
        <v>sneci</v>
      </c>
    </row>
    <row r="16" spans="1:13" x14ac:dyDescent="0.25">
      <c r="A16" s="14" t="s">
        <v>44</v>
      </c>
      <c r="B16" s="14" t="s">
        <v>45</v>
      </c>
      <c r="C16" s="14" t="s">
        <v>46</v>
      </c>
      <c r="D16" s="17">
        <v>44749</v>
      </c>
      <c r="E16" s="14" t="s">
        <v>31</v>
      </c>
      <c r="F16" s="18">
        <v>1.55</v>
      </c>
      <c r="G16" s="18">
        <v>3.7</v>
      </c>
      <c r="H16" t="str">
        <f t="shared" si="0"/>
        <v>sneci</v>
      </c>
      <c r="J16" t="s">
        <v>84</v>
      </c>
    </row>
    <row r="17" spans="1:8" x14ac:dyDescent="0.25">
      <c r="A17" s="14" t="s">
        <v>47</v>
      </c>
      <c r="B17" s="14" t="s">
        <v>48</v>
      </c>
      <c r="C17" s="14" t="s">
        <v>49</v>
      </c>
      <c r="D17" s="17">
        <v>44749</v>
      </c>
      <c r="E17" s="14" t="s">
        <v>31</v>
      </c>
      <c r="F17" s="18">
        <v>1.55</v>
      </c>
      <c r="G17" s="18">
        <v>3.68</v>
      </c>
      <c r="H17" t="str">
        <f t="shared" si="0"/>
        <v>sneci</v>
      </c>
    </row>
    <row r="18" spans="1:8" x14ac:dyDescent="0.25">
      <c r="A18" s="14" t="s">
        <v>32</v>
      </c>
      <c r="B18" s="14" t="s">
        <v>33</v>
      </c>
      <c r="C18" s="14" t="s">
        <v>34</v>
      </c>
      <c r="D18" s="17">
        <v>44750</v>
      </c>
      <c r="E18" s="14" t="s">
        <v>31</v>
      </c>
      <c r="F18" s="18">
        <v>2.57</v>
      </c>
      <c r="G18" s="18">
        <v>6.66</v>
      </c>
      <c r="H18" t="str">
        <f t="shared" si="0"/>
        <v>kishal</v>
      </c>
    </row>
    <row r="19" spans="1:8" x14ac:dyDescent="0.25">
      <c r="A19" s="14" t="s">
        <v>24</v>
      </c>
      <c r="B19" s="14" t="s">
        <v>25</v>
      </c>
      <c r="C19" s="14" t="s">
        <v>26</v>
      </c>
      <c r="D19" s="17">
        <v>44750</v>
      </c>
      <c r="E19" s="14" t="s">
        <v>50</v>
      </c>
      <c r="F19" s="18">
        <v>3.1</v>
      </c>
      <c r="G19" s="18">
        <v>8.0500000000000007</v>
      </c>
      <c r="H19" t="str">
        <f t="shared" si="0"/>
        <v>nagyhal</v>
      </c>
    </row>
    <row r="20" spans="1:8" x14ac:dyDescent="0.25">
      <c r="A20" s="14" t="s">
        <v>51</v>
      </c>
      <c r="B20" s="14" t="s">
        <v>52</v>
      </c>
      <c r="C20" s="14" t="s">
        <v>34</v>
      </c>
      <c r="D20" s="17">
        <v>44750</v>
      </c>
      <c r="E20" s="14" t="s">
        <v>27</v>
      </c>
      <c r="F20" s="18">
        <v>1.72</v>
      </c>
      <c r="G20" s="18">
        <v>3.26</v>
      </c>
      <c r="H20" t="str">
        <f t="shared" si="0"/>
        <v>sneci</v>
      </c>
    </row>
    <row r="21" spans="1:8" x14ac:dyDescent="0.25">
      <c r="A21" s="14" t="s">
        <v>36</v>
      </c>
      <c r="B21" s="14" t="s">
        <v>25</v>
      </c>
      <c r="C21" s="14" t="s">
        <v>30</v>
      </c>
      <c r="D21" s="17">
        <v>44751</v>
      </c>
      <c r="E21" s="14" t="s">
        <v>50</v>
      </c>
      <c r="F21" s="18">
        <v>2.68</v>
      </c>
      <c r="G21" s="18">
        <v>5.71</v>
      </c>
      <c r="H21" t="str">
        <f t="shared" si="0"/>
        <v>kishal</v>
      </c>
    </row>
    <row r="22" spans="1:8" x14ac:dyDescent="0.25">
      <c r="A22" s="14" t="s">
        <v>40</v>
      </c>
      <c r="B22" s="14" t="s">
        <v>25</v>
      </c>
      <c r="C22" s="14" t="s">
        <v>41</v>
      </c>
      <c r="D22" s="17">
        <v>44751</v>
      </c>
      <c r="E22" s="14" t="s">
        <v>27</v>
      </c>
      <c r="F22" s="18">
        <v>1.78</v>
      </c>
      <c r="G22" s="18">
        <v>3.18</v>
      </c>
      <c r="H22" t="str">
        <f t="shared" si="0"/>
        <v>sneci</v>
      </c>
    </row>
    <row r="23" spans="1:8" x14ac:dyDescent="0.25">
      <c r="A23" s="14" t="s">
        <v>42</v>
      </c>
      <c r="B23" s="14" t="s">
        <v>25</v>
      </c>
      <c r="C23" s="14" t="s">
        <v>38</v>
      </c>
      <c r="D23" s="17">
        <v>44753</v>
      </c>
      <c r="E23" s="14" t="s">
        <v>31</v>
      </c>
      <c r="F23" s="18">
        <v>1.8</v>
      </c>
      <c r="G23" s="18">
        <v>4.88</v>
      </c>
      <c r="H23" t="str">
        <f t="shared" si="0"/>
        <v>sneci</v>
      </c>
    </row>
    <row r="24" spans="1:8" x14ac:dyDescent="0.25">
      <c r="A24" s="14" t="s">
        <v>37</v>
      </c>
      <c r="B24" s="14" t="s">
        <v>29</v>
      </c>
      <c r="C24" s="14" t="s">
        <v>38</v>
      </c>
      <c r="D24" s="17">
        <v>44753</v>
      </c>
      <c r="E24" s="14" t="s">
        <v>35</v>
      </c>
      <c r="F24" s="18">
        <v>2.85</v>
      </c>
      <c r="G24" s="18">
        <v>5.59</v>
      </c>
      <c r="H24" t="str">
        <f t="shared" si="0"/>
        <v>kishal</v>
      </c>
    </row>
    <row r="25" spans="1:8" x14ac:dyDescent="0.25">
      <c r="A25" s="14" t="s">
        <v>24</v>
      </c>
      <c r="B25" s="14" t="s">
        <v>25</v>
      </c>
      <c r="C25" s="14" t="s">
        <v>26</v>
      </c>
      <c r="D25" s="17">
        <v>44753</v>
      </c>
      <c r="E25" s="14" t="s">
        <v>53</v>
      </c>
      <c r="F25" s="18">
        <v>4.84</v>
      </c>
      <c r="G25" s="18">
        <v>6.54</v>
      </c>
      <c r="H25" t="str">
        <f t="shared" si="0"/>
        <v>kishal</v>
      </c>
    </row>
    <row r="26" spans="1:8" x14ac:dyDescent="0.25">
      <c r="A26" s="14" t="s">
        <v>32</v>
      </c>
      <c r="B26" s="14" t="s">
        <v>33</v>
      </c>
      <c r="C26" s="14" t="s">
        <v>34</v>
      </c>
      <c r="D26" s="17">
        <v>44754</v>
      </c>
      <c r="E26" s="14" t="s">
        <v>31</v>
      </c>
      <c r="F26" s="18">
        <v>2.87</v>
      </c>
      <c r="G26" s="18">
        <v>5.33</v>
      </c>
      <c r="H26" t="str">
        <f t="shared" si="0"/>
        <v>kishal</v>
      </c>
    </row>
    <row r="27" spans="1:8" x14ac:dyDescent="0.25">
      <c r="A27" s="14" t="s">
        <v>40</v>
      </c>
      <c r="B27" s="14" t="s">
        <v>25</v>
      </c>
      <c r="C27" s="14" t="s">
        <v>41</v>
      </c>
      <c r="D27" s="17">
        <v>44754</v>
      </c>
      <c r="E27" s="14" t="s">
        <v>31</v>
      </c>
      <c r="F27" s="18">
        <v>2.5299999999999998</v>
      </c>
      <c r="G27" s="18">
        <v>6.71</v>
      </c>
      <c r="H27" t="str">
        <f t="shared" si="0"/>
        <v>kishal</v>
      </c>
    </row>
    <row r="28" spans="1:8" x14ac:dyDescent="0.25">
      <c r="A28" s="14" t="s">
        <v>36</v>
      </c>
      <c r="B28" s="14" t="s">
        <v>25</v>
      </c>
      <c r="C28" s="14" t="s">
        <v>30</v>
      </c>
      <c r="D28" s="17">
        <v>44754</v>
      </c>
      <c r="E28" s="14" t="s">
        <v>50</v>
      </c>
      <c r="F28" s="18">
        <v>2.92</v>
      </c>
      <c r="G28" s="18">
        <v>5.31</v>
      </c>
      <c r="H28" t="str">
        <f t="shared" si="0"/>
        <v>kishal</v>
      </c>
    </row>
    <row r="29" spans="1:8" x14ac:dyDescent="0.25">
      <c r="A29" s="14" t="s">
        <v>28</v>
      </c>
      <c r="B29" s="14" t="s">
        <v>29</v>
      </c>
      <c r="C29" s="14" t="s">
        <v>30</v>
      </c>
      <c r="D29" s="17">
        <v>44754</v>
      </c>
      <c r="E29" s="14" t="s">
        <v>43</v>
      </c>
      <c r="F29" s="18">
        <v>5.9</v>
      </c>
      <c r="G29" s="18">
        <v>9.15</v>
      </c>
      <c r="H29" t="str">
        <f t="shared" si="0"/>
        <v>mesterhorgász</v>
      </c>
    </row>
    <row r="30" spans="1:8" x14ac:dyDescent="0.25">
      <c r="A30" s="14" t="s">
        <v>42</v>
      </c>
      <c r="B30" s="14" t="s">
        <v>25</v>
      </c>
      <c r="C30" s="14" t="s">
        <v>38</v>
      </c>
      <c r="D30" s="17">
        <v>44754</v>
      </c>
      <c r="E30" s="14" t="s">
        <v>50</v>
      </c>
      <c r="F30" s="18">
        <v>2.68</v>
      </c>
      <c r="G30" s="18">
        <v>5.68</v>
      </c>
      <c r="H30" t="str">
        <f t="shared" si="0"/>
        <v>kishal</v>
      </c>
    </row>
    <row r="31" spans="1:8" x14ac:dyDescent="0.25">
      <c r="A31" s="14" t="s">
        <v>40</v>
      </c>
      <c r="B31" s="14" t="s">
        <v>25</v>
      </c>
      <c r="C31" s="14" t="s">
        <v>41</v>
      </c>
      <c r="D31" s="17">
        <v>44755</v>
      </c>
      <c r="E31" s="14" t="s">
        <v>50</v>
      </c>
      <c r="F31" s="18">
        <v>2.65</v>
      </c>
      <c r="G31" s="18">
        <v>5.65</v>
      </c>
      <c r="H31" t="str">
        <f t="shared" si="0"/>
        <v>kishal</v>
      </c>
    </row>
    <row r="32" spans="1:8" x14ac:dyDescent="0.25">
      <c r="A32" s="14" t="s">
        <v>44</v>
      </c>
      <c r="B32" s="14" t="s">
        <v>45</v>
      </c>
      <c r="C32" s="14" t="s">
        <v>46</v>
      </c>
      <c r="D32" s="17">
        <v>44755</v>
      </c>
      <c r="E32" s="14" t="s">
        <v>39</v>
      </c>
      <c r="F32" s="18">
        <v>2.79</v>
      </c>
      <c r="G32" s="18">
        <v>5.9</v>
      </c>
      <c r="H32" t="str">
        <f t="shared" si="0"/>
        <v>kishal</v>
      </c>
    </row>
    <row r="33" spans="1:8" x14ac:dyDescent="0.25">
      <c r="A33" s="14" t="s">
        <v>47</v>
      </c>
      <c r="B33" s="14" t="s">
        <v>48</v>
      </c>
      <c r="C33" s="14" t="s">
        <v>49</v>
      </c>
      <c r="D33" s="17">
        <v>44755</v>
      </c>
      <c r="E33" s="14" t="s">
        <v>35</v>
      </c>
      <c r="F33" s="18">
        <v>2.8</v>
      </c>
      <c r="G33" s="18">
        <v>5.5</v>
      </c>
      <c r="H33" t="str">
        <f t="shared" si="0"/>
        <v>kishal</v>
      </c>
    </row>
    <row r="34" spans="1:8" x14ac:dyDescent="0.25">
      <c r="A34" s="14" t="s">
        <v>32</v>
      </c>
      <c r="B34" s="14" t="s">
        <v>33</v>
      </c>
      <c r="C34" s="14" t="s">
        <v>34</v>
      </c>
      <c r="D34" s="17">
        <v>44756</v>
      </c>
      <c r="E34" s="14" t="s">
        <v>43</v>
      </c>
      <c r="F34" s="18">
        <v>3.81</v>
      </c>
      <c r="G34" s="18">
        <v>3.82</v>
      </c>
      <c r="H34" t="str">
        <f t="shared" si="0"/>
        <v>sneci</v>
      </c>
    </row>
    <row r="35" spans="1:8" x14ac:dyDescent="0.25">
      <c r="A35" s="14" t="s">
        <v>51</v>
      </c>
      <c r="B35" s="14" t="s">
        <v>52</v>
      </c>
      <c r="C35" s="14" t="s">
        <v>34</v>
      </c>
      <c r="D35" s="17">
        <v>44756</v>
      </c>
      <c r="E35" s="14" t="s">
        <v>35</v>
      </c>
      <c r="F35" s="18">
        <v>2.85</v>
      </c>
      <c r="G35" s="18">
        <v>5.5</v>
      </c>
      <c r="H35" t="str">
        <f t="shared" si="0"/>
        <v>kishal</v>
      </c>
    </row>
    <row r="36" spans="1:8" x14ac:dyDescent="0.25">
      <c r="A36" s="14" t="s">
        <v>36</v>
      </c>
      <c r="B36" s="14" t="s">
        <v>25</v>
      </c>
      <c r="C36" s="14" t="s">
        <v>30</v>
      </c>
      <c r="D36" s="17">
        <v>44756</v>
      </c>
      <c r="E36" s="14" t="s">
        <v>27</v>
      </c>
      <c r="F36" s="18">
        <v>3.55</v>
      </c>
      <c r="G36" s="18">
        <v>9.01</v>
      </c>
      <c r="H36" t="str">
        <f t="shared" si="0"/>
        <v>mesterhorgász</v>
      </c>
    </row>
    <row r="37" spans="1:8" x14ac:dyDescent="0.25">
      <c r="A37" s="14" t="s">
        <v>40</v>
      </c>
      <c r="B37" s="14" t="s">
        <v>25</v>
      </c>
      <c r="C37" s="14" t="s">
        <v>41</v>
      </c>
      <c r="D37" s="17">
        <v>44756</v>
      </c>
      <c r="E37" s="14" t="s">
        <v>31</v>
      </c>
      <c r="F37" s="18">
        <v>2.89</v>
      </c>
      <c r="G37" s="18">
        <v>5.31</v>
      </c>
      <c r="H37" t="str">
        <f t="shared" si="0"/>
        <v>kishal</v>
      </c>
    </row>
    <row r="38" spans="1:8" x14ac:dyDescent="0.25">
      <c r="A38" s="14" t="s">
        <v>42</v>
      </c>
      <c r="B38" s="14" t="s">
        <v>25</v>
      </c>
      <c r="C38" s="14" t="s">
        <v>38</v>
      </c>
      <c r="D38" s="17">
        <v>44756</v>
      </c>
      <c r="E38" s="14" t="s">
        <v>50</v>
      </c>
      <c r="F38" s="18">
        <v>3.09</v>
      </c>
      <c r="G38" s="18">
        <v>8.1300000000000008</v>
      </c>
      <c r="H38" t="str">
        <f t="shared" si="0"/>
        <v>nagyhal</v>
      </c>
    </row>
    <row r="39" spans="1:8" x14ac:dyDescent="0.25">
      <c r="A39" s="14" t="s">
        <v>37</v>
      </c>
      <c r="B39" s="14" t="s">
        <v>29</v>
      </c>
      <c r="C39" s="14" t="s">
        <v>38</v>
      </c>
      <c r="D39" s="17">
        <v>44757</v>
      </c>
      <c r="E39" s="14" t="s">
        <v>43</v>
      </c>
      <c r="F39" s="18">
        <v>5.89</v>
      </c>
      <c r="G39" s="18">
        <v>9.09</v>
      </c>
      <c r="H39" t="str">
        <f t="shared" si="0"/>
        <v>mesterhorgász</v>
      </c>
    </row>
    <row r="40" spans="1:8" x14ac:dyDescent="0.25">
      <c r="A40" s="14" t="s">
        <v>44</v>
      </c>
      <c r="B40" s="14" t="s">
        <v>45</v>
      </c>
      <c r="C40" s="14" t="s">
        <v>46</v>
      </c>
      <c r="D40" s="17">
        <v>44757</v>
      </c>
      <c r="E40" s="14" t="s">
        <v>50</v>
      </c>
      <c r="F40" s="18">
        <v>3.12</v>
      </c>
      <c r="G40" s="18">
        <v>8.08</v>
      </c>
      <c r="H40" t="str">
        <f t="shared" si="0"/>
        <v>nagyhal</v>
      </c>
    </row>
    <row r="41" spans="1:8" x14ac:dyDescent="0.25">
      <c r="A41" s="14" t="s">
        <v>47</v>
      </c>
      <c r="B41" s="14" t="s">
        <v>48</v>
      </c>
      <c r="C41" s="14" t="s">
        <v>49</v>
      </c>
      <c r="D41" s="17">
        <v>44758</v>
      </c>
      <c r="E41" s="14" t="s">
        <v>50</v>
      </c>
      <c r="F41" s="18">
        <v>3.12</v>
      </c>
      <c r="G41" s="18">
        <v>8.1199999999999992</v>
      </c>
      <c r="H41" t="str">
        <f t="shared" si="0"/>
        <v>nagyhal</v>
      </c>
    </row>
    <row r="42" spans="1:8" x14ac:dyDescent="0.25">
      <c r="A42" s="14" t="s">
        <v>54</v>
      </c>
      <c r="B42" s="14" t="s">
        <v>25</v>
      </c>
      <c r="C42" s="14" t="s">
        <v>55</v>
      </c>
      <c r="D42" s="17">
        <v>44758</v>
      </c>
      <c r="E42" s="14" t="s">
        <v>35</v>
      </c>
      <c r="F42" s="18">
        <v>0.88</v>
      </c>
      <c r="G42" s="18">
        <v>2.06</v>
      </c>
      <c r="H42" t="str">
        <f t="shared" si="0"/>
        <v>ebihal</v>
      </c>
    </row>
    <row r="43" spans="1:8" x14ac:dyDescent="0.25">
      <c r="A43" s="14" t="s">
        <v>51</v>
      </c>
      <c r="B43" s="14" t="s">
        <v>52</v>
      </c>
      <c r="C43" s="14" t="s">
        <v>34</v>
      </c>
      <c r="D43" s="17">
        <v>44758</v>
      </c>
      <c r="E43" s="14" t="s">
        <v>43</v>
      </c>
      <c r="F43" s="18">
        <v>3.78</v>
      </c>
      <c r="G43" s="18">
        <v>4.78</v>
      </c>
      <c r="H43" t="str">
        <f t="shared" si="0"/>
        <v>sneci</v>
      </c>
    </row>
    <row r="44" spans="1:8" x14ac:dyDescent="0.25">
      <c r="A44" s="14" t="s">
        <v>56</v>
      </c>
      <c r="B44" s="14" t="s">
        <v>25</v>
      </c>
      <c r="C44" s="14" t="s">
        <v>55</v>
      </c>
      <c r="D44" s="17">
        <v>44758</v>
      </c>
      <c r="E44" s="14" t="s">
        <v>31</v>
      </c>
      <c r="F44" s="18">
        <v>1.54</v>
      </c>
      <c r="G44" s="18">
        <v>3.64</v>
      </c>
      <c r="H44" t="str">
        <f t="shared" si="0"/>
        <v>sneci</v>
      </c>
    </row>
    <row r="45" spans="1:8" x14ac:dyDescent="0.25">
      <c r="A45" s="14" t="s">
        <v>40</v>
      </c>
      <c r="B45" s="14" t="s">
        <v>25</v>
      </c>
      <c r="C45" s="14" t="s">
        <v>41</v>
      </c>
      <c r="D45" s="17">
        <v>44758</v>
      </c>
      <c r="E45" s="14" t="s">
        <v>27</v>
      </c>
      <c r="F45" s="18">
        <v>4.83</v>
      </c>
      <c r="G45" s="18">
        <v>8.98</v>
      </c>
      <c r="H45" t="str">
        <f t="shared" si="0"/>
        <v>nagyhal</v>
      </c>
    </row>
    <row r="46" spans="1:8" x14ac:dyDescent="0.25">
      <c r="A46" s="14" t="s">
        <v>57</v>
      </c>
      <c r="B46" s="14" t="s">
        <v>58</v>
      </c>
      <c r="C46" s="14" t="s">
        <v>59</v>
      </c>
      <c r="D46" s="17">
        <v>44759</v>
      </c>
      <c r="E46" s="14" t="s">
        <v>31</v>
      </c>
      <c r="F46" s="18">
        <v>1.57</v>
      </c>
      <c r="G46" s="18">
        <v>3.64</v>
      </c>
      <c r="H46" t="str">
        <f t="shared" si="0"/>
        <v>sneci</v>
      </c>
    </row>
    <row r="47" spans="1:8" x14ac:dyDescent="0.25">
      <c r="A47" s="14" t="s">
        <v>42</v>
      </c>
      <c r="B47" s="14" t="s">
        <v>25</v>
      </c>
      <c r="C47" s="14" t="s">
        <v>38</v>
      </c>
      <c r="D47" s="17">
        <v>44759</v>
      </c>
      <c r="E47" s="14" t="s">
        <v>27</v>
      </c>
      <c r="F47" s="18">
        <v>4.83</v>
      </c>
      <c r="G47" s="18">
        <v>9.0299999999999994</v>
      </c>
      <c r="H47" t="str">
        <f t="shared" si="0"/>
        <v>mesterhorgász</v>
      </c>
    </row>
    <row r="48" spans="1:8" x14ac:dyDescent="0.25">
      <c r="A48" s="14" t="s">
        <v>44</v>
      </c>
      <c r="B48" s="14" t="s">
        <v>45</v>
      </c>
      <c r="C48" s="14" t="s">
        <v>46</v>
      </c>
      <c r="D48" s="17">
        <v>44759</v>
      </c>
      <c r="E48" s="14" t="s">
        <v>53</v>
      </c>
      <c r="F48" s="18">
        <v>4.87</v>
      </c>
      <c r="G48" s="18">
        <v>6.6</v>
      </c>
      <c r="H48" t="str">
        <f t="shared" si="0"/>
        <v>kishal</v>
      </c>
    </row>
    <row r="49" spans="1:8" x14ac:dyDescent="0.25">
      <c r="A49" s="14" t="s">
        <v>47</v>
      </c>
      <c r="B49" s="14" t="s">
        <v>48</v>
      </c>
      <c r="C49" s="14" t="s">
        <v>49</v>
      </c>
      <c r="D49" s="17">
        <v>44759</v>
      </c>
      <c r="E49" s="14" t="s">
        <v>27</v>
      </c>
      <c r="F49" s="18">
        <v>5.82</v>
      </c>
      <c r="G49" s="18">
        <v>9.9600000000000009</v>
      </c>
      <c r="H49" t="str">
        <f t="shared" si="0"/>
        <v>mesterhorgász</v>
      </c>
    </row>
    <row r="50" spans="1:8" x14ac:dyDescent="0.25">
      <c r="A50" s="14" t="s">
        <v>60</v>
      </c>
      <c r="B50" s="14" t="s">
        <v>61</v>
      </c>
      <c r="C50" s="14" t="s">
        <v>59</v>
      </c>
      <c r="D50" s="17">
        <v>44760</v>
      </c>
      <c r="E50" s="14" t="s">
        <v>31</v>
      </c>
      <c r="F50" s="18">
        <v>1.75</v>
      </c>
      <c r="G50" s="18">
        <v>4.82</v>
      </c>
      <c r="H50" t="str">
        <f t="shared" si="0"/>
        <v>sneci</v>
      </c>
    </row>
    <row r="51" spans="1:8" x14ac:dyDescent="0.25">
      <c r="A51" s="14" t="s">
        <v>62</v>
      </c>
      <c r="B51" s="14" t="s">
        <v>61</v>
      </c>
      <c r="C51" s="14" t="s">
        <v>63</v>
      </c>
      <c r="D51" s="17">
        <v>44760</v>
      </c>
      <c r="E51" s="14" t="s">
        <v>39</v>
      </c>
      <c r="F51" s="18">
        <v>1.75</v>
      </c>
      <c r="G51" s="18">
        <v>4.84</v>
      </c>
      <c r="H51" t="str">
        <f t="shared" si="0"/>
        <v>sneci</v>
      </c>
    </row>
    <row r="52" spans="1:8" x14ac:dyDescent="0.25">
      <c r="A52" s="14" t="s">
        <v>51</v>
      </c>
      <c r="B52" s="14" t="s">
        <v>52</v>
      </c>
      <c r="C52" s="14" t="s">
        <v>34</v>
      </c>
      <c r="D52" s="17">
        <v>44760</v>
      </c>
      <c r="E52" s="14" t="s">
        <v>27</v>
      </c>
      <c r="F52" s="18">
        <v>5.86</v>
      </c>
      <c r="G52" s="18">
        <v>9.9700000000000006</v>
      </c>
      <c r="H52" t="str">
        <f t="shared" si="0"/>
        <v>mesterhorgász</v>
      </c>
    </row>
    <row r="53" spans="1:8" x14ac:dyDescent="0.25">
      <c r="A53" s="14" t="s">
        <v>36</v>
      </c>
      <c r="B53" s="14" t="s">
        <v>25</v>
      </c>
      <c r="C53" s="14" t="s">
        <v>30</v>
      </c>
      <c r="D53" s="17">
        <v>44761</v>
      </c>
      <c r="E53" s="14" t="s">
        <v>39</v>
      </c>
      <c r="F53" s="18">
        <v>1.77</v>
      </c>
      <c r="G53" s="18">
        <v>4.91</v>
      </c>
      <c r="H53" t="str">
        <f t="shared" si="0"/>
        <v>sneci</v>
      </c>
    </row>
    <row r="54" spans="1:8" x14ac:dyDescent="0.25">
      <c r="A54" s="14" t="s">
        <v>54</v>
      </c>
      <c r="B54" s="14" t="s">
        <v>25</v>
      </c>
      <c r="C54" s="14" t="s">
        <v>55</v>
      </c>
      <c r="D54" s="17">
        <v>44761</v>
      </c>
      <c r="E54" s="14" t="s">
        <v>43</v>
      </c>
      <c r="F54" s="18">
        <v>2.04</v>
      </c>
      <c r="G54" s="18">
        <v>3.83</v>
      </c>
      <c r="H54" t="str">
        <f t="shared" si="0"/>
        <v>sneci</v>
      </c>
    </row>
    <row r="55" spans="1:8" x14ac:dyDescent="0.25">
      <c r="A55" s="14" t="s">
        <v>54</v>
      </c>
      <c r="B55" s="14" t="s">
        <v>25</v>
      </c>
      <c r="C55" s="14" t="s">
        <v>55</v>
      </c>
      <c r="D55" s="17">
        <v>44762</v>
      </c>
      <c r="E55" s="14" t="s">
        <v>50</v>
      </c>
      <c r="F55" s="18">
        <v>2.62</v>
      </c>
      <c r="G55" s="18">
        <v>5.68</v>
      </c>
      <c r="H55" t="str">
        <f t="shared" si="0"/>
        <v>kishal</v>
      </c>
    </row>
    <row r="56" spans="1:8" x14ac:dyDescent="0.25">
      <c r="A56" s="14" t="s">
        <v>56</v>
      </c>
      <c r="B56" s="14" t="s">
        <v>25</v>
      </c>
      <c r="C56" s="14" t="s">
        <v>55</v>
      </c>
      <c r="D56" s="17">
        <v>44762</v>
      </c>
      <c r="E56" s="14" t="s">
        <v>39</v>
      </c>
      <c r="F56" s="18">
        <v>2.79</v>
      </c>
      <c r="G56" s="18">
        <v>5.93</v>
      </c>
      <c r="H56" t="str">
        <f t="shared" si="0"/>
        <v>kishal</v>
      </c>
    </row>
    <row r="57" spans="1:8" x14ac:dyDescent="0.25">
      <c r="A57" s="14" t="s">
        <v>57</v>
      </c>
      <c r="B57" s="14" t="s">
        <v>58</v>
      </c>
      <c r="C57" s="14" t="s">
        <v>59</v>
      </c>
      <c r="D57" s="17">
        <v>44762</v>
      </c>
      <c r="E57" s="14" t="s">
        <v>35</v>
      </c>
      <c r="F57" s="18">
        <v>2.83</v>
      </c>
      <c r="G57" s="18">
        <v>5.53</v>
      </c>
      <c r="H57" t="str">
        <f t="shared" si="0"/>
        <v>kishal</v>
      </c>
    </row>
    <row r="58" spans="1:8" x14ac:dyDescent="0.25">
      <c r="A58" s="14" t="s">
        <v>64</v>
      </c>
      <c r="B58" s="14" t="s">
        <v>33</v>
      </c>
      <c r="C58" s="14" t="s">
        <v>49</v>
      </c>
      <c r="D58" s="17">
        <v>44762</v>
      </c>
      <c r="E58" s="14" t="s">
        <v>35</v>
      </c>
      <c r="F58" s="18">
        <v>0.88</v>
      </c>
      <c r="G58" s="18">
        <v>2.11</v>
      </c>
      <c r="H58" t="str">
        <f t="shared" si="0"/>
        <v>ebihal</v>
      </c>
    </row>
    <row r="59" spans="1:8" x14ac:dyDescent="0.25">
      <c r="A59" s="14" t="s">
        <v>54</v>
      </c>
      <c r="B59" s="14" t="s">
        <v>25</v>
      </c>
      <c r="C59" s="14" t="s">
        <v>55</v>
      </c>
      <c r="D59" s="17">
        <v>44764</v>
      </c>
      <c r="E59" s="14" t="s">
        <v>35</v>
      </c>
      <c r="F59" s="18">
        <v>2.89</v>
      </c>
      <c r="G59" s="18">
        <v>5.53</v>
      </c>
      <c r="H59" t="str">
        <f t="shared" si="0"/>
        <v>kishal</v>
      </c>
    </row>
    <row r="60" spans="1:8" x14ac:dyDescent="0.25">
      <c r="A60" s="14" t="s">
        <v>65</v>
      </c>
      <c r="B60" s="14" t="s">
        <v>66</v>
      </c>
      <c r="C60" s="14" t="s">
        <v>67</v>
      </c>
      <c r="D60" s="17">
        <v>44765</v>
      </c>
      <c r="E60" s="14" t="s">
        <v>31</v>
      </c>
      <c r="F60" s="18">
        <v>1.62</v>
      </c>
      <c r="G60" s="18">
        <v>3.63</v>
      </c>
      <c r="H60" t="str">
        <f t="shared" si="0"/>
        <v>sneci</v>
      </c>
    </row>
    <row r="61" spans="1:8" x14ac:dyDescent="0.25">
      <c r="A61" s="14" t="s">
        <v>68</v>
      </c>
      <c r="B61" s="14" t="s">
        <v>69</v>
      </c>
      <c r="C61" s="14" t="s">
        <v>70</v>
      </c>
      <c r="D61" s="17">
        <v>44765</v>
      </c>
      <c r="E61" s="14" t="s">
        <v>31</v>
      </c>
      <c r="F61" s="18">
        <v>1.72</v>
      </c>
      <c r="G61" s="18">
        <v>4.84</v>
      </c>
      <c r="H61" t="str">
        <f t="shared" si="0"/>
        <v>sneci</v>
      </c>
    </row>
    <row r="62" spans="1:8" x14ac:dyDescent="0.25">
      <c r="A62" s="14" t="s">
        <v>56</v>
      </c>
      <c r="B62" s="14" t="s">
        <v>25</v>
      </c>
      <c r="C62" s="14" t="s">
        <v>55</v>
      </c>
      <c r="D62" s="17">
        <v>44765</v>
      </c>
      <c r="E62" s="14" t="s">
        <v>50</v>
      </c>
      <c r="F62" s="18">
        <v>3.11</v>
      </c>
      <c r="G62" s="18">
        <v>8.1300000000000008</v>
      </c>
      <c r="H62" t="str">
        <f t="shared" si="0"/>
        <v>nagyhal</v>
      </c>
    </row>
    <row r="63" spans="1:8" x14ac:dyDescent="0.25">
      <c r="A63" s="14" t="s">
        <v>57</v>
      </c>
      <c r="B63" s="14" t="s">
        <v>58</v>
      </c>
      <c r="C63" s="14" t="s">
        <v>59</v>
      </c>
      <c r="D63" s="17">
        <v>44766</v>
      </c>
      <c r="E63" s="14" t="s">
        <v>50</v>
      </c>
      <c r="F63" s="18">
        <v>3.13</v>
      </c>
      <c r="G63" s="18">
        <v>8.14</v>
      </c>
      <c r="H63" t="str">
        <f t="shared" si="0"/>
        <v>nagyhal</v>
      </c>
    </row>
    <row r="64" spans="1:8" x14ac:dyDescent="0.25">
      <c r="A64" s="14" t="s">
        <v>71</v>
      </c>
      <c r="B64" s="14" t="s">
        <v>61</v>
      </c>
      <c r="C64" s="14" t="s">
        <v>41</v>
      </c>
      <c r="D64" s="17">
        <v>44766</v>
      </c>
      <c r="E64" s="14" t="s">
        <v>31</v>
      </c>
      <c r="F64" s="18">
        <v>1.75</v>
      </c>
      <c r="G64" s="18">
        <v>4.88</v>
      </c>
      <c r="H64" t="str">
        <f t="shared" si="0"/>
        <v>sneci</v>
      </c>
    </row>
    <row r="65" spans="1:8" x14ac:dyDescent="0.25">
      <c r="A65" s="14" t="s">
        <v>64</v>
      </c>
      <c r="B65" s="14" t="s">
        <v>33</v>
      </c>
      <c r="C65" s="14" t="s">
        <v>49</v>
      </c>
      <c r="D65" s="17">
        <v>44766</v>
      </c>
      <c r="E65" s="14" t="s">
        <v>31</v>
      </c>
      <c r="F65" s="18">
        <v>1.77</v>
      </c>
      <c r="G65" s="18">
        <v>4.87</v>
      </c>
      <c r="H65" t="str">
        <f t="shared" si="0"/>
        <v>sneci</v>
      </c>
    </row>
    <row r="66" spans="1:8" x14ac:dyDescent="0.25">
      <c r="A66" s="14" t="s">
        <v>54</v>
      </c>
      <c r="B66" s="14" t="s">
        <v>25</v>
      </c>
      <c r="C66" s="14" t="s">
        <v>55</v>
      </c>
      <c r="D66" s="17">
        <v>44767</v>
      </c>
      <c r="E66" s="14" t="s">
        <v>53</v>
      </c>
      <c r="F66" s="18">
        <v>4.82</v>
      </c>
      <c r="G66" s="18">
        <v>6.54</v>
      </c>
      <c r="H66" t="str">
        <f t="shared" si="0"/>
        <v>kishal</v>
      </c>
    </row>
    <row r="67" spans="1:8" x14ac:dyDescent="0.25">
      <c r="A67" s="14" t="s">
        <v>64</v>
      </c>
      <c r="B67" s="14" t="s">
        <v>33</v>
      </c>
      <c r="C67" s="14" t="s">
        <v>49</v>
      </c>
      <c r="D67" s="17">
        <v>44767</v>
      </c>
      <c r="E67" s="14" t="s">
        <v>43</v>
      </c>
      <c r="F67" s="18">
        <v>1.98</v>
      </c>
      <c r="G67" s="18">
        <v>3.86</v>
      </c>
      <c r="H67" t="str">
        <f t="shared" ref="H67:H82" si="2">VLOOKUP(G67,$K$2:$L$6,2)</f>
        <v>sneci</v>
      </c>
    </row>
    <row r="68" spans="1:8" x14ac:dyDescent="0.25">
      <c r="A68" s="14" t="s">
        <v>56</v>
      </c>
      <c r="B68" s="14" t="s">
        <v>25</v>
      </c>
      <c r="C68" s="14" t="s">
        <v>55</v>
      </c>
      <c r="D68" s="17">
        <v>44768</v>
      </c>
      <c r="E68" s="14" t="s">
        <v>27</v>
      </c>
      <c r="F68" s="18">
        <v>4.8600000000000003</v>
      </c>
      <c r="G68" s="18">
        <v>8.9499999999999993</v>
      </c>
      <c r="H68" t="str">
        <f t="shared" si="2"/>
        <v>nagyhal</v>
      </c>
    </row>
    <row r="69" spans="1:8" x14ac:dyDescent="0.25">
      <c r="A69" s="14" t="s">
        <v>64</v>
      </c>
      <c r="B69" s="14" t="s">
        <v>33</v>
      </c>
      <c r="C69" s="14" t="s">
        <v>49</v>
      </c>
      <c r="D69" s="17">
        <v>44768</v>
      </c>
      <c r="E69" s="14" t="s">
        <v>43</v>
      </c>
      <c r="F69" s="18">
        <v>2.0099999999999998</v>
      </c>
      <c r="G69" s="18">
        <v>3.83</v>
      </c>
      <c r="H69" t="str">
        <f t="shared" si="2"/>
        <v>sneci</v>
      </c>
    </row>
    <row r="70" spans="1:8" x14ac:dyDescent="0.25">
      <c r="A70" s="14" t="s">
        <v>57</v>
      </c>
      <c r="B70" s="14" t="s">
        <v>58</v>
      </c>
      <c r="C70" s="14" t="s">
        <v>59</v>
      </c>
      <c r="D70" s="17">
        <v>44768</v>
      </c>
      <c r="E70" s="14" t="s">
        <v>43</v>
      </c>
      <c r="F70" s="18">
        <v>5.85</v>
      </c>
      <c r="G70" s="18">
        <v>9.1199999999999992</v>
      </c>
      <c r="H70" t="str">
        <f t="shared" si="2"/>
        <v>mesterhorgász</v>
      </c>
    </row>
    <row r="71" spans="1:8" x14ac:dyDescent="0.25">
      <c r="A71" s="14" t="s">
        <v>64</v>
      </c>
      <c r="B71" s="14" t="s">
        <v>33</v>
      </c>
      <c r="C71" s="14" t="s">
        <v>49</v>
      </c>
      <c r="D71" s="17">
        <v>44769</v>
      </c>
      <c r="E71" s="14" t="s">
        <v>50</v>
      </c>
      <c r="F71" s="18">
        <v>2.6</v>
      </c>
      <c r="G71" s="18">
        <v>5.68</v>
      </c>
      <c r="H71" t="str">
        <f t="shared" si="2"/>
        <v>kishal</v>
      </c>
    </row>
    <row r="72" spans="1:8" x14ac:dyDescent="0.25">
      <c r="A72" s="14" t="s">
        <v>60</v>
      </c>
      <c r="B72" s="14" t="s">
        <v>61</v>
      </c>
      <c r="C72" s="14" t="s">
        <v>59</v>
      </c>
      <c r="D72" s="17">
        <v>44769</v>
      </c>
      <c r="E72" s="14" t="s">
        <v>43</v>
      </c>
      <c r="F72" s="18">
        <v>5.92</v>
      </c>
      <c r="G72" s="18">
        <v>9.1199999999999992</v>
      </c>
      <c r="H72" t="str">
        <f t="shared" si="2"/>
        <v>mesterhorgász</v>
      </c>
    </row>
    <row r="73" spans="1:8" x14ac:dyDescent="0.25">
      <c r="A73" s="14" t="s">
        <v>62</v>
      </c>
      <c r="B73" s="14" t="s">
        <v>61</v>
      </c>
      <c r="C73" s="14" t="s">
        <v>63</v>
      </c>
      <c r="D73" s="17">
        <v>44769</v>
      </c>
      <c r="E73" s="14" t="s">
        <v>43</v>
      </c>
      <c r="F73" s="18">
        <v>5.92</v>
      </c>
      <c r="G73" s="18">
        <v>9.14</v>
      </c>
      <c r="H73" t="str">
        <f t="shared" si="2"/>
        <v>mesterhorgász</v>
      </c>
    </row>
    <row r="74" spans="1:8" x14ac:dyDescent="0.25">
      <c r="A74" s="14" t="s">
        <v>65</v>
      </c>
      <c r="B74" s="14" t="s">
        <v>66</v>
      </c>
      <c r="C74" s="14" t="s">
        <v>67</v>
      </c>
      <c r="D74" s="17">
        <v>44770</v>
      </c>
      <c r="E74" s="14" t="s">
        <v>31</v>
      </c>
      <c r="F74" s="18">
        <v>2.84</v>
      </c>
      <c r="G74" s="18">
        <v>5.3</v>
      </c>
      <c r="H74" t="str">
        <f t="shared" si="2"/>
        <v>kishal</v>
      </c>
    </row>
    <row r="75" spans="1:8" x14ac:dyDescent="0.25">
      <c r="A75" s="14" t="s">
        <v>68</v>
      </c>
      <c r="B75" s="14" t="s">
        <v>69</v>
      </c>
      <c r="C75" s="14" t="s">
        <v>70</v>
      </c>
      <c r="D75" s="17">
        <v>44771</v>
      </c>
      <c r="E75" s="14" t="s">
        <v>35</v>
      </c>
      <c r="F75" s="18">
        <v>2.85</v>
      </c>
      <c r="G75" s="18">
        <v>5.54</v>
      </c>
      <c r="H75" t="str">
        <f t="shared" si="2"/>
        <v>kishal</v>
      </c>
    </row>
    <row r="76" spans="1:8" x14ac:dyDescent="0.25">
      <c r="A76" s="14" t="s">
        <v>64</v>
      </c>
      <c r="B76" s="14" t="s">
        <v>33</v>
      </c>
      <c r="C76" s="14" t="s">
        <v>49</v>
      </c>
      <c r="D76" s="17">
        <v>44771</v>
      </c>
      <c r="E76" s="14" t="s">
        <v>35</v>
      </c>
      <c r="F76" s="18">
        <v>2.88</v>
      </c>
      <c r="G76" s="18">
        <v>5.5</v>
      </c>
      <c r="H76" t="str">
        <f t="shared" si="2"/>
        <v>kishal</v>
      </c>
    </row>
    <row r="77" spans="1:8" x14ac:dyDescent="0.25">
      <c r="A77" s="14" t="s">
        <v>65</v>
      </c>
      <c r="B77" s="14" t="s">
        <v>66</v>
      </c>
      <c r="C77" s="14" t="s">
        <v>67</v>
      </c>
      <c r="D77" s="17">
        <v>44772</v>
      </c>
      <c r="E77" s="14" t="s">
        <v>53</v>
      </c>
      <c r="F77" s="18">
        <v>3.3</v>
      </c>
      <c r="G77" s="18">
        <v>4.7300000000000004</v>
      </c>
      <c r="H77" t="str">
        <f t="shared" si="2"/>
        <v>sneci</v>
      </c>
    </row>
    <row r="78" spans="1:8" x14ac:dyDescent="0.25">
      <c r="A78" s="14" t="s">
        <v>68</v>
      </c>
      <c r="B78" s="14" t="s">
        <v>69</v>
      </c>
      <c r="C78" s="14" t="s">
        <v>70</v>
      </c>
      <c r="D78" s="17">
        <v>44772</v>
      </c>
      <c r="E78" s="14" t="s">
        <v>53</v>
      </c>
      <c r="F78" s="18">
        <v>3.35</v>
      </c>
      <c r="G78" s="18">
        <v>4.75</v>
      </c>
      <c r="H78" t="str">
        <f t="shared" si="2"/>
        <v>sneci</v>
      </c>
    </row>
    <row r="79" spans="1:8" x14ac:dyDescent="0.25">
      <c r="A79" s="14" t="s">
        <v>64</v>
      </c>
      <c r="B79" s="14" t="s">
        <v>33</v>
      </c>
      <c r="C79" s="14" t="s">
        <v>49</v>
      </c>
      <c r="D79" s="17">
        <v>44772</v>
      </c>
      <c r="E79" s="14" t="s">
        <v>53</v>
      </c>
      <c r="F79" s="18">
        <v>4.8099999999999996</v>
      </c>
      <c r="G79" s="18">
        <v>6.59</v>
      </c>
      <c r="H79" t="str">
        <f t="shared" si="2"/>
        <v>kishal</v>
      </c>
    </row>
    <row r="80" spans="1:8" x14ac:dyDescent="0.25">
      <c r="A80" s="14" t="s">
        <v>65</v>
      </c>
      <c r="B80" s="14" t="s">
        <v>66</v>
      </c>
      <c r="C80" s="14" t="s">
        <v>67</v>
      </c>
      <c r="D80" s="17">
        <v>44773</v>
      </c>
      <c r="E80" s="14" t="s">
        <v>43</v>
      </c>
      <c r="F80" s="18">
        <v>5.85</v>
      </c>
      <c r="G80" s="18">
        <v>9.16</v>
      </c>
      <c r="H80" t="str">
        <f t="shared" si="2"/>
        <v>mesterhorgász</v>
      </c>
    </row>
    <row r="81" spans="1:8" x14ac:dyDescent="0.25">
      <c r="A81" s="14" t="s">
        <v>68</v>
      </c>
      <c r="B81" s="14" t="s">
        <v>69</v>
      </c>
      <c r="C81" s="14" t="s">
        <v>70</v>
      </c>
      <c r="D81" s="17">
        <v>44773</v>
      </c>
      <c r="E81" s="14" t="s">
        <v>27</v>
      </c>
      <c r="F81" s="18">
        <v>5.86</v>
      </c>
      <c r="G81" s="18">
        <v>9.9600000000000009</v>
      </c>
      <c r="H81" t="str">
        <f t="shared" si="2"/>
        <v>mesterhorgász</v>
      </c>
    </row>
    <row r="82" spans="1:8" x14ac:dyDescent="0.25">
      <c r="A82" s="14" t="s">
        <v>71</v>
      </c>
      <c r="B82" s="14" t="s">
        <v>61</v>
      </c>
      <c r="C82" s="14" t="s">
        <v>41</v>
      </c>
      <c r="D82" s="17">
        <v>44773</v>
      </c>
      <c r="E82" s="14" t="s">
        <v>27</v>
      </c>
      <c r="F82" s="18">
        <v>5.92</v>
      </c>
      <c r="G82" s="18">
        <v>9.9499999999999993</v>
      </c>
      <c r="H82" t="str">
        <f t="shared" si="2"/>
        <v>mesterhorgász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Szállásfoglaltság</vt:lpstr>
      <vt:lpstr>Horgászverseny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Artúr Ódor</dc:creator>
  <cp:lastModifiedBy>Artúr Ódor</cp:lastModifiedBy>
  <dcterms:created xsi:type="dcterms:W3CDTF">2025-10-28T08:17:19Z</dcterms:created>
  <dcterms:modified xsi:type="dcterms:W3CDTF">2025-10-28T09:31:07Z</dcterms:modified>
</cp:coreProperties>
</file>