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yovszkigy\Documents\"/>
    </mc:Choice>
  </mc:AlternateContent>
  <xr:revisionPtr revIDLastSave="0" documentId="13_ncr:1_{4E75535C-C02B-45AE-9E73-C36D4667FEF9}" xr6:coauthVersionLast="36" xr6:coauthVersionMax="47" xr10:uidLastSave="{00000000-0000-0000-0000-000000000000}"/>
  <bookViews>
    <workbookView xWindow="-105" yWindow="-105" windowWidth="23250" windowHeight="12450" activeTab="3" xr2:uid="{F45AD639-600E-4E16-BB32-7CACEC35A4FB}"/>
  </bookViews>
  <sheets>
    <sheet name="Mérkőzések" sheetId="1" r:id="rId1"/>
    <sheet name="Eredmények" sheetId="2" r:id="rId2"/>
    <sheet name="Gólok száma" sheetId="4" r:id="rId3"/>
    <sheet name="Áttekintés" sheetId="5" r:id="rId4"/>
  </sheets>
  <definedNames>
    <definedName name="_xlnm._FilterDatabase" localSheetId="0" hidden="1">Mérkőzések!$A$1:$K$183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F3" i="2"/>
  <c r="H3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8" i="5"/>
  <c r="D27" i="5"/>
  <c r="D21" i="5"/>
  <c r="C24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2" i="5"/>
  <c r="K3" i="1"/>
  <c r="K4" i="1"/>
  <c r="K5" i="1"/>
  <c r="K6" i="1"/>
  <c r="D5" i="2" s="1"/>
  <c r="K7" i="1"/>
  <c r="K8" i="1"/>
  <c r="B9" i="2" s="1"/>
  <c r="K9" i="1"/>
  <c r="C15" i="2" s="1"/>
  <c r="K10" i="1"/>
  <c r="C6" i="2" s="1"/>
  <c r="K11" i="1"/>
  <c r="K12" i="1"/>
  <c r="K13" i="1"/>
  <c r="K14" i="1"/>
  <c r="C7" i="2" s="1"/>
  <c r="K15" i="1"/>
  <c r="B12" i="2" s="1"/>
  <c r="K16" i="1"/>
  <c r="C10" i="2" s="1"/>
  <c r="K17" i="1"/>
  <c r="D16" i="2" s="1"/>
  <c r="K18" i="1"/>
  <c r="B5" i="2" s="1"/>
  <c r="K19" i="1"/>
  <c r="K20" i="1"/>
  <c r="K21" i="1"/>
  <c r="K22" i="1"/>
  <c r="K23" i="1"/>
  <c r="K24" i="1"/>
  <c r="K25" i="1"/>
  <c r="D11" i="2" s="1"/>
  <c r="K26" i="1"/>
  <c r="E12" i="2" s="1"/>
  <c r="K27" i="1"/>
  <c r="K28" i="1"/>
  <c r="K29" i="1"/>
  <c r="K30" i="1"/>
  <c r="K31" i="1"/>
  <c r="K32" i="1"/>
  <c r="K33" i="1"/>
  <c r="K34" i="1"/>
  <c r="B14" i="2" s="1"/>
  <c r="K35" i="1"/>
  <c r="K36" i="1"/>
  <c r="K37" i="1"/>
  <c r="K38" i="1"/>
  <c r="K39" i="1"/>
  <c r="K40" i="1"/>
  <c r="K41" i="1"/>
  <c r="B13" i="2" s="1"/>
  <c r="K42" i="1"/>
  <c r="K43" i="1"/>
  <c r="K44" i="1"/>
  <c r="K45" i="1"/>
  <c r="K46" i="1"/>
  <c r="K47" i="1"/>
  <c r="K48" i="1"/>
  <c r="K49" i="1"/>
  <c r="K50" i="1"/>
  <c r="C3" i="2" s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D7" i="2" s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B4" i="2" s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C16" i="2" s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D15" i="2" s="1"/>
  <c r="K179" i="1"/>
  <c r="K180" i="1"/>
  <c r="K181" i="1"/>
  <c r="K182" i="1"/>
  <c r="K183" i="1"/>
  <c r="K2" i="1"/>
  <c r="E16" i="2" s="1"/>
  <c r="E11" i="2"/>
  <c r="E15" i="2"/>
  <c r="C4" i="2"/>
  <c r="B6" i="2"/>
  <c r="B15" i="2" l="1"/>
  <c r="D14" i="2"/>
  <c r="C12" i="2"/>
  <c r="C5" i="2"/>
  <c r="B11" i="2"/>
  <c r="D13" i="2"/>
  <c r="E14" i="2"/>
  <c r="D8" i="2"/>
  <c r="D4" i="2"/>
  <c r="B10" i="2"/>
  <c r="D10" i="2"/>
  <c r="E13" i="2"/>
  <c r="E4" i="2"/>
  <c r="C8" i="2"/>
  <c r="C11" i="2"/>
  <c r="D9" i="2"/>
  <c r="B3" i="2"/>
  <c r="B16" i="2"/>
  <c r="B8" i="2"/>
  <c r="C14" i="2"/>
  <c r="D12" i="2"/>
  <c r="E10" i="2"/>
  <c r="B7" i="2"/>
  <c r="C13" i="2"/>
  <c r="D3" i="2"/>
  <c r="E7" i="2"/>
  <c r="E5" i="2"/>
  <c r="E6" i="2"/>
  <c r="E3" i="2"/>
  <c r="I3" i="2" s="1"/>
  <c r="E9" i="2"/>
  <c r="C9" i="2"/>
  <c r="E8" i="2"/>
  <c r="D6" i="2"/>
  <c r="D26" i="5"/>
  <c r="A30" i="5" s="1"/>
  <c r="D20" i="5"/>
  <c r="C21" i="5" s="1"/>
  <c r="B1" i="5" a="1"/>
  <c r="O1" i="5" s="1"/>
  <c r="O15" i="5" s="1" a="1"/>
  <c r="O15" i="5" s="1"/>
  <c r="H9" i="2"/>
  <c r="H12" i="2"/>
  <c r="I12" i="2" s="1"/>
  <c r="H4" i="2"/>
  <c r="I4" i="2" s="1"/>
  <c r="H7" i="2"/>
  <c r="H11" i="2"/>
  <c r="I11" i="2" s="1"/>
  <c r="H15" i="2"/>
  <c r="I15" i="2" s="1"/>
  <c r="H14" i="2"/>
  <c r="H13" i="2"/>
  <c r="I13" i="2" s="1"/>
  <c r="H5" i="2"/>
  <c r="H8" i="2"/>
  <c r="I8" i="2" s="1"/>
  <c r="H10" i="2"/>
  <c r="H16" i="2"/>
  <c r="I16" i="2" s="1"/>
  <c r="H6" i="2"/>
  <c r="I14" i="2" l="1"/>
  <c r="I10" i="2"/>
  <c r="I6" i="2"/>
  <c r="I7" i="2"/>
  <c r="J12" i="2" s="1"/>
  <c r="I5" i="2"/>
  <c r="I9" i="2"/>
  <c r="D1" i="5"/>
  <c r="D3" i="5" s="1" a="1"/>
  <c r="D3" i="5" s="1"/>
  <c r="H1" i="5"/>
  <c r="H2" i="5" s="1" a="1"/>
  <c r="H2" i="5" s="1"/>
  <c r="L1" i="5"/>
  <c r="L15" i="5" s="1" a="1"/>
  <c r="L15" i="5" s="1"/>
  <c r="E1" i="5"/>
  <c r="M1" i="5"/>
  <c r="M7" i="5" s="1" a="1"/>
  <c r="M7" i="5" s="1"/>
  <c r="F1" i="5"/>
  <c r="F5" i="5" s="1" a="1"/>
  <c r="F5" i="5" s="1"/>
  <c r="C1" i="5"/>
  <c r="C10" i="5" s="1" a="1"/>
  <c r="C10" i="5" s="1"/>
  <c r="G1" i="5"/>
  <c r="G14" i="5" s="1" a="1"/>
  <c r="G14" i="5" s="1"/>
  <c r="J1" i="5"/>
  <c r="J6" i="5" s="1" a="1"/>
  <c r="J6" i="5" s="1"/>
  <c r="N1" i="5"/>
  <c r="N4" i="5" s="1" a="1"/>
  <c r="N4" i="5" s="1"/>
  <c r="K1" i="5"/>
  <c r="K3" i="5" s="1" a="1"/>
  <c r="K3" i="5" s="1"/>
  <c r="E6" i="5" a="1"/>
  <c r="E6" i="5" s="1"/>
  <c r="F4" i="5" a="1"/>
  <c r="F4" i="5" s="1"/>
  <c r="L4" i="5" a="1"/>
  <c r="L4" i="5" s="1"/>
  <c r="E15" i="5" a="1"/>
  <c r="E15" i="5" s="1"/>
  <c r="E10" i="5" a="1"/>
  <c r="E10" i="5" s="1"/>
  <c r="D13" i="5" a="1"/>
  <c r="D13" i="5" s="1"/>
  <c r="D8" i="5" a="1"/>
  <c r="D8" i="5" s="1"/>
  <c r="H12" i="5" a="1"/>
  <c r="H12" i="5" s="1"/>
  <c r="E14" i="5" a="1"/>
  <c r="E14" i="5" s="1"/>
  <c r="N7" i="5" a="1"/>
  <c r="N7" i="5" s="1"/>
  <c r="O2" i="5" a="1"/>
  <c r="O2" i="5" s="1"/>
  <c r="D4" i="5" a="1"/>
  <c r="D4" i="5" s="1"/>
  <c r="J9" i="5" a="1"/>
  <c r="J9" i="5" s="1"/>
  <c r="K4" i="5" a="1"/>
  <c r="K4" i="5" s="1"/>
  <c r="D10" i="5" a="1"/>
  <c r="D10" i="5" s="1"/>
  <c r="H9" i="5" a="1"/>
  <c r="H9" i="5" s="1"/>
  <c r="F6" i="5" a="1"/>
  <c r="F6" i="5" s="1"/>
  <c r="L13" i="5" a="1"/>
  <c r="L13" i="5" s="1"/>
  <c r="L8" i="5" a="1"/>
  <c r="L8" i="5" s="1"/>
  <c r="L3" i="5" a="1"/>
  <c r="L3" i="5" s="1"/>
  <c r="F12" i="5" a="1"/>
  <c r="F12" i="5" s="1"/>
  <c r="F7" i="5" a="1"/>
  <c r="F7" i="5" s="1"/>
  <c r="H8" i="5" a="1"/>
  <c r="H8" i="5" s="1"/>
  <c r="O13" i="5" a="1"/>
  <c r="O13" i="5" s="1"/>
  <c r="O8" i="5" a="1"/>
  <c r="O8" i="5" s="1"/>
  <c r="J4" i="5" a="1"/>
  <c r="J4" i="5" s="1"/>
  <c r="N3" i="5" a="1"/>
  <c r="N3" i="5" s="1"/>
  <c r="L11" i="5" a="1"/>
  <c r="L11" i="5" s="1"/>
  <c r="J13" i="5" a="1"/>
  <c r="J13" i="5" s="1"/>
  <c r="E3" i="5" a="1"/>
  <c r="E3" i="5" s="1"/>
  <c r="E11" i="5" a="1"/>
  <c r="E11" i="5" s="1"/>
  <c r="D11" i="5" a="1"/>
  <c r="D11" i="5" s="1"/>
  <c r="K11" i="5" a="1"/>
  <c r="K11" i="5" s="1"/>
  <c r="K6" i="5" a="1"/>
  <c r="K6" i="5" s="1"/>
  <c r="H3" i="5" a="1"/>
  <c r="H3" i="5" s="1"/>
  <c r="N13" i="5" a="1"/>
  <c r="N13" i="5" s="1"/>
  <c r="N8" i="5" a="1"/>
  <c r="N8" i="5" s="1"/>
  <c r="O3" i="5" a="1"/>
  <c r="O3" i="5" s="1"/>
  <c r="E13" i="5" a="1"/>
  <c r="E13" i="5" s="1"/>
  <c r="E8" i="5" a="1"/>
  <c r="E8" i="5" s="1"/>
  <c r="F3" i="5" a="1"/>
  <c r="F3" i="5" s="1"/>
  <c r="N14" i="5" a="1"/>
  <c r="N14" i="5" s="1"/>
  <c r="L6" i="5" a="1"/>
  <c r="L6" i="5" s="1"/>
  <c r="H10" i="5" a="1"/>
  <c r="H10" i="5" s="1"/>
  <c r="E12" i="5" a="1"/>
  <c r="E12" i="5" s="1"/>
  <c r="E7" i="5" a="1"/>
  <c r="E7" i="5" s="1"/>
  <c r="F2" i="5" a="1"/>
  <c r="F2" i="5" s="1"/>
  <c r="L12" i="5" a="1"/>
  <c r="L12" i="5" s="1"/>
  <c r="L7" i="5" a="1"/>
  <c r="L7" i="5" s="1"/>
  <c r="F13" i="5" a="1"/>
  <c r="F13" i="5" s="1"/>
  <c r="F8" i="5" a="1"/>
  <c r="F8" i="5" s="1"/>
  <c r="J12" i="5" a="1"/>
  <c r="J12" i="5" s="1"/>
  <c r="J7" i="5" a="1"/>
  <c r="J7" i="5" s="1"/>
  <c r="K2" i="5" a="1"/>
  <c r="K2" i="5" s="1"/>
  <c r="J8" i="5" a="1"/>
  <c r="J8" i="5" s="1"/>
  <c r="O9" i="5" a="1"/>
  <c r="O9" i="5" s="1"/>
  <c r="O4" i="5" a="1"/>
  <c r="O4" i="5" s="1"/>
  <c r="F11" i="5" a="1"/>
  <c r="F11" i="5" s="1"/>
  <c r="F9" i="5" a="1"/>
  <c r="F9" i="5" s="1"/>
  <c r="E9" i="5" a="1"/>
  <c r="E9" i="5" s="1"/>
  <c r="H5" i="5" a="1"/>
  <c r="H5" i="5" s="1"/>
  <c r="B1" i="5"/>
  <c r="I1" i="5"/>
  <c r="J11" i="5" a="1"/>
  <c r="J11" i="5" s="1"/>
  <c r="D12" i="5" a="1"/>
  <c r="D12" i="5" s="1"/>
  <c r="D7" i="5" a="1"/>
  <c r="D7" i="5" s="1"/>
  <c r="E2" i="5" a="1"/>
  <c r="E2" i="5" s="1"/>
  <c r="K12" i="5" a="1"/>
  <c r="K12" i="5" s="1"/>
  <c r="K7" i="5" a="1"/>
  <c r="K7" i="5" s="1"/>
  <c r="L2" i="5" a="1"/>
  <c r="L2" i="5" s="1"/>
  <c r="O11" i="5" a="1"/>
  <c r="O11" i="5" s="1"/>
  <c r="O6" i="5" a="1"/>
  <c r="O6" i="5" s="1"/>
  <c r="H7" i="5" a="1"/>
  <c r="H7" i="5" s="1"/>
  <c r="K10" i="5" a="1"/>
  <c r="K10" i="5" s="1"/>
  <c r="O7" i="5" a="1"/>
  <c r="O7" i="5" s="1"/>
  <c r="J15" i="5" a="1"/>
  <c r="J15" i="5" s="1"/>
  <c r="J10" i="5" a="1"/>
  <c r="J10" i="5" s="1"/>
  <c r="J2" i="5" a="1"/>
  <c r="J2" i="5" s="1"/>
  <c r="J5" i="5" a="1"/>
  <c r="J5" i="5" s="1"/>
  <c r="N11" i="5" a="1"/>
  <c r="N11" i="5" s="1"/>
  <c r="N9" i="5" a="1"/>
  <c r="N9" i="5" s="1"/>
  <c r="L14" i="5" a="1"/>
  <c r="L14" i="5" s="1"/>
  <c r="L9" i="5" a="1"/>
  <c r="L9" i="5" s="1"/>
  <c r="M4" i="5" a="1"/>
  <c r="M4" i="5" s="1"/>
  <c r="N15" i="5" a="1"/>
  <c r="N15" i="5" s="1"/>
  <c r="O10" i="5" a="1"/>
  <c r="O10" i="5" s="1"/>
  <c r="O5" i="5" a="1"/>
  <c r="O5" i="5" s="1"/>
  <c r="D2" i="5" a="1"/>
  <c r="D2" i="5" s="1"/>
  <c r="O14" i="5" a="1"/>
  <c r="O14" i="5" s="1"/>
  <c r="M6" i="5" a="1"/>
  <c r="M6" i="5" s="1"/>
  <c r="O12" i="5" a="1"/>
  <c r="O12" i="5" s="1"/>
  <c r="H15" i="5" a="1"/>
  <c r="H15" i="5" s="1"/>
  <c r="J9" i="2" l="1"/>
  <c r="J13" i="2"/>
  <c r="J7" i="2"/>
  <c r="J4" i="2"/>
  <c r="J14" i="2"/>
  <c r="J6" i="2"/>
  <c r="J3" i="2"/>
  <c r="J15" i="2"/>
  <c r="J8" i="2"/>
  <c r="J16" i="2"/>
  <c r="J5" i="2"/>
  <c r="J11" i="2"/>
  <c r="J10" i="2"/>
  <c r="D15" i="5" a="1"/>
  <c r="D15" i="5" s="1"/>
  <c r="H4" i="5" a="1"/>
  <c r="H4" i="5" s="1"/>
  <c r="L5" i="5" a="1"/>
  <c r="L5" i="5" s="1"/>
  <c r="M3" i="5" a="1"/>
  <c r="M3" i="5" s="1"/>
  <c r="C12" i="5" a="1"/>
  <c r="C12" i="5" s="1"/>
  <c r="M2" i="5" a="1"/>
  <c r="M2" i="5" s="1"/>
  <c r="M10" i="5" a="1"/>
  <c r="M10" i="5" s="1"/>
  <c r="M14" i="5" a="1"/>
  <c r="M14" i="5" s="1"/>
  <c r="K13" i="5" a="1"/>
  <c r="K13" i="5" s="1"/>
  <c r="H6" i="5" a="1"/>
  <c r="H6" i="5" s="1"/>
  <c r="H13" i="5" a="1"/>
  <c r="H13" i="5" s="1"/>
  <c r="H14" i="5" a="1"/>
  <c r="H14" i="5" s="1"/>
  <c r="N12" i="5" a="1"/>
  <c r="N12" i="5" s="1"/>
  <c r="H11" i="5" a="1"/>
  <c r="H11" i="5" s="1"/>
  <c r="M11" i="5" a="1"/>
  <c r="M11" i="5" s="1"/>
  <c r="L10" i="5" a="1"/>
  <c r="L10" i="5" s="1"/>
  <c r="J3" i="5" a="1"/>
  <c r="J3" i="5" s="1"/>
  <c r="G12" i="5" a="1"/>
  <c r="G12" i="5" s="1"/>
  <c r="G6" i="5" a="1"/>
  <c r="G6" i="5" s="1"/>
  <c r="G10" i="5" a="1"/>
  <c r="G10" i="5" s="1"/>
  <c r="G7" i="5" a="1"/>
  <c r="G7" i="5" s="1"/>
  <c r="G13" i="5" a="1"/>
  <c r="G13" i="5" s="1"/>
  <c r="K8" i="5" a="1"/>
  <c r="K8" i="5" s="1"/>
  <c r="M15" i="5" a="1"/>
  <c r="M15" i="5" s="1"/>
  <c r="G15" i="5" a="1"/>
  <c r="G15" i="5" s="1"/>
  <c r="M12" i="5" a="1"/>
  <c r="M12" i="5" s="1"/>
  <c r="G2" i="5" a="1"/>
  <c r="G2" i="5" s="1"/>
  <c r="G11" i="5" a="1"/>
  <c r="G11" i="5" s="1"/>
  <c r="G3" i="5" a="1"/>
  <c r="G3" i="5" s="1"/>
  <c r="M8" i="5" a="1"/>
  <c r="M8" i="5" s="1"/>
  <c r="G4" i="5" a="1"/>
  <c r="G4" i="5" s="1"/>
  <c r="G8" i="5" a="1"/>
  <c r="G8" i="5" s="1"/>
  <c r="M13" i="5" a="1"/>
  <c r="M13" i="5" s="1"/>
  <c r="M5" i="5" a="1"/>
  <c r="M5" i="5" s="1"/>
  <c r="G9" i="5" a="1"/>
  <c r="G9" i="5" s="1"/>
  <c r="K9" i="5" a="1"/>
  <c r="K9" i="5" s="1"/>
  <c r="N2" i="5" a="1"/>
  <c r="N2" i="5" s="1"/>
  <c r="M9" i="5" a="1"/>
  <c r="M9" i="5" s="1"/>
  <c r="J14" i="5" a="1"/>
  <c r="J14" i="5" s="1"/>
  <c r="N6" i="5" a="1"/>
  <c r="N6" i="5" s="1"/>
  <c r="K14" i="5" a="1"/>
  <c r="K14" i="5" s="1"/>
  <c r="N5" i="5" a="1"/>
  <c r="N5" i="5" s="1"/>
  <c r="G5" i="5" a="1"/>
  <c r="G5" i="5" s="1"/>
  <c r="K5" i="5" a="1"/>
  <c r="K5" i="5" s="1"/>
  <c r="C11" i="5" a="1"/>
  <c r="C11" i="5" s="1"/>
  <c r="C15" i="5" a="1"/>
  <c r="C15" i="5" s="1"/>
  <c r="C9" i="5" a="1"/>
  <c r="C9" i="5" s="1"/>
  <c r="N10" i="5" a="1"/>
  <c r="N10" i="5" s="1"/>
  <c r="F14" i="5" a="1"/>
  <c r="F14" i="5" s="1"/>
  <c r="F10" i="5" a="1"/>
  <c r="F10" i="5" s="1"/>
  <c r="F15" i="5" a="1"/>
  <c r="F15" i="5" s="1"/>
  <c r="C14" i="5" a="1"/>
  <c r="C14" i="5" s="1"/>
  <c r="C8" i="5" a="1"/>
  <c r="C8" i="5" s="1"/>
  <c r="C7" i="5" a="1"/>
  <c r="C7" i="5" s="1"/>
  <c r="C4" i="5" a="1"/>
  <c r="C4" i="5" s="1"/>
  <c r="C13" i="5" a="1"/>
  <c r="C13" i="5" s="1"/>
  <c r="E5" i="5" a="1"/>
  <c r="E5" i="5" s="1"/>
  <c r="E4" i="5" a="1"/>
  <c r="E4" i="5" s="1"/>
  <c r="C2" i="5" a="1"/>
  <c r="C2" i="5" s="1"/>
  <c r="C5" i="5" a="1"/>
  <c r="C5" i="5" s="1"/>
  <c r="K15" i="5" a="1"/>
  <c r="K15" i="5" s="1"/>
  <c r="C6" i="5" a="1"/>
  <c r="C6" i="5" s="1"/>
  <c r="C3" i="5" a="1"/>
  <c r="C3" i="5" s="1"/>
  <c r="D5" i="5" a="1"/>
  <c r="D5" i="5" s="1"/>
  <c r="D6" i="5" a="1"/>
  <c r="D6" i="5" s="1"/>
  <c r="D9" i="5" a="1"/>
  <c r="D9" i="5" s="1"/>
  <c r="D14" i="5" a="1"/>
  <c r="D14" i="5" s="1"/>
  <c r="I12" i="5" a="1"/>
  <c r="I12" i="5" s="1"/>
  <c r="I7" i="5" a="1"/>
  <c r="I7" i="5" s="1"/>
  <c r="I10" i="5" a="1"/>
  <c r="I10" i="5" s="1"/>
  <c r="I2" i="5" a="1"/>
  <c r="I2" i="5" s="1"/>
  <c r="I6" i="5" a="1"/>
  <c r="I6" i="5" s="1"/>
  <c r="I11" i="5" a="1"/>
  <c r="I11" i="5" s="1"/>
  <c r="I15" i="5" a="1"/>
  <c r="I15" i="5" s="1"/>
  <c r="I9" i="5" a="1"/>
  <c r="I9" i="5" s="1"/>
  <c r="I14" i="5" a="1"/>
  <c r="I14" i="5" s="1"/>
  <c r="I3" i="5" a="1"/>
  <c r="I3" i="5" s="1"/>
  <c r="I5" i="5" a="1"/>
  <c r="I5" i="5" s="1"/>
  <c r="I4" i="5" a="1"/>
  <c r="I4" i="5" s="1"/>
  <c r="I8" i="5" a="1"/>
  <c r="I8" i="5" s="1"/>
  <c r="I13" i="5" a="1"/>
  <c r="I13" i="5" s="1"/>
  <c r="B8" i="5" a="1"/>
  <c r="B8" i="5" s="1"/>
  <c r="B9" i="5" a="1"/>
  <c r="B9" i="5" s="1"/>
  <c r="B10" i="5" a="1"/>
  <c r="B10" i="5" s="1"/>
  <c r="B3" i="5" a="1"/>
  <c r="B3" i="5" s="1"/>
  <c r="B11" i="5" a="1"/>
  <c r="B11" i="5" s="1"/>
  <c r="B7" i="5" a="1"/>
  <c r="B7" i="5" s="1"/>
  <c r="B14" i="5" a="1"/>
  <c r="B14" i="5" s="1"/>
  <c r="B2" i="5" a="1"/>
  <c r="B2" i="5" s="1"/>
  <c r="B6" i="5" a="1"/>
  <c r="B6" i="5" s="1"/>
  <c r="B13" i="5" a="1"/>
  <c r="B13" i="5" s="1"/>
  <c r="B5" i="5" a="1"/>
  <c r="B5" i="5" s="1"/>
  <c r="B12" i="5" a="1"/>
  <c r="B12" i="5" s="1"/>
  <c r="B4" i="5" a="1"/>
  <c r="B4" i="5" s="1"/>
  <c r="B15" i="5" a="1"/>
  <c r="B15" i="5" s="1"/>
  <c r="D22" i="5" l="1"/>
  <c r="C22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<sst xmlns="http://schemas.openxmlformats.org/spreadsheetml/2006/main" count="592" uniqueCount="72">
  <si>
    <t>Forduló</t>
  </si>
  <si>
    <t>Dátum</t>
  </si>
  <si>
    <t>Hazai cs</t>
  </si>
  <si>
    <t>Vendég cs</t>
  </si>
  <si>
    <t>H-gól</t>
  </si>
  <si>
    <t>V-gól</t>
  </si>
  <si>
    <t>H1-gól</t>
  </si>
  <si>
    <t>V1-gól</t>
  </si>
  <si>
    <t>H2-gól</t>
  </si>
  <si>
    <t>V2-gól</t>
  </si>
  <si>
    <t>1. FORDULÓ</t>
  </si>
  <si>
    <t>Vasas N</t>
  </si>
  <si>
    <t>NEKA N</t>
  </si>
  <si>
    <t>Kisvárda N</t>
  </si>
  <si>
    <t>MTK Budapest N</t>
  </si>
  <si>
    <t>Kozármisleny N</t>
  </si>
  <si>
    <t>Vác N</t>
  </si>
  <si>
    <t>Ferencvárosi TC N</t>
  </si>
  <si>
    <t>Dunaújváros N</t>
  </si>
  <si>
    <t>Budaörs N</t>
  </si>
  <si>
    <t>Mosonmagyaróvár N</t>
  </si>
  <si>
    <t>Alba Fehérvár N</t>
  </si>
  <si>
    <t>DVSC SCHAEFFLER N</t>
  </si>
  <si>
    <t>Győri ETO N</t>
  </si>
  <si>
    <t>Békéscsaba N</t>
  </si>
  <si>
    <t>2. FORDULÓ</t>
  </si>
  <si>
    <t>3. FORDULÓ</t>
  </si>
  <si>
    <t>4. FORDULÓ</t>
  </si>
  <si>
    <t>5. FORDULÓ</t>
  </si>
  <si>
    <t>6. FORDULÓ</t>
  </si>
  <si>
    <t>7. FORDULÓ</t>
  </si>
  <si>
    <t>8. FORDULÓ</t>
  </si>
  <si>
    <t>9. FORDULÓ</t>
  </si>
  <si>
    <t>10. FORDULÓ</t>
  </si>
  <si>
    <t>11. FORDULÓ</t>
  </si>
  <si>
    <t>12. FORDULÓ</t>
  </si>
  <si>
    <t>13. FORDULÓ</t>
  </si>
  <si>
    <t>14. FORDULÓ</t>
  </si>
  <si>
    <t>15. FORDULÓ</t>
  </si>
  <si>
    <t>16. FORDULÓ</t>
  </si>
  <si>
    <t>17. FORDULÓ</t>
  </si>
  <si>
    <t>18. FORDULÓ</t>
  </si>
  <si>
    <t>19. FORDULÓ</t>
  </si>
  <si>
    <t>20. FORDULÓ</t>
  </si>
  <si>
    <t>21. FORDULÓ</t>
  </si>
  <si>
    <t>22. FORDULÓ</t>
  </si>
  <si>
    <t>23. FORDULÓ</t>
  </si>
  <si>
    <t>24. FORDULÓ</t>
  </si>
  <si>
    <t>25. FORDULÓ</t>
  </si>
  <si>
    <t>26. FORDULÓ</t>
  </si>
  <si>
    <t>Győzelem</t>
  </si>
  <si>
    <t>Csapatok</t>
  </si>
  <si>
    <t>Meccsek száma</t>
  </si>
  <si>
    <t>Gólok száma</t>
  </si>
  <si>
    <t>Pont</t>
  </si>
  <si>
    <t>Helyezés</t>
  </si>
  <si>
    <t>Játszott</t>
  </si>
  <si>
    <t>Nyert</t>
  </si>
  <si>
    <t>Vesztett</t>
  </si>
  <si>
    <t>Döntetlen</t>
  </si>
  <si>
    <t>Lőtt</t>
  </si>
  <si>
    <t>Kapott</t>
  </si>
  <si>
    <t>Mérleg</t>
  </si>
  <si>
    <t>NB I. - Női Kézilabda</t>
  </si>
  <si>
    <t>Mérkőzések száma:</t>
  </si>
  <si>
    <t>Rögzített eredmények száma:</t>
  </si>
  <si>
    <t>Dátum:</t>
  </si>
  <si>
    <t>Lejátszott mérkőzések száma:</t>
  </si>
  <si>
    <t>Következő mérkőzés napja:</t>
  </si>
  <si>
    <t>Naptárban látható mérkőzések száma:</t>
  </si>
  <si>
    <t>Ellenőrzés</t>
  </si>
  <si>
    <t>Beosztott mérkőzések száma: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</si>
</sst>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 &quot;"/>
    <numFmt numFmtId="165" formatCode="General&quot;. forduló&quot;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2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9" xfId="0" applyFont="1" applyBorder="1" applyAlignment="1">
      <alignment horizontal="center" vertical="center"/>
    </xf>
    <xf numFmtId="0" fontId="0" fillId="0" borderId="14" xfId="0" applyBorder="1"/>
    <xf numFmtId="0" fontId="0" fillId="0" borderId="11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17" xfId="0" applyFont="1" applyBorder="1" applyAlignment="1">
      <alignment horizontal="center" textRotation="90"/>
    </xf>
    <xf numFmtId="0" fontId="1" fillId="0" borderId="18" xfId="0" applyFont="1" applyBorder="1" applyAlignment="1">
      <alignment horizontal="center" textRotation="90"/>
    </xf>
    <xf numFmtId="0" fontId="1" fillId="0" borderId="19" xfId="0" applyFont="1" applyBorder="1" applyAlignment="1">
      <alignment horizontal="center" textRotation="90"/>
    </xf>
    <xf numFmtId="0" fontId="1" fillId="0" borderId="25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0" fillId="0" borderId="26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14" fontId="0" fillId="0" borderId="24" xfId="0" applyNumberFormat="1" applyBorder="1" applyAlignment="1">
      <alignment horizontal="center"/>
    </xf>
    <xf numFmtId="0" fontId="0" fillId="0" borderId="30" xfId="0" applyBorder="1"/>
    <xf numFmtId="0" fontId="0" fillId="0" borderId="16" xfId="0" applyBorder="1"/>
    <xf numFmtId="0" fontId="0" fillId="2" borderId="2" xfId="0" applyFill="1" applyBorder="1"/>
    <xf numFmtId="14" fontId="0" fillId="2" borderId="2" xfId="0" applyNumberFormat="1" applyFill="1" applyBorder="1"/>
    <xf numFmtId="164" fontId="0" fillId="0" borderId="16" xfId="0" applyNumberFormat="1" applyBorder="1" applyAlignment="1">
      <alignment vertical="center"/>
    </xf>
    <xf numFmtId="165" fontId="2" fillId="0" borderId="0" xfId="0" applyNumberFormat="1" applyFont="1" applyAlignment="1">
      <alignment horizontal="left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6">
    <dxf>
      <font>
        <color rgb="FFE1E1E1"/>
      </font>
      <fill>
        <patternFill>
          <bgColor rgb="FFE1E1E1"/>
        </patternFill>
      </fill>
    </dxf>
    <dxf>
      <font>
        <color rgb="FFE1E1E1"/>
      </font>
    </dxf>
    <dxf>
      <fill>
        <patternFill>
          <bgColor rgb="FFFFFF00"/>
        </patternFill>
      </fill>
    </dxf>
    <dxf>
      <numFmt numFmtId="166" formatCode="&quot;Hazai&quot;"/>
    </dxf>
    <dxf>
      <numFmt numFmtId="167" formatCode="&quot;Döntetlen&quot;"/>
    </dxf>
    <dxf>
      <numFmt numFmtId="168" formatCode="&quot;Hazai&quot;;&quot;Vendég&quot;"/>
    </dxf>
  </dxfs>
  <tableStyles count="1" defaultTableStyle="TableStyleMedium2" defaultPivotStyle="PivotStyleLight16">
    <tableStyle name="Invisible" pivot="0" table="0" count="0" xr9:uid="{F904C653-C53F-422E-9B66-78D4D59D8919}"/>
  </tableStyles>
  <colors>
    <mruColors>
      <color rgb="FFE8EEC4"/>
      <color rgb="FFFFFF00"/>
      <color rgb="FFE1E1E1"/>
      <color rgb="FF205020"/>
      <color rgb="FFAA5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405477716731488E-2"/>
          <c:y val="2.2956520481669539E-2"/>
          <c:w val="0.92050933860090689"/>
          <c:h val="0.69679284098361727"/>
        </c:manualLayout>
      </c:layout>
      <c:barChart>
        <c:barDir val="col"/>
        <c:grouping val="clustered"/>
        <c:varyColors val="0"/>
        <c:ser>
          <c:idx val="0"/>
          <c:order val="0"/>
          <c:tx>
            <c:v>Lőtt és</c:v>
          </c:tx>
          <c:spPr>
            <a:solidFill>
              <a:srgbClr val="FFFF00"/>
            </a:solidFill>
            <a:ln w="25400" cmpd="dbl">
              <a:gradFill>
                <a:gsLst>
                  <a:gs pos="0">
                    <a:srgbClr val="AA5A26"/>
                  </a:gs>
                  <a:gs pos="100000">
                    <a:srgbClr val="AA5A26">
                      <a:alpha val="0"/>
                    </a:srgbClr>
                  </a:gs>
                </a:gsLst>
                <a:lin ang="5400000" scaled="1"/>
              </a:gradFill>
            </a:ln>
            <a:effectLst/>
          </c:spPr>
          <c:invertIfNegative val="0"/>
          <c:cat>
            <c:strRef>
              <c:f>Eredmények!$A$3:$A$16</c:f>
              <c:strCache>
                <c:ptCount val="14"/>
                <c:pt idx="0">
                  <c:v>Alba Fehérvár N</c:v>
                </c:pt>
                <c:pt idx="1">
                  <c:v>Békéscsaba N</c:v>
                </c:pt>
                <c:pt idx="2">
                  <c:v>Budaörs N</c:v>
                </c:pt>
                <c:pt idx="3">
                  <c:v>Dunaújváros N</c:v>
                </c:pt>
                <c:pt idx="4">
                  <c:v>DVSC SCHAEFFLER N</c:v>
                </c:pt>
                <c:pt idx="5">
                  <c:v>Ferencvárosi TC N</c:v>
                </c:pt>
                <c:pt idx="6">
                  <c:v>Győri ETO N</c:v>
                </c:pt>
                <c:pt idx="7">
                  <c:v>Kisvárda N</c:v>
                </c:pt>
                <c:pt idx="8">
                  <c:v>Kozármisleny N</c:v>
                </c:pt>
                <c:pt idx="9">
                  <c:v>Mosonmagyaróvár N</c:v>
                </c:pt>
                <c:pt idx="10">
                  <c:v>MTK Budapest N</c:v>
                </c:pt>
                <c:pt idx="11">
                  <c:v>NEKA N</c:v>
                </c:pt>
                <c:pt idx="12">
                  <c:v>Vác N</c:v>
                </c:pt>
                <c:pt idx="13">
                  <c:v>Vasas N</c:v>
                </c:pt>
              </c:strCache>
            </c:strRef>
          </c:cat>
          <c:val>
            <c:numRef>
              <c:f>Eredmények!$F$3:$F$16</c:f>
              <c:numCache>
                <c:formatCode>General</c:formatCode>
                <c:ptCount val="14"/>
                <c:pt idx="0">
                  <c:v>197</c:v>
                </c:pt>
                <c:pt idx="1">
                  <c:v>185</c:v>
                </c:pt>
                <c:pt idx="2">
                  <c:v>194</c:v>
                </c:pt>
                <c:pt idx="3">
                  <c:v>181</c:v>
                </c:pt>
                <c:pt idx="4">
                  <c:v>214</c:v>
                </c:pt>
                <c:pt idx="5">
                  <c:v>274</c:v>
                </c:pt>
                <c:pt idx="6">
                  <c:v>287</c:v>
                </c:pt>
                <c:pt idx="7">
                  <c:v>178</c:v>
                </c:pt>
                <c:pt idx="8">
                  <c:v>183</c:v>
                </c:pt>
                <c:pt idx="9">
                  <c:v>303</c:v>
                </c:pt>
                <c:pt idx="10">
                  <c:v>184</c:v>
                </c:pt>
                <c:pt idx="11">
                  <c:v>165</c:v>
                </c:pt>
                <c:pt idx="12">
                  <c:v>200</c:v>
                </c:pt>
                <c:pt idx="13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3-41F7-B8F9-79E9931AF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"/>
        <c:overlap val="100"/>
        <c:axId val="169121296"/>
        <c:axId val="362923824"/>
      </c:barChart>
      <c:barChart>
        <c:barDir val="col"/>
        <c:grouping val="clustered"/>
        <c:varyColors val="0"/>
        <c:ser>
          <c:idx val="1"/>
          <c:order val="1"/>
          <c:tx>
            <c:v>kapott gólok száma</c:v>
          </c:tx>
          <c:spPr>
            <a:gradFill>
              <a:gsLst>
                <a:gs pos="0">
                  <a:srgbClr val="205020">
                    <a:alpha val="0"/>
                  </a:srgbClr>
                </a:gs>
                <a:gs pos="100000">
                  <a:srgbClr val="205020"/>
                </a:gs>
              </a:gsLst>
              <a:lin ang="5400000" scaled="1"/>
            </a:gradFill>
            <a:ln w="12700">
              <a:solidFill>
                <a:srgbClr val="205020"/>
              </a:solidFill>
              <a:prstDash val="sysDash"/>
            </a:ln>
            <a:effectLst/>
          </c:spPr>
          <c:invertIfNegative val="0"/>
          <c:cat>
            <c:strRef>
              <c:f>Eredmények!$A$3:$A$16</c:f>
              <c:strCache>
                <c:ptCount val="14"/>
                <c:pt idx="0">
                  <c:v>Alba Fehérvár N</c:v>
                </c:pt>
                <c:pt idx="1">
                  <c:v>Békéscsaba N</c:v>
                </c:pt>
                <c:pt idx="2">
                  <c:v>Budaörs N</c:v>
                </c:pt>
                <c:pt idx="3">
                  <c:v>Dunaújváros N</c:v>
                </c:pt>
                <c:pt idx="4">
                  <c:v>DVSC SCHAEFFLER N</c:v>
                </c:pt>
                <c:pt idx="5">
                  <c:v>Ferencvárosi TC N</c:v>
                </c:pt>
                <c:pt idx="6">
                  <c:v>Győri ETO N</c:v>
                </c:pt>
                <c:pt idx="7">
                  <c:v>Kisvárda N</c:v>
                </c:pt>
                <c:pt idx="8">
                  <c:v>Kozármisleny N</c:v>
                </c:pt>
                <c:pt idx="9">
                  <c:v>Mosonmagyaróvár N</c:v>
                </c:pt>
                <c:pt idx="10">
                  <c:v>MTK Budapest N</c:v>
                </c:pt>
                <c:pt idx="11">
                  <c:v>NEKA N</c:v>
                </c:pt>
                <c:pt idx="12">
                  <c:v>Vác N</c:v>
                </c:pt>
                <c:pt idx="13">
                  <c:v>Vasas N</c:v>
                </c:pt>
              </c:strCache>
            </c:strRef>
          </c:cat>
          <c:val>
            <c:numRef>
              <c:f>Eredmények!$G$3:$G$16</c:f>
              <c:numCache>
                <c:formatCode>General</c:formatCode>
                <c:ptCount val="14"/>
                <c:pt idx="0">
                  <c:v>214</c:v>
                </c:pt>
                <c:pt idx="1">
                  <c:v>213</c:v>
                </c:pt>
                <c:pt idx="2">
                  <c:v>213</c:v>
                </c:pt>
                <c:pt idx="3">
                  <c:v>226</c:v>
                </c:pt>
                <c:pt idx="4">
                  <c:v>172</c:v>
                </c:pt>
                <c:pt idx="5">
                  <c:v>166</c:v>
                </c:pt>
                <c:pt idx="6">
                  <c:v>180</c:v>
                </c:pt>
                <c:pt idx="7">
                  <c:v>191</c:v>
                </c:pt>
                <c:pt idx="8">
                  <c:v>264</c:v>
                </c:pt>
                <c:pt idx="9">
                  <c:v>232</c:v>
                </c:pt>
                <c:pt idx="10">
                  <c:v>234</c:v>
                </c:pt>
                <c:pt idx="11">
                  <c:v>180</c:v>
                </c:pt>
                <c:pt idx="12">
                  <c:v>227</c:v>
                </c:pt>
                <c:pt idx="13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83-41F7-B8F9-79E9931AF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1"/>
        <c:overlap val="94"/>
        <c:axId val="177456512"/>
        <c:axId val="371234464"/>
      </c:barChart>
      <c:catAx>
        <c:axId val="16912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rgbClr val="E1E1E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62923824"/>
        <c:crosses val="autoZero"/>
        <c:auto val="1"/>
        <c:lblAlgn val="ctr"/>
        <c:lblOffset val="100"/>
        <c:noMultiLvlLbl val="0"/>
      </c:catAx>
      <c:valAx>
        <c:axId val="36292382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15875">
            <a:solidFill>
              <a:srgbClr val="20502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0502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9121296"/>
        <c:crosses val="autoZero"/>
        <c:crossBetween val="between"/>
        <c:minorUnit val="50"/>
      </c:valAx>
      <c:valAx>
        <c:axId val="371234464"/>
        <c:scaling>
          <c:orientation val="minMax"/>
          <c:max val="1000"/>
        </c:scaling>
        <c:delete val="1"/>
        <c:axPos val="r"/>
        <c:numFmt formatCode="General" sourceLinked="1"/>
        <c:majorTickMark val="out"/>
        <c:minorTickMark val="none"/>
        <c:tickLblPos val="nextTo"/>
        <c:crossAx val="177456512"/>
        <c:crosses val="max"/>
        <c:crossBetween val="between"/>
      </c:valAx>
      <c:catAx>
        <c:axId val="177456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1234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914507083554296"/>
          <c:y val="2.0260567188739899E-2"/>
          <c:w val="0.44130946461379611"/>
          <c:h val="7.04352717324055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rgbClr val="20502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66000">
          <a:srgbClr val="E8EEC4"/>
        </a:gs>
        <a:gs pos="76000">
          <a:srgbClr val="AA5A26"/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9CFEE2-3272-401C-9E58-7757353DD00F}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07437CB-DCC5-47F3-B471-D576D22067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6FE5-5A01-43BF-8597-51681251D3AD}">
  <dimension ref="A1:K183"/>
  <sheetViews>
    <sheetView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12.42578125" bestFit="1" customWidth="1"/>
    <col min="2" max="2" width="15.28515625" bestFit="1" customWidth="1"/>
    <col min="3" max="4" width="19.42578125" bestFit="1" customWidth="1"/>
    <col min="11" max="11" width="12.28515625" style="6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50</v>
      </c>
    </row>
    <row r="2" spans="1:11" x14ac:dyDescent="0.25">
      <c r="A2" s="3" t="s">
        <v>10</v>
      </c>
      <c r="B2" s="4">
        <v>45171.791666666664</v>
      </c>
      <c r="C2" s="3" t="s">
        <v>11</v>
      </c>
      <c r="D2" s="3" t="s">
        <v>12</v>
      </c>
      <c r="E2" s="3">
        <v>27</v>
      </c>
      <c r="F2" s="3">
        <v>23</v>
      </c>
      <c r="G2" s="3">
        <v>15</v>
      </c>
      <c r="H2" s="3">
        <v>10</v>
      </c>
      <c r="I2" s="3">
        <v>12</v>
      </c>
      <c r="J2" s="3">
        <v>13</v>
      </c>
      <c r="K2" s="5">
        <f t="shared" ref="K2:K33" si="0">IF(E2&gt;F2,1,IF(E2&lt;F2,-1,IF(ISBLANK(E2),"-",0)))</f>
        <v>1</v>
      </c>
    </row>
    <row r="3" spans="1:11" x14ac:dyDescent="0.25">
      <c r="A3" s="3" t="s">
        <v>10</v>
      </c>
      <c r="B3" s="4">
        <v>45171.75</v>
      </c>
      <c r="C3" s="3" t="s">
        <v>13</v>
      </c>
      <c r="D3" s="3" t="s">
        <v>14</v>
      </c>
      <c r="E3" s="3">
        <v>28</v>
      </c>
      <c r="F3" s="3">
        <v>25</v>
      </c>
      <c r="G3" s="3">
        <v>14</v>
      </c>
      <c r="H3" s="3">
        <v>15</v>
      </c>
      <c r="I3" s="3">
        <v>14</v>
      </c>
      <c r="J3" s="3">
        <v>10</v>
      </c>
      <c r="K3" s="5">
        <f t="shared" si="0"/>
        <v>1</v>
      </c>
    </row>
    <row r="4" spans="1:11" x14ac:dyDescent="0.25">
      <c r="A4" s="3" t="s">
        <v>10</v>
      </c>
      <c r="B4" s="4">
        <v>45171.75</v>
      </c>
      <c r="C4" s="3" t="s">
        <v>15</v>
      </c>
      <c r="D4" s="3" t="s">
        <v>16</v>
      </c>
      <c r="E4" s="3">
        <v>23</v>
      </c>
      <c r="F4" s="3">
        <v>26</v>
      </c>
      <c r="G4" s="3">
        <v>14</v>
      </c>
      <c r="H4" s="3">
        <v>14</v>
      </c>
      <c r="I4" s="3">
        <v>9</v>
      </c>
      <c r="J4" s="3">
        <v>12</v>
      </c>
      <c r="K4" s="5">
        <f t="shared" si="0"/>
        <v>-1</v>
      </c>
    </row>
    <row r="5" spans="1:11" x14ac:dyDescent="0.25">
      <c r="A5" s="3" t="s">
        <v>10</v>
      </c>
      <c r="B5" s="4">
        <v>45171.729166666664</v>
      </c>
      <c r="C5" s="3" t="s">
        <v>17</v>
      </c>
      <c r="D5" s="3" t="s">
        <v>18</v>
      </c>
      <c r="E5" s="3">
        <v>44</v>
      </c>
      <c r="F5" s="3">
        <v>21</v>
      </c>
      <c r="G5" s="3">
        <v>25</v>
      </c>
      <c r="H5" s="3">
        <v>8</v>
      </c>
      <c r="I5" s="3">
        <v>19</v>
      </c>
      <c r="J5" s="3">
        <v>13</v>
      </c>
      <c r="K5" s="5">
        <f t="shared" si="0"/>
        <v>1</v>
      </c>
    </row>
    <row r="6" spans="1:11" x14ac:dyDescent="0.25">
      <c r="A6" s="3" t="s">
        <v>10</v>
      </c>
      <c r="B6" s="4">
        <v>45171.708333333336</v>
      </c>
      <c r="C6" s="3" t="s">
        <v>19</v>
      </c>
      <c r="D6" s="3" t="s">
        <v>20</v>
      </c>
      <c r="E6" s="3">
        <v>29</v>
      </c>
      <c r="F6" s="3">
        <v>36</v>
      </c>
      <c r="G6" s="3">
        <v>14</v>
      </c>
      <c r="H6" s="3">
        <v>19</v>
      </c>
      <c r="I6" s="3">
        <v>15</v>
      </c>
      <c r="J6" s="3">
        <v>17</v>
      </c>
      <c r="K6" s="5">
        <f t="shared" si="0"/>
        <v>-1</v>
      </c>
    </row>
    <row r="7" spans="1:11" x14ac:dyDescent="0.25">
      <c r="A7" s="3" t="s">
        <v>10</v>
      </c>
      <c r="B7" s="4">
        <v>45170.75</v>
      </c>
      <c r="C7" s="3" t="s">
        <v>21</v>
      </c>
      <c r="D7" s="3" t="s">
        <v>22</v>
      </c>
      <c r="E7" s="3">
        <v>23</v>
      </c>
      <c r="F7" s="3">
        <v>31</v>
      </c>
      <c r="G7" s="3">
        <v>11</v>
      </c>
      <c r="H7" s="3">
        <v>18</v>
      </c>
      <c r="I7" s="3">
        <v>12</v>
      </c>
      <c r="J7" s="3">
        <v>13</v>
      </c>
      <c r="K7" s="5">
        <f t="shared" si="0"/>
        <v>-1</v>
      </c>
    </row>
    <row r="8" spans="1:11" x14ac:dyDescent="0.25">
      <c r="A8" s="3" t="s">
        <v>10</v>
      </c>
      <c r="B8" s="4">
        <v>45168.71875</v>
      </c>
      <c r="C8" s="3" t="s">
        <v>23</v>
      </c>
      <c r="D8" s="3" t="s">
        <v>24</v>
      </c>
      <c r="E8" s="3">
        <v>37</v>
      </c>
      <c r="F8" s="3">
        <v>23</v>
      </c>
      <c r="G8" s="3">
        <v>16</v>
      </c>
      <c r="H8" s="3">
        <v>13</v>
      </c>
      <c r="I8" s="3">
        <v>21</v>
      </c>
      <c r="J8" s="3">
        <v>10</v>
      </c>
      <c r="K8" s="5">
        <f t="shared" si="0"/>
        <v>1</v>
      </c>
    </row>
    <row r="9" spans="1:11" x14ac:dyDescent="0.25">
      <c r="A9" s="3" t="s">
        <v>25</v>
      </c>
      <c r="B9" s="4">
        <v>45178.75</v>
      </c>
      <c r="C9" s="3" t="s">
        <v>16</v>
      </c>
      <c r="D9" s="3" t="s">
        <v>13</v>
      </c>
      <c r="E9" s="3">
        <v>26</v>
      </c>
      <c r="F9" s="3">
        <v>23</v>
      </c>
      <c r="G9" s="3">
        <v>17</v>
      </c>
      <c r="H9" s="3">
        <v>16</v>
      </c>
      <c r="I9" s="3">
        <v>9</v>
      </c>
      <c r="J9" s="3">
        <v>7</v>
      </c>
      <c r="K9" s="5">
        <f t="shared" si="0"/>
        <v>1</v>
      </c>
    </row>
    <row r="10" spans="1:11" x14ac:dyDescent="0.25">
      <c r="A10" s="3" t="s">
        <v>25</v>
      </c>
      <c r="B10" s="4">
        <v>45178.708333333336</v>
      </c>
      <c r="C10" s="3" t="s">
        <v>18</v>
      </c>
      <c r="D10" s="3" t="s">
        <v>21</v>
      </c>
      <c r="E10" s="3">
        <v>35</v>
      </c>
      <c r="F10" s="3">
        <v>33</v>
      </c>
      <c r="G10" s="3">
        <v>17</v>
      </c>
      <c r="H10" s="3">
        <v>15</v>
      </c>
      <c r="I10" s="3">
        <v>18</v>
      </c>
      <c r="J10" s="3">
        <v>18</v>
      </c>
      <c r="K10" s="5">
        <f t="shared" si="0"/>
        <v>1</v>
      </c>
    </row>
    <row r="11" spans="1:11" x14ac:dyDescent="0.25">
      <c r="A11" s="3" t="s">
        <v>25</v>
      </c>
      <c r="B11" s="4">
        <v>45178.708333333336</v>
      </c>
      <c r="C11" s="3" t="s">
        <v>14</v>
      </c>
      <c r="D11" s="3" t="s">
        <v>19</v>
      </c>
      <c r="E11" s="3">
        <v>32</v>
      </c>
      <c r="F11" s="3">
        <v>33</v>
      </c>
      <c r="G11" s="3">
        <v>19</v>
      </c>
      <c r="H11" s="3">
        <v>18</v>
      </c>
      <c r="I11" s="3">
        <v>13</v>
      </c>
      <c r="J11" s="3">
        <v>15</v>
      </c>
      <c r="K11" s="5">
        <f t="shared" si="0"/>
        <v>-1</v>
      </c>
    </row>
    <row r="12" spans="1:11" x14ac:dyDescent="0.25">
      <c r="A12" s="3" t="s">
        <v>25</v>
      </c>
      <c r="B12" s="4">
        <v>45178.708333333336</v>
      </c>
      <c r="C12" s="3" t="s">
        <v>12</v>
      </c>
      <c r="D12" s="3" t="s">
        <v>15</v>
      </c>
      <c r="E12" s="3">
        <v>30</v>
      </c>
      <c r="F12" s="3">
        <v>26</v>
      </c>
      <c r="G12" s="3">
        <v>16</v>
      </c>
      <c r="H12" s="3">
        <v>14</v>
      </c>
      <c r="I12" s="3">
        <v>14</v>
      </c>
      <c r="J12" s="3">
        <v>12</v>
      </c>
      <c r="K12" s="5">
        <f t="shared" si="0"/>
        <v>1</v>
      </c>
    </row>
    <row r="13" spans="1:11" x14ac:dyDescent="0.25">
      <c r="A13" s="3" t="s">
        <v>25</v>
      </c>
      <c r="B13" s="4">
        <v>45175.75</v>
      </c>
      <c r="C13" s="3" t="s">
        <v>24</v>
      </c>
      <c r="D13" s="3" t="s">
        <v>17</v>
      </c>
      <c r="E13" s="3">
        <v>26</v>
      </c>
      <c r="F13" s="3">
        <v>42</v>
      </c>
      <c r="G13" s="3">
        <v>14</v>
      </c>
      <c r="H13" s="3">
        <v>18</v>
      </c>
      <c r="I13" s="3">
        <v>12</v>
      </c>
      <c r="J13" s="3">
        <v>24</v>
      </c>
      <c r="K13" s="5">
        <f t="shared" si="0"/>
        <v>-1</v>
      </c>
    </row>
    <row r="14" spans="1:11" x14ac:dyDescent="0.25">
      <c r="A14" s="3" t="s">
        <v>25</v>
      </c>
      <c r="B14" s="4">
        <v>45175.75</v>
      </c>
      <c r="C14" s="3" t="s">
        <v>22</v>
      </c>
      <c r="D14" s="3" t="s">
        <v>11</v>
      </c>
      <c r="E14" s="3">
        <v>31</v>
      </c>
      <c r="F14" s="3">
        <v>23</v>
      </c>
      <c r="G14" s="3">
        <v>12</v>
      </c>
      <c r="H14" s="3">
        <v>11</v>
      </c>
      <c r="I14" s="3">
        <v>19</v>
      </c>
      <c r="J14" s="3">
        <v>12</v>
      </c>
      <c r="K14" s="5">
        <f t="shared" si="0"/>
        <v>1</v>
      </c>
    </row>
    <row r="15" spans="1:11" x14ac:dyDescent="0.25">
      <c r="A15" s="3" t="s">
        <v>25</v>
      </c>
      <c r="B15" s="4">
        <v>45175.75</v>
      </c>
      <c r="C15" s="3" t="s">
        <v>20</v>
      </c>
      <c r="D15" s="3" t="s">
        <v>23</v>
      </c>
      <c r="E15" s="3">
        <v>33</v>
      </c>
      <c r="F15" s="3">
        <v>30</v>
      </c>
      <c r="G15" s="3">
        <v>15</v>
      </c>
      <c r="H15" s="3">
        <v>13</v>
      </c>
      <c r="I15" s="3">
        <v>18</v>
      </c>
      <c r="J15" s="3">
        <v>17</v>
      </c>
      <c r="K15" s="5">
        <f t="shared" si="0"/>
        <v>1</v>
      </c>
    </row>
    <row r="16" spans="1:11" x14ac:dyDescent="0.25">
      <c r="A16" s="3" t="s">
        <v>26</v>
      </c>
      <c r="B16" s="4">
        <v>45185.75</v>
      </c>
      <c r="C16" s="3" t="s">
        <v>13</v>
      </c>
      <c r="D16" s="3" t="s">
        <v>15</v>
      </c>
      <c r="E16" s="3">
        <v>26</v>
      </c>
      <c r="F16" s="3">
        <v>22</v>
      </c>
      <c r="G16" s="3">
        <v>12</v>
      </c>
      <c r="H16" s="3">
        <v>12</v>
      </c>
      <c r="I16" s="3">
        <v>14</v>
      </c>
      <c r="J16" s="3">
        <v>10</v>
      </c>
      <c r="K16" s="5">
        <f t="shared" si="0"/>
        <v>1</v>
      </c>
    </row>
    <row r="17" spans="1:11" x14ac:dyDescent="0.25">
      <c r="A17" s="3" t="s">
        <v>26</v>
      </c>
      <c r="B17" s="4">
        <v>45185.75</v>
      </c>
      <c r="C17" s="3" t="s">
        <v>11</v>
      </c>
      <c r="D17" s="3" t="s">
        <v>18</v>
      </c>
      <c r="E17" s="3">
        <v>26</v>
      </c>
      <c r="F17" s="3">
        <v>32</v>
      </c>
      <c r="G17" s="3">
        <v>17</v>
      </c>
      <c r="H17" s="3">
        <v>15</v>
      </c>
      <c r="I17" s="3">
        <v>9</v>
      </c>
      <c r="J17" s="3">
        <v>17</v>
      </c>
      <c r="K17" s="5">
        <f t="shared" si="0"/>
        <v>-1</v>
      </c>
    </row>
    <row r="18" spans="1:11" x14ac:dyDescent="0.25">
      <c r="A18" s="3" t="s">
        <v>26</v>
      </c>
      <c r="B18" s="4">
        <v>45185.708333333336</v>
      </c>
      <c r="C18" s="3" t="s">
        <v>19</v>
      </c>
      <c r="D18" s="3" t="s">
        <v>16</v>
      </c>
      <c r="E18" s="3">
        <v>29</v>
      </c>
      <c r="F18" s="3">
        <v>24</v>
      </c>
      <c r="G18" s="3">
        <v>16</v>
      </c>
      <c r="H18" s="3">
        <v>17</v>
      </c>
      <c r="I18" s="3">
        <v>13</v>
      </c>
      <c r="J18" s="3">
        <v>7</v>
      </c>
      <c r="K18" s="5">
        <f t="shared" si="0"/>
        <v>1</v>
      </c>
    </row>
    <row r="19" spans="1:11" x14ac:dyDescent="0.25">
      <c r="A19" s="3" t="s">
        <v>26</v>
      </c>
      <c r="B19" s="4">
        <v>45184.75</v>
      </c>
      <c r="C19" s="3" t="s">
        <v>21</v>
      </c>
      <c r="D19" s="3" t="s">
        <v>24</v>
      </c>
      <c r="E19" s="3">
        <v>31</v>
      </c>
      <c r="F19" s="3">
        <v>35</v>
      </c>
      <c r="G19" s="3">
        <v>13</v>
      </c>
      <c r="H19" s="3">
        <v>17</v>
      </c>
      <c r="I19" s="3">
        <v>18</v>
      </c>
      <c r="J19" s="3">
        <v>18</v>
      </c>
      <c r="K19" s="5">
        <f t="shared" si="0"/>
        <v>-1</v>
      </c>
    </row>
    <row r="20" spans="1:11" x14ac:dyDescent="0.25">
      <c r="A20" s="3" t="s">
        <v>26</v>
      </c>
      <c r="B20" s="4">
        <v>45182.75</v>
      </c>
      <c r="C20" s="3" t="s">
        <v>17</v>
      </c>
      <c r="D20" s="3" t="s">
        <v>20</v>
      </c>
      <c r="E20" s="3">
        <v>30</v>
      </c>
      <c r="F20" s="3">
        <v>27</v>
      </c>
      <c r="G20" s="3">
        <v>15</v>
      </c>
      <c r="H20" s="3">
        <v>13</v>
      </c>
      <c r="I20" s="3">
        <v>15</v>
      </c>
      <c r="J20" s="3">
        <v>14</v>
      </c>
      <c r="K20" s="5">
        <f t="shared" si="0"/>
        <v>1</v>
      </c>
    </row>
    <row r="21" spans="1:11" x14ac:dyDescent="0.25">
      <c r="A21" s="3" t="s">
        <v>26</v>
      </c>
      <c r="B21" s="4">
        <v>45182.75</v>
      </c>
      <c r="C21" s="3" t="s">
        <v>23</v>
      </c>
      <c r="D21" s="3" t="s">
        <v>14</v>
      </c>
      <c r="E21" s="3">
        <v>38</v>
      </c>
      <c r="F21" s="3">
        <v>24</v>
      </c>
      <c r="G21" s="3">
        <v>19</v>
      </c>
      <c r="H21" s="3">
        <v>9</v>
      </c>
      <c r="I21" s="3">
        <v>19</v>
      </c>
      <c r="J21" s="3">
        <v>15</v>
      </c>
      <c r="K21" s="5">
        <f t="shared" si="0"/>
        <v>1</v>
      </c>
    </row>
    <row r="22" spans="1:11" x14ac:dyDescent="0.25">
      <c r="A22" s="3" t="s">
        <v>26</v>
      </c>
      <c r="B22" s="4">
        <v>45182.708333333336</v>
      </c>
      <c r="C22" s="3" t="s">
        <v>12</v>
      </c>
      <c r="D22" s="3" t="s">
        <v>22</v>
      </c>
      <c r="E22" s="3">
        <v>19</v>
      </c>
      <c r="F22" s="3">
        <v>30</v>
      </c>
      <c r="G22" s="3">
        <v>7</v>
      </c>
      <c r="H22" s="3">
        <v>12</v>
      </c>
      <c r="I22" s="3">
        <v>12</v>
      </c>
      <c r="J22" s="3">
        <v>18</v>
      </c>
      <c r="K22" s="5">
        <f t="shared" si="0"/>
        <v>-1</v>
      </c>
    </row>
    <row r="23" spans="1:11" x14ac:dyDescent="0.25">
      <c r="A23" s="3" t="s">
        <v>27</v>
      </c>
      <c r="B23" s="4">
        <v>45192.75</v>
      </c>
      <c r="C23" s="3" t="s">
        <v>24</v>
      </c>
      <c r="D23" s="3" t="s">
        <v>11</v>
      </c>
      <c r="E23" s="3">
        <v>23</v>
      </c>
      <c r="F23" s="3">
        <v>26</v>
      </c>
      <c r="G23" s="3">
        <v>13</v>
      </c>
      <c r="H23" s="3">
        <v>12</v>
      </c>
      <c r="I23" s="3">
        <v>10</v>
      </c>
      <c r="J23" s="3">
        <v>14</v>
      </c>
      <c r="K23" s="5">
        <f t="shared" si="0"/>
        <v>-1</v>
      </c>
    </row>
    <row r="24" spans="1:11" x14ac:dyDescent="0.25">
      <c r="A24" s="3" t="s">
        <v>27</v>
      </c>
      <c r="B24" s="4">
        <v>45192.75</v>
      </c>
      <c r="C24" s="3" t="s">
        <v>13</v>
      </c>
      <c r="D24" s="3" t="s">
        <v>12</v>
      </c>
      <c r="E24" s="3">
        <v>24</v>
      </c>
      <c r="F24" s="3">
        <v>23</v>
      </c>
      <c r="G24" s="3">
        <v>13</v>
      </c>
      <c r="H24" s="3">
        <v>12</v>
      </c>
      <c r="I24" s="3">
        <v>11</v>
      </c>
      <c r="J24" s="3">
        <v>11</v>
      </c>
      <c r="K24" s="5">
        <f t="shared" si="0"/>
        <v>1</v>
      </c>
    </row>
    <row r="25" spans="1:11" x14ac:dyDescent="0.25">
      <c r="A25" s="3" t="s">
        <v>27</v>
      </c>
      <c r="B25" s="4">
        <v>45192.75</v>
      </c>
      <c r="C25" s="3" t="s">
        <v>15</v>
      </c>
      <c r="D25" s="3" t="s">
        <v>19</v>
      </c>
      <c r="E25" s="3">
        <v>30</v>
      </c>
      <c r="F25" s="3">
        <v>27</v>
      </c>
      <c r="G25" s="3">
        <v>13</v>
      </c>
      <c r="H25" s="3">
        <v>12</v>
      </c>
      <c r="I25" s="3">
        <v>17</v>
      </c>
      <c r="J25" s="3">
        <v>15</v>
      </c>
      <c r="K25" s="5">
        <f t="shared" si="0"/>
        <v>1</v>
      </c>
    </row>
    <row r="26" spans="1:11" x14ac:dyDescent="0.25">
      <c r="A26" s="3" t="s">
        <v>27</v>
      </c>
      <c r="B26" s="4">
        <v>45191.75</v>
      </c>
      <c r="C26" s="3" t="s">
        <v>20</v>
      </c>
      <c r="D26" s="3" t="s">
        <v>21</v>
      </c>
      <c r="E26" s="3">
        <v>34</v>
      </c>
      <c r="F26" s="3">
        <v>22</v>
      </c>
      <c r="G26" s="3">
        <v>20</v>
      </c>
      <c r="H26" s="3">
        <v>10</v>
      </c>
      <c r="I26" s="3">
        <v>14</v>
      </c>
      <c r="J26" s="3">
        <v>12</v>
      </c>
      <c r="K26" s="5">
        <f t="shared" si="0"/>
        <v>1</v>
      </c>
    </row>
    <row r="27" spans="1:11" x14ac:dyDescent="0.25">
      <c r="A27" s="3" t="s">
        <v>27</v>
      </c>
      <c r="B27" s="4">
        <v>45189.770833333336</v>
      </c>
      <c r="C27" s="3" t="s">
        <v>16</v>
      </c>
      <c r="D27" s="3" t="s">
        <v>23</v>
      </c>
      <c r="E27" s="3">
        <v>22</v>
      </c>
      <c r="F27" s="3">
        <v>38</v>
      </c>
      <c r="G27" s="3">
        <v>11</v>
      </c>
      <c r="H27" s="3">
        <v>20</v>
      </c>
      <c r="I27" s="3">
        <v>11</v>
      </c>
      <c r="J27" s="3">
        <v>18</v>
      </c>
      <c r="K27" s="5">
        <f t="shared" si="0"/>
        <v>-1</v>
      </c>
    </row>
    <row r="28" spans="1:11" x14ac:dyDescent="0.25">
      <c r="A28" s="3" t="s">
        <v>27</v>
      </c>
      <c r="B28" s="4">
        <v>45189.75</v>
      </c>
      <c r="C28" s="3" t="s">
        <v>14</v>
      </c>
      <c r="D28" s="3" t="s">
        <v>17</v>
      </c>
      <c r="E28" s="3">
        <v>19</v>
      </c>
      <c r="F28" s="3">
        <v>41</v>
      </c>
      <c r="G28" s="3">
        <v>10</v>
      </c>
      <c r="H28" s="3">
        <v>22</v>
      </c>
      <c r="I28" s="3">
        <v>9</v>
      </c>
      <c r="J28" s="3">
        <v>19</v>
      </c>
      <c r="K28" s="5">
        <f t="shared" si="0"/>
        <v>-1</v>
      </c>
    </row>
    <row r="29" spans="1:11" x14ac:dyDescent="0.25">
      <c r="A29" s="3" t="s">
        <v>27</v>
      </c>
      <c r="B29" s="4">
        <v>45189.708333333336</v>
      </c>
      <c r="C29" s="3" t="s">
        <v>22</v>
      </c>
      <c r="D29" s="3" t="s">
        <v>18</v>
      </c>
      <c r="E29" s="3">
        <v>31</v>
      </c>
      <c r="F29" s="3">
        <v>19</v>
      </c>
      <c r="G29" s="3">
        <v>16</v>
      </c>
      <c r="H29" s="3">
        <v>7</v>
      </c>
      <c r="I29" s="3">
        <v>15</v>
      </c>
      <c r="J29" s="3">
        <v>12</v>
      </c>
      <c r="K29" s="5">
        <f t="shared" si="0"/>
        <v>1</v>
      </c>
    </row>
    <row r="30" spans="1:11" x14ac:dyDescent="0.25">
      <c r="A30" s="3" t="s">
        <v>28</v>
      </c>
      <c r="B30" s="4">
        <v>45205.75</v>
      </c>
      <c r="C30" s="3" t="s">
        <v>21</v>
      </c>
      <c r="D30" s="3" t="s">
        <v>14</v>
      </c>
      <c r="E30" s="3">
        <v>29</v>
      </c>
      <c r="F30" s="3">
        <v>29</v>
      </c>
      <c r="G30" s="3">
        <v>15</v>
      </c>
      <c r="H30" s="3">
        <v>14</v>
      </c>
      <c r="I30" s="3">
        <v>14</v>
      </c>
      <c r="J30" s="3">
        <v>15</v>
      </c>
      <c r="K30" s="5">
        <f t="shared" si="0"/>
        <v>0</v>
      </c>
    </row>
    <row r="31" spans="1:11" x14ac:dyDescent="0.25">
      <c r="A31" s="3" t="s">
        <v>28</v>
      </c>
      <c r="B31" s="4">
        <v>45205.75</v>
      </c>
      <c r="C31" s="3" t="s">
        <v>22</v>
      </c>
      <c r="D31" s="3" t="s">
        <v>24</v>
      </c>
      <c r="E31" s="3">
        <v>29</v>
      </c>
      <c r="F31" s="3">
        <v>29</v>
      </c>
      <c r="G31" s="3">
        <v>15</v>
      </c>
      <c r="H31" s="3">
        <v>14</v>
      </c>
      <c r="I31" s="3">
        <v>14</v>
      </c>
      <c r="J31" s="3">
        <v>15</v>
      </c>
      <c r="K31" s="5">
        <f t="shared" si="0"/>
        <v>0</v>
      </c>
    </row>
    <row r="32" spans="1:11" x14ac:dyDescent="0.25">
      <c r="A32" s="3" t="s">
        <v>28</v>
      </c>
      <c r="B32" s="4">
        <v>45205.75</v>
      </c>
      <c r="C32" s="3" t="s">
        <v>11</v>
      </c>
      <c r="D32" s="3" t="s">
        <v>20</v>
      </c>
      <c r="E32" s="3">
        <v>28</v>
      </c>
      <c r="F32" s="3">
        <v>37</v>
      </c>
      <c r="G32" s="3">
        <v>12</v>
      </c>
      <c r="H32" s="3">
        <v>17</v>
      </c>
      <c r="I32" s="3">
        <v>16</v>
      </c>
      <c r="J32" s="3">
        <v>20</v>
      </c>
      <c r="K32" s="5">
        <f t="shared" si="0"/>
        <v>-1</v>
      </c>
    </row>
    <row r="33" spans="1:11" x14ac:dyDescent="0.25">
      <c r="A33" s="3" t="s">
        <v>28</v>
      </c>
      <c r="B33" s="4">
        <v>45206.666666666664</v>
      </c>
      <c r="C33" s="3" t="s">
        <v>23</v>
      </c>
      <c r="D33" s="3" t="s">
        <v>15</v>
      </c>
      <c r="E33" s="3">
        <v>41</v>
      </c>
      <c r="F33" s="3">
        <v>17</v>
      </c>
      <c r="G33" s="3">
        <v>18</v>
      </c>
      <c r="H33" s="3">
        <v>9</v>
      </c>
      <c r="I33" s="3">
        <v>23</v>
      </c>
      <c r="J33" s="3">
        <v>8</v>
      </c>
      <c r="K33" s="5">
        <f t="shared" si="0"/>
        <v>1</v>
      </c>
    </row>
    <row r="34" spans="1:11" x14ac:dyDescent="0.25">
      <c r="A34" s="3" t="s">
        <v>28</v>
      </c>
      <c r="B34" s="4">
        <v>45206.666666666664</v>
      </c>
      <c r="C34" s="3" t="s">
        <v>12</v>
      </c>
      <c r="D34" s="3" t="s">
        <v>18</v>
      </c>
      <c r="E34" s="3">
        <v>26</v>
      </c>
      <c r="F34" s="3">
        <v>21</v>
      </c>
      <c r="G34" s="3">
        <v>10</v>
      </c>
      <c r="H34" s="3">
        <v>6</v>
      </c>
      <c r="I34" s="3">
        <v>16</v>
      </c>
      <c r="J34" s="3">
        <v>15</v>
      </c>
      <c r="K34" s="5">
        <f t="shared" ref="K34:K65" si="1">IF(E34&gt;F34,1,IF(E34&lt;F34,-1,IF(ISBLANK(E34),"-",0)))</f>
        <v>1</v>
      </c>
    </row>
    <row r="35" spans="1:11" x14ac:dyDescent="0.25">
      <c r="A35" s="3" t="s">
        <v>28</v>
      </c>
      <c r="B35" s="4">
        <v>45206.708333333336</v>
      </c>
      <c r="C35" s="3" t="s">
        <v>19</v>
      </c>
      <c r="D35" s="3" t="s">
        <v>13</v>
      </c>
      <c r="E35" s="3">
        <v>29</v>
      </c>
      <c r="F35" s="3">
        <v>29</v>
      </c>
      <c r="G35" s="3">
        <v>13</v>
      </c>
      <c r="H35" s="3">
        <v>13</v>
      </c>
      <c r="I35" s="3">
        <v>16</v>
      </c>
      <c r="J35" s="3">
        <v>16</v>
      </c>
      <c r="K35" s="5">
        <f t="shared" si="1"/>
        <v>0</v>
      </c>
    </row>
    <row r="36" spans="1:11" x14ac:dyDescent="0.25">
      <c r="A36" s="3" t="s">
        <v>28</v>
      </c>
      <c r="B36" s="4">
        <v>45206.708333333336</v>
      </c>
      <c r="C36" s="3" t="s">
        <v>17</v>
      </c>
      <c r="D36" s="3" t="s">
        <v>16</v>
      </c>
      <c r="E36" s="3">
        <v>31</v>
      </c>
      <c r="F36" s="3">
        <v>25</v>
      </c>
      <c r="G36" s="3">
        <v>14</v>
      </c>
      <c r="H36" s="3">
        <v>17</v>
      </c>
      <c r="I36" s="3">
        <v>17</v>
      </c>
      <c r="J36" s="3">
        <v>8</v>
      </c>
      <c r="K36" s="5">
        <f t="shared" si="1"/>
        <v>1</v>
      </c>
    </row>
    <row r="37" spans="1:11" x14ac:dyDescent="0.25">
      <c r="A37" s="3" t="s">
        <v>29</v>
      </c>
      <c r="B37" s="4">
        <v>45196.75</v>
      </c>
      <c r="C37" s="3" t="s">
        <v>13</v>
      </c>
      <c r="D37" s="3" t="s">
        <v>23</v>
      </c>
      <c r="E37" s="3">
        <v>23</v>
      </c>
      <c r="F37" s="3">
        <v>26</v>
      </c>
      <c r="G37" s="3">
        <v>13</v>
      </c>
      <c r="H37" s="3">
        <v>12</v>
      </c>
      <c r="I37" s="3">
        <v>10</v>
      </c>
      <c r="J37" s="3">
        <v>14</v>
      </c>
      <c r="K37" s="5">
        <f t="shared" si="1"/>
        <v>-1</v>
      </c>
    </row>
    <row r="38" spans="1:11" x14ac:dyDescent="0.25">
      <c r="A38" s="3" t="s">
        <v>29</v>
      </c>
      <c r="B38" s="4">
        <v>45217.75</v>
      </c>
      <c r="C38" s="3" t="s">
        <v>17</v>
      </c>
      <c r="D38" s="3" t="s">
        <v>15</v>
      </c>
      <c r="E38" s="3">
        <v>46</v>
      </c>
      <c r="F38" s="3">
        <v>23</v>
      </c>
      <c r="G38" s="3">
        <v>22</v>
      </c>
      <c r="H38" s="3">
        <v>13</v>
      </c>
      <c r="I38" s="3">
        <v>24</v>
      </c>
      <c r="J38" s="3">
        <v>10</v>
      </c>
      <c r="K38" s="5">
        <f t="shared" si="1"/>
        <v>1</v>
      </c>
    </row>
    <row r="39" spans="1:11" x14ac:dyDescent="0.25">
      <c r="A39" s="3" t="s">
        <v>29</v>
      </c>
      <c r="B39" s="4">
        <v>45217.75</v>
      </c>
      <c r="C39" s="3" t="s">
        <v>20</v>
      </c>
      <c r="D39" s="3" t="s">
        <v>22</v>
      </c>
      <c r="E39" s="3">
        <v>30</v>
      </c>
      <c r="F39" s="3">
        <v>23</v>
      </c>
      <c r="G39" s="3">
        <v>14</v>
      </c>
      <c r="H39" s="3">
        <v>9</v>
      </c>
      <c r="I39" s="3">
        <v>16</v>
      </c>
      <c r="J39" s="3">
        <v>14</v>
      </c>
      <c r="K39" s="5">
        <f t="shared" si="1"/>
        <v>1</v>
      </c>
    </row>
    <row r="40" spans="1:11" x14ac:dyDescent="0.25">
      <c r="A40" s="3" t="s">
        <v>29</v>
      </c>
      <c r="B40" s="4">
        <v>45219.75</v>
      </c>
      <c r="C40" s="3" t="s">
        <v>24</v>
      </c>
      <c r="D40" s="3" t="s">
        <v>18</v>
      </c>
      <c r="E40" s="3">
        <v>26</v>
      </c>
      <c r="F40" s="3">
        <v>29</v>
      </c>
      <c r="G40" s="3">
        <v>15</v>
      </c>
      <c r="H40" s="3">
        <v>16</v>
      </c>
      <c r="I40" s="3">
        <v>11</v>
      </c>
      <c r="J40" s="3">
        <v>13</v>
      </c>
      <c r="K40" s="5">
        <f t="shared" si="1"/>
        <v>-1</v>
      </c>
    </row>
    <row r="41" spans="1:11" x14ac:dyDescent="0.25">
      <c r="A41" s="3" t="s">
        <v>29</v>
      </c>
      <c r="B41" s="4">
        <v>45220.645833333336</v>
      </c>
      <c r="C41" s="3" t="s">
        <v>14</v>
      </c>
      <c r="D41" s="3" t="s">
        <v>11</v>
      </c>
      <c r="E41" s="3">
        <v>26</v>
      </c>
      <c r="F41" s="3">
        <v>26</v>
      </c>
      <c r="G41" s="3">
        <v>16</v>
      </c>
      <c r="H41" s="3">
        <v>11</v>
      </c>
      <c r="I41" s="3">
        <v>10</v>
      </c>
      <c r="J41" s="3">
        <v>15</v>
      </c>
      <c r="K41" s="5">
        <f t="shared" si="1"/>
        <v>0</v>
      </c>
    </row>
    <row r="42" spans="1:11" x14ac:dyDescent="0.25">
      <c r="A42" s="3" t="s">
        <v>29</v>
      </c>
      <c r="B42" s="4">
        <v>45220.708333333336</v>
      </c>
      <c r="C42" s="3" t="s">
        <v>19</v>
      </c>
      <c r="D42" s="3" t="s">
        <v>12</v>
      </c>
      <c r="E42" s="3">
        <v>29</v>
      </c>
      <c r="F42" s="3">
        <v>25</v>
      </c>
      <c r="G42" s="3">
        <v>16</v>
      </c>
      <c r="H42" s="3">
        <v>14</v>
      </c>
      <c r="I42" s="3">
        <v>13</v>
      </c>
      <c r="J42" s="3">
        <v>11</v>
      </c>
      <c r="K42" s="5">
        <f t="shared" si="1"/>
        <v>1</v>
      </c>
    </row>
    <row r="43" spans="1:11" x14ac:dyDescent="0.25">
      <c r="A43" s="3" t="s">
        <v>29</v>
      </c>
      <c r="B43" s="4">
        <v>45220.75</v>
      </c>
      <c r="C43" s="3" t="s">
        <v>16</v>
      </c>
      <c r="D43" s="3" t="s">
        <v>21</v>
      </c>
      <c r="E43" s="3">
        <v>28</v>
      </c>
      <c r="F43" s="3">
        <v>26</v>
      </c>
      <c r="G43" s="3">
        <v>17</v>
      </c>
      <c r="H43" s="3">
        <v>13</v>
      </c>
      <c r="I43" s="3">
        <v>11</v>
      </c>
      <c r="J43" s="3">
        <v>13</v>
      </c>
      <c r="K43" s="5">
        <f t="shared" si="1"/>
        <v>1</v>
      </c>
    </row>
    <row r="44" spans="1:11" x14ac:dyDescent="0.25">
      <c r="A44" s="3" t="s">
        <v>30</v>
      </c>
      <c r="B44" s="4">
        <v>45224.75</v>
      </c>
      <c r="C44" s="3" t="s">
        <v>19</v>
      </c>
      <c r="D44" s="3" t="s">
        <v>23</v>
      </c>
      <c r="E44" s="3">
        <v>18</v>
      </c>
      <c r="F44" s="3">
        <v>37</v>
      </c>
      <c r="G44" s="3">
        <v>9</v>
      </c>
      <c r="H44" s="3">
        <v>20</v>
      </c>
      <c r="I44" s="3">
        <v>9</v>
      </c>
      <c r="J44" s="3">
        <v>17</v>
      </c>
      <c r="K44" s="5">
        <f t="shared" si="1"/>
        <v>-1</v>
      </c>
    </row>
    <row r="45" spans="1:11" x14ac:dyDescent="0.25">
      <c r="A45" s="3" t="s">
        <v>30</v>
      </c>
      <c r="B45" s="4">
        <v>45224.75</v>
      </c>
      <c r="C45" s="3" t="s">
        <v>22</v>
      </c>
      <c r="D45" s="3" t="s">
        <v>14</v>
      </c>
      <c r="E45" s="3">
        <v>39</v>
      </c>
      <c r="F45" s="3">
        <v>29</v>
      </c>
      <c r="G45" s="3">
        <v>20</v>
      </c>
      <c r="H45" s="3">
        <v>14</v>
      </c>
      <c r="I45" s="3">
        <v>19</v>
      </c>
      <c r="J45" s="3">
        <v>15</v>
      </c>
      <c r="K45" s="5">
        <f t="shared" si="1"/>
        <v>1</v>
      </c>
    </row>
    <row r="46" spans="1:11" x14ac:dyDescent="0.25">
      <c r="A46" s="3" t="s">
        <v>30</v>
      </c>
      <c r="B46" s="4">
        <v>45224.75</v>
      </c>
      <c r="C46" s="3" t="s">
        <v>17</v>
      </c>
      <c r="D46" s="3" t="s">
        <v>13</v>
      </c>
      <c r="E46" s="3">
        <v>40</v>
      </c>
      <c r="F46" s="3">
        <v>25</v>
      </c>
      <c r="G46" s="3">
        <v>21</v>
      </c>
      <c r="H46" s="3">
        <v>14</v>
      </c>
      <c r="I46" s="3">
        <v>19</v>
      </c>
      <c r="J46" s="3">
        <v>11</v>
      </c>
      <c r="K46" s="5">
        <f t="shared" si="1"/>
        <v>1</v>
      </c>
    </row>
    <row r="47" spans="1:11" x14ac:dyDescent="0.25">
      <c r="A47" s="3" t="s">
        <v>30</v>
      </c>
      <c r="B47" s="4">
        <v>45226.729166666664</v>
      </c>
      <c r="C47" s="3" t="s">
        <v>18</v>
      </c>
      <c r="D47" s="3" t="s">
        <v>20</v>
      </c>
      <c r="E47" s="3">
        <v>24</v>
      </c>
      <c r="F47" s="3">
        <v>40</v>
      </c>
      <c r="G47" s="3">
        <v>11</v>
      </c>
      <c r="H47" s="3">
        <v>20</v>
      </c>
      <c r="I47" s="3">
        <v>13</v>
      </c>
      <c r="J47" s="3">
        <v>20</v>
      </c>
      <c r="K47" s="5">
        <f t="shared" si="1"/>
        <v>-1</v>
      </c>
    </row>
    <row r="48" spans="1:11" x14ac:dyDescent="0.25">
      <c r="A48" s="3" t="s">
        <v>30</v>
      </c>
      <c r="B48" s="4">
        <v>45227.708333333336</v>
      </c>
      <c r="C48" s="3" t="s">
        <v>12</v>
      </c>
      <c r="D48" s="3" t="s">
        <v>24</v>
      </c>
      <c r="E48" s="3">
        <v>19</v>
      </c>
      <c r="F48" s="3">
        <v>23</v>
      </c>
      <c r="G48" s="3">
        <v>11</v>
      </c>
      <c r="H48" s="3">
        <v>13</v>
      </c>
      <c r="I48" s="3">
        <v>8</v>
      </c>
      <c r="J48" s="3">
        <v>10</v>
      </c>
      <c r="K48" s="5">
        <f t="shared" si="1"/>
        <v>-1</v>
      </c>
    </row>
    <row r="49" spans="1:11" x14ac:dyDescent="0.25">
      <c r="A49" s="3" t="s">
        <v>30</v>
      </c>
      <c r="B49" s="4">
        <v>45227.75</v>
      </c>
      <c r="C49" s="3" t="s">
        <v>11</v>
      </c>
      <c r="D49" s="3" t="s">
        <v>16</v>
      </c>
      <c r="E49" s="3">
        <v>26</v>
      </c>
      <c r="F49" s="3">
        <v>23</v>
      </c>
      <c r="G49" s="3">
        <v>15</v>
      </c>
      <c r="H49" s="3">
        <v>13</v>
      </c>
      <c r="I49" s="3">
        <v>11</v>
      </c>
      <c r="J49" s="3">
        <v>10</v>
      </c>
      <c r="K49" s="5">
        <f t="shared" si="1"/>
        <v>1</v>
      </c>
    </row>
    <row r="50" spans="1:11" x14ac:dyDescent="0.25">
      <c r="A50" s="3" t="s">
        <v>30</v>
      </c>
      <c r="B50" s="4">
        <v>45228.791666666664</v>
      </c>
      <c r="C50" s="3" t="s">
        <v>21</v>
      </c>
      <c r="D50" s="3" t="s">
        <v>15</v>
      </c>
      <c r="E50" s="3">
        <v>33</v>
      </c>
      <c r="F50" s="3">
        <v>22</v>
      </c>
      <c r="G50" s="3">
        <v>18</v>
      </c>
      <c r="H50" s="3">
        <v>10</v>
      </c>
      <c r="I50" s="3">
        <v>15</v>
      </c>
      <c r="J50" s="3">
        <v>12</v>
      </c>
      <c r="K50" s="5">
        <f t="shared" si="1"/>
        <v>1</v>
      </c>
    </row>
    <row r="51" spans="1:11" x14ac:dyDescent="0.25">
      <c r="A51" s="3" t="s">
        <v>31</v>
      </c>
      <c r="B51" s="4">
        <v>45240.75</v>
      </c>
      <c r="C51" s="3" t="s">
        <v>20</v>
      </c>
      <c r="D51" s="3" t="s">
        <v>24</v>
      </c>
      <c r="E51" s="3"/>
      <c r="F51" s="3"/>
      <c r="G51" s="3"/>
      <c r="H51" s="3"/>
      <c r="I51" s="3"/>
      <c r="J51" s="3"/>
      <c r="K51" s="5" t="str">
        <f t="shared" si="1"/>
        <v>-</v>
      </c>
    </row>
    <row r="52" spans="1:11" x14ac:dyDescent="0.25">
      <c r="A52" s="3" t="s">
        <v>31</v>
      </c>
      <c r="B52" s="4">
        <v>45241.75</v>
      </c>
      <c r="C52" s="3" t="s">
        <v>15</v>
      </c>
      <c r="D52" s="3" t="s">
        <v>11</v>
      </c>
      <c r="E52" s="3"/>
      <c r="F52" s="3"/>
      <c r="G52" s="3"/>
      <c r="H52" s="3"/>
      <c r="I52" s="3"/>
      <c r="J52" s="3"/>
      <c r="K52" s="5" t="str">
        <f t="shared" si="1"/>
        <v>-</v>
      </c>
    </row>
    <row r="53" spans="1:11" x14ac:dyDescent="0.25">
      <c r="A53" s="3" t="s">
        <v>31</v>
      </c>
      <c r="B53" s="4">
        <v>45242.75</v>
      </c>
      <c r="C53" s="3" t="s">
        <v>19</v>
      </c>
      <c r="D53" s="3" t="s">
        <v>17</v>
      </c>
      <c r="E53" s="3"/>
      <c r="F53" s="3"/>
      <c r="G53" s="3"/>
      <c r="H53" s="3"/>
      <c r="I53" s="3"/>
      <c r="J53" s="3"/>
      <c r="K53" s="5" t="str">
        <f t="shared" si="1"/>
        <v>-</v>
      </c>
    </row>
    <row r="54" spans="1:11" x14ac:dyDescent="0.25">
      <c r="A54" s="3" t="s">
        <v>31</v>
      </c>
      <c r="B54" s="4">
        <v>45242.75</v>
      </c>
      <c r="C54" s="3" t="s">
        <v>23</v>
      </c>
      <c r="D54" s="3" t="s">
        <v>12</v>
      </c>
      <c r="E54" s="3"/>
      <c r="F54" s="3"/>
      <c r="G54" s="3"/>
      <c r="H54" s="3"/>
      <c r="I54" s="3"/>
      <c r="J54" s="3"/>
      <c r="K54" s="5" t="str">
        <f t="shared" si="1"/>
        <v>-</v>
      </c>
    </row>
    <row r="55" spans="1:11" x14ac:dyDescent="0.25">
      <c r="A55" s="3" t="s">
        <v>31</v>
      </c>
      <c r="B55" s="4">
        <v>45242.75</v>
      </c>
      <c r="C55" s="3" t="s">
        <v>13</v>
      </c>
      <c r="D55" s="3" t="s">
        <v>21</v>
      </c>
      <c r="E55" s="3"/>
      <c r="F55" s="3"/>
      <c r="G55" s="3"/>
      <c r="H55" s="3"/>
      <c r="I55" s="3"/>
      <c r="J55" s="3"/>
      <c r="K55" s="5" t="str">
        <f t="shared" si="1"/>
        <v>-</v>
      </c>
    </row>
    <row r="56" spans="1:11" x14ac:dyDescent="0.25">
      <c r="A56" s="3" t="s">
        <v>31</v>
      </c>
      <c r="B56" s="4">
        <v>45242.75</v>
      </c>
      <c r="C56" s="3" t="s">
        <v>14</v>
      </c>
      <c r="D56" s="3" t="s">
        <v>18</v>
      </c>
      <c r="E56" s="3"/>
      <c r="F56" s="3"/>
      <c r="G56" s="3"/>
      <c r="H56" s="3"/>
      <c r="I56" s="3"/>
      <c r="J56" s="3"/>
      <c r="K56" s="5" t="str">
        <f t="shared" si="1"/>
        <v>-</v>
      </c>
    </row>
    <row r="57" spans="1:11" x14ac:dyDescent="0.25">
      <c r="A57" s="3" t="s">
        <v>31</v>
      </c>
      <c r="B57" s="4">
        <v>45242.75</v>
      </c>
      <c r="C57" s="3" t="s">
        <v>16</v>
      </c>
      <c r="D57" s="3" t="s">
        <v>22</v>
      </c>
      <c r="E57" s="3"/>
      <c r="F57" s="3"/>
      <c r="G57" s="3"/>
      <c r="H57" s="3"/>
      <c r="I57" s="3"/>
      <c r="J57" s="3"/>
      <c r="K57" s="5" t="str">
        <f t="shared" si="1"/>
        <v>-</v>
      </c>
    </row>
    <row r="58" spans="1:11" x14ac:dyDescent="0.25">
      <c r="A58" s="3" t="s">
        <v>32</v>
      </c>
      <c r="B58" s="4">
        <v>45231.708333333336</v>
      </c>
      <c r="C58" s="3" t="s">
        <v>18</v>
      </c>
      <c r="D58" s="3" t="s">
        <v>16</v>
      </c>
      <c r="E58" s="3"/>
      <c r="F58" s="3"/>
      <c r="G58" s="3"/>
      <c r="H58" s="3"/>
      <c r="I58" s="3"/>
      <c r="J58" s="3"/>
      <c r="K58" s="5" t="str">
        <f t="shared" si="1"/>
        <v>-</v>
      </c>
    </row>
    <row r="59" spans="1:11" x14ac:dyDescent="0.25">
      <c r="A59" s="3" t="s">
        <v>32</v>
      </c>
      <c r="B59" s="4">
        <v>45245.75</v>
      </c>
      <c r="C59" s="3" t="s">
        <v>17</v>
      </c>
      <c r="D59" s="3" t="s">
        <v>23</v>
      </c>
      <c r="E59" s="3"/>
      <c r="F59" s="3"/>
      <c r="G59" s="3"/>
      <c r="H59" s="3"/>
      <c r="I59" s="3"/>
      <c r="J59" s="3"/>
      <c r="K59" s="5" t="str">
        <f t="shared" si="1"/>
        <v>-</v>
      </c>
    </row>
    <row r="60" spans="1:11" x14ac:dyDescent="0.25">
      <c r="A60" s="3" t="s">
        <v>32</v>
      </c>
      <c r="B60" s="4">
        <v>45248.75</v>
      </c>
      <c r="C60" s="3" t="s">
        <v>24</v>
      </c>
      <c r="D60" s="3" t="s">
        <v>14</v>
      </c>
      <c r="E60" s="3"/>
      <c r="F60" s="3"/>
      <c r="G60" s="3"/>
      <c r="H60" s="3"/>
      <c r="I60" s="3"/>
      <c r="J60" s="3"/>
      <c r="K60" s="5" t="str">
        <f t="shared" si="1"/>
        <v>-</v>
      </c>
    </row>
    <row r="61" spans="1:11" x14ac:dyDescent="0.25">
      <c r="A61" s="3" t="s">
        <v>32</v>
      </c>
      <c r="B61" s="4">
        <v>45249.75</v>
      </c>
      <c r="C61" s="3" t="s">
        <v>21</v>
      </c>
      <c r="D61" s="3" t="s">
        <v>19</v>
      </c>
      <c r="E61" s="3"/>
      <c r="F61" s="3"/>
      <c r="G61" s="3"/>
      <c r="H61" s="3"/>
      <c r="I61" s="3"/>
      <c r="J61" s="3"/>
      <c r="K61" s="5" t="str">
        <f t="shared" si="1"/>
        <v>-</v>
      </c>
    </row>
    <row r="62" spans="1:11" x14ac:dyDescent="0.25">
      <c r="A62" s="3" t="s">
        <v>32</v>
      </c>
      <c r="B62" s="4">
        <v>45249.75</v>
      </c>
      <c r="C62" s="3" t="s">
        <v>22</v>
      </c>
      <c r="D62" s="3" t="s">
        <v>15</v>
      </c>
      <c r="E62" s="3"/>
      <c r="F62" s="3"/>
      <c r="G62" s="3"/>
      <c r="H62" s="3"/>
      <c r="I62" s="3"/>
      <c r="J62" s="3"/>
      <c r="K62" s="5" t="str">
        <f t="shared" si="1"/>
        <v>-</v>
      </c>
    </row>
    <row r="63" spans="1:11" x14ac:dyDescent="0.25">
      <c r="A63" s="3" t="s">
        <v>32</v>
      </c>
      <c r="B63" s="4">
        <v>45249.75</v>
      </c>
      <c r="C63" s="3" t="s">
        <v>12</v>
      </c>
      <c r="D63" s="3" t="s">
        <v>20</v>
      </c>
      <c r="E63" s="3"/>
      <c r="F63" s="3"/>
      <c r="G63" s="3"/>
      <c r="H63" s="3"/>
      <c r="I63" s="3"/>
      <c r="J63" s="3"/>
      <c r="K63" s="5" t="str">
        <f t="shared" si="1"/>
        <v>-</v>
      </c>
    </row>
    <row r="64" spans="1:11" x14ac:dyDescent="0.25">
      <c r="A64" s="3" t="s">
        <v>32</v>
      </c>
      <c r="B64" s="4">
        <v>45249.75</v>
      </c>
      <c r="C64" s="3" t="s">
        <v>11</v>
      </c>
      <c r="D64" s="3" t="s">
        <v>13</v>
      </c>
      <c r="E64" s="3"/>
      <c r="F64" s="3"/>
      <c r="G64" s="3"/>
      <c r="H64" s="3"/>
      <c r="I64" s="3"/>
      <c r="J64" s="3"/>
      <c r="K64" s="5" t="str">
        <f t="shared" si="1"/>
        <v>-</v>
      </c>
    </row>
    <row r="65" spans="1:11" x14ac:dyDescent="0.25">
      <c r="A65" s="3" t="s">
        <v>33</v>
      </c>
      <c r="B65" s="4">
        <v>45290.708333333336</v>
      </c>
      <c r="C65" s="3" t="s">
        <v>14</v>
      </c>
      <c r="D65" s="3" t="s">
        <v>20</v>
      </c>
      <c r="E65" s="3"/>
      <c r="F65" s="3"/>
      <c r="G65" s="3"/>
      <c r="H65" s="3"/>
      <c r="I65" s="3"/>
      <c r="J65" s="3"/>
      <c r="K65" s="5" t="str">
        <f t="shared" si="1"/>
        <v>-</v>
      </c>
    </row>
    <row r="66" spans="1:11" x14ac:dyDescent="0.25">
      <c r="A66" s="3" t="s">
        <v>33</v>
      </c>
      <c r="B66" s="4">
        <v>45290.75</v>
      </c>
      <c r="C66" s="3" t="s">
        <v>19</v>
      </c>
      <c r="D66" s="3" t="s">
        <v>11</v>
      </c>
      <c r="E66" s="3"/>
      <c r="F66" s="3"/>
      <c r="G66" s="3"/>
      <c r="H66" s="3"/>
      <c r="I66" s="3"/>
      <c r="J66" s="3"/>
      <c r="K66" s="5" t="str">
        <f t="shared" ref="K66:K97" si="2">IF(E66&gt;F66,1,IF(E66&lt;F66,-1,IF(ISBLANK(E66),"-",0)))</f>
        <v>-</v>
      </c>
    </row>
    <row r="67" spans="1:11" x14ac:dyDescent="0.25">
      <c r="A67" s="3" t="s">
        <v>33</v>
      </c>
      <c r="B67" s="4">
        <v>45290.75</v>
      </c>
      <c r="C67" s="3" t="s">
        <v>17</v>
      </c>
      <c r="D67" s="3" t="s">
        <v>12</v>
      </c>
      <c r="E67" s="3"/>
      <c r="F67" s="3"/>
      <c r="G67" s="3"/>
      <c r="H67" s="3"/>
      <c r="I67" s="3"/>
      <c r="J67" s="3"/>
      <c r="K67" s="5" t="str">
        <f t="shared" si="2"/>
        <v>-</v>
      </c>
    </row>
    <row r="68" spans="1:11" x14ac:dyDescent="0.25">
      <c r="A68" s="3" t="s">
        <v>33</v>
      </c>
      <c r="B68" s="4">
        <v>45290.75</v>
      </c>
      <c r="C68" s="3" t="s">
        <v>23</v>
      </c>
      <c r="D68" s="3" t="s">
        <v>21</v>
      </c>
      <c r="E68" s="3"/>
      <c r="F68" s="3"/>
      <c r="G68" s="3"/>
      <c r="H68" s="3"/>
      <c r="I68" s="3"/>
      <c r="J68" s="3"/>
      <c r="K68" s="5" t="str">
        <f t="shared" si="2"/>
        <v>-</v>
      </c>
    </row>
    <row r="69" spans="1:11" x14ac:dyDescent="0.25">
      <c r="A69" s="3" t="s">
        <v>33</v>
      </c>
      <c r="B69" s="4">
        <v>45290.75</v>
      </c>
      <c r="C69" s="3" t="s">
        <v>13</v>
      </c>
      <c r="D69" s="3" t="s">
        <v>22</v>
      </c>
      <c r="E69" s="3"/>
      <c r="F69" s="3"/>
      <c r="G69" s="3"/>
      <c r="H69" s="3"/>
      <c r="I69" s="3"/>
      <c r="J69" s="3"/>
      <c r="K69" s="5" t="str">
        <f t="shared" si="2"/>
        <v>-</v>
      </c>
    </row>
    <row r="70" spans="1:11" x14ac:dyDescent="0.25">
      <c r="A70" s="3" t="s">
        <v>33</v>
      </c>
      <c r="B70" s="4">
        <v>45290.75</v>
      </c>
      <c r="C70" s="3" t="s">
        <v>15</v>
      </c>
      <c r="D70" s="3" t="s">
        <v>18</v>
      </c>
      <c r="E70" s="3"/>
      <c r="F70" s="3"/>
      <c r="G70" s="3"/>
      <c r="H70" s="3"/>
      <c r="I70" s="3"/>
      <c r="J70" s="3"/>
      <c r="K70" s="5" t="str">
        <f t="shared" si="2"/>
        <v>-</v>
      </c>
    </row>
    <row r="71" spans="1:11" x14ac:dyDescent="0.25">
      <c r="A71" s="3" t="s">
        <v>33</v>
      </c>
      <c r="B71" s="4">
        <v>45290.75</v>
      </c>
      <c r="C71" s="3" t="s">
        <v>16</v>
      </c>
      <c r="D71" s="3" t="s">
        <v>24</v>
      </c>
      <c r="E71" s="3"/>
      <c r="F71" s="3"/>
      <c r="G71" s="3"/>
      <c r="H71" s="3"/>
      <c r="I71" s="3"/>
      <c r="J71" s="3"/>
      <c r="K71" s="5" t="str">
        <f t="shared" si="2"/>
        <v>-</v>
      </c>
    </row>
    <row r="72" spans="1:11" x14ac:dyDescent="0.25">
      <c r="A72" s="3" t="s">
        <v>34</v>
      </c>
      <c r="B72" s="4">
        <v>45197.75</v>
      </c>
      <c r="C72" s="3" t="s">
        <v>20</v>
      </c>
      <c r="D72" s="3" t="s">
        <v>16</v>
      </c>
      <c r="E72" s="3">
        <v>31</v>
      </c>
      <c r="F72" s="3">
        <v>26</v>
      </c>
      <c r="G72" s="3">
        <v>16</v>
      </c>
      <c r="H72" s="3">
        <v>12</v>
      </c>
      <c r="I72" s="3">
        <v>15</v>
      </c>
      <c r="J72" s="3">
        <v>14</v>
      </c>
      <c r="K72" s="5">
        <f t="shared" si="2"/>
        <v>1</v>
      </c>
    </row>
    <row r="73" spans="1:11" x14ac:dyDescent="0.25">
      <c r="A73" s="3" t="s">
        <v>34</v>
      </c>
      <c r="B73" s="4">
        <v>45203.75</v>
      </c>
      <c r="C73" s="3" t="s">
        <v>11</v>
      </c>
      <c r="D73" s="3" t="s">
        <v>23</v>
      </c>
      <c r="E73" s="3">
        <v>20</v>
      </c>
      <c r="F73" s="3">
        <v>40</v>
      </c>
      <c r="G73" s="3">
        <v>8</v>
      </c>
      <c r="H73" s="3">
        <v>20</v>
      </c>
      <c r="I73" s="3">
        <v>12</v>
      </c>
      <c r="J73" s="3">
        <v>20</v>
      </c>
      <c r="K73" s="5">
        <f t="shared" si="2"/>
        <v>-1</v>
      </c>
    </row>
    <row r="74" spans="1:11" x14ac:dyDescent="0.25">
      <c r="A74" s="3" t="s">
        <v>34</v>
      </c>
      <c r="B74" s="4">
        <v>45304.708333333336</v>
      </c>
      <c r="C74" s="3" t="s">
        <v>12</v>
      </c>
      <c r="D74" s="3" t="s">
        <v>14</v>
      </c>
      <c r="E74" s="3"/>
      <c r="F74" s="3"/>
      <c r="G74" s="3"/>
      <c r="H74" s="3"/>
      <c r="I74" s="3"/>
      <c r="J74" s="3"/>
      <c r="K74" s="5" t="str">
        <f t="shared" si="2"/>
        <v>-</v>
      </c>
    </row>
    <row r="75" spans="1:11" x14ac:dyDescent="0.25">
      <c r="A75" s="3" t="s">
        <v>34</v>
      </c>
      <c r="B75" s="4">
        <v>45304.75</v>
      </c>
      <c r="C75" s="3" t="s">
        <v>24</v>
      </c>
      <c r="D75" s="3" t="s">
        <v>15</v>
      </c>
      <c r="E75" s="3"/>
      <c r="F75" s="3"/>
      <c r="G75" s="3"/>
      <c r="H75" s="3"/>
      <c r="I75" s="3"/>
      <c r="J75" s="3"/>
      <c r="K75" s="5" t="str">
        <f t="shared" si="2"/>
        <v>-</v>
      </c>
    </row>
    <row r="76" spans="1:11" x14ac:dyDescent="0.25">
      <c r="A76" s="3" t="s">
        <v>34</v>
      </c>
      <c r="B76" s="4">
        <v>45305.75</v>
      </c>
      <c r="C76" s="3" t="s">
        <v>21</v>
      </c>
      <c r="D76" s="3" t="s">
        <v>17</v>
      </c>
      <c r="E76" s="3"/>
      <c r="F76" s="3"/>
      <c r="G76" s="3"/>
      <c r="H76" s="3"/>
      <c r="I76" s="3"/>
      <c r="J76" s="3"/>
      <c r="K76" s="5" t="str">
        <f t="shared" si="2"/>
        <v>-</v>
      </c>
    </row>
    <row r="77" spans="1:11" x14ac:dyDescent="0.25">
      <c r="A77" s="3" t="s">
        <v>34</v>
      </c>
      <c r="B77" s="4">
        <v>45305.75</v>
      </c>
      <c r="C77" s="3" t="s">
        <v>18</v>
      </c>
      <c r="D77" s="3" t="s">
        <v>13</v>
      </c>
      <c r="E77" s="3"/>
      <c r="F77" s="3"/>
      <c r="G77" s="3"/>
      <c r="H77" s="3"/>
      <c r="I77" s="3"/>
      <c r="J77" s="3"/>
      <c r="K77" s="5" t="str">
        <f t="shared" si="2"/>
        <v>-</v>
      </c>
    </row>
    <row r="78" spans="1:11" x14ac:dyDescent="0.25">
      <c r="A78" s="3" t="s">
        <v>34</v>
      </c>
      <c r="B78" s="4">
        <v>45305.75</v>
      </c>
      <c r="C78" s="3" t="s">
        <v>22</v>
      </c>
      <c r="D78" s="3" t="s">
        <v>19</v>
      </c>
      <c r="E78" s="3"/>
      <c r="F78" s="3"/>
      <c r="G78" s="3"/>
      <c r="H78" s="3"/>
      <c r="I78" s="3"/>
      <c r="J78" s="3"/>
      <c r="K78" s="5" t="str">
        <f t="shared" si="2"/>
        <v>-</v>
      </c>
    </row>
    <row r="79" spans="1:11" x14ac:dyDescent="0.25">
      <c r="A79" s="3" t="s">
        <v>35</v>
      </c>
      <c r="B79" s="4">
        <v>45311.75</v>
      </c>
      <c r="C79" s="3" t="s">
        <v>16</v>
      </c>
      <c r="D79" s="3" t="s">
        <v>14</v>
      </c>
      <c r="E79" s="3"/>
      <c r="F79" s="3"/>
      <c r="G79" s="3"/>
      <c r="H79" s="3"/>
      <c r="I79" s="3"/>
      <c r="J79" s="3"/>
      <c r="K79" s="5" t="str">
        <f t="shared" si="2"/>
        <v>-</v>
      </c>
    </row>
    <row r="80" spans="1:11" x14ac:dyDescent="0.25">
      <c r="A80" s="3" t="s">
        <v>35</v>
      </c>
      <c r="B80" s="4">
        <v>45312.75</v>
      </c>
      <c r="C80" s="3" t="s">
        <v>21</v>
      </c>
      <c r="D80" s="3" t="s">
        <v>12</v>
      </c>
      <c r="E80" s="3"/>
      <c r="F80" s="3"/>
      <c r="G80" s="3"/>
      <c r="H80" s="3"/>
      <c r="I80" s="3"/>
      <c r="J80" s="3"/>
      <c r="K80" s="5" t="str">
        <f t="shared" si="2"/>
        <v>-</v>
      </c>
    </row>
    <row r="81" spans="1:11" x14ac:dyDescent="0.25">
      <c r="A81" s="3" t="s">
        <v>35</v>
      </c>
      <c r="B81" s="4">
        <v>45312.75</v>
      </c>
      <c r="C81" s="3" t="s">
        <v>19</v>
      </c>
      <c r="D81" s="3" t="s">
        <v>18</v>
      </c>
      <c r="E81" s="3"/>
      <c r="F81" s="3"/>
      <c r="G81" s="3"/>
      <c r="H81" s="3"/>
      <c r="I81" s="3"/>
      <c r="J81" s="3"/>
      <c r="K81" s="5" t="str">
        <f t="shared" si="2"/>
        <v>-</v>
      </c>
    </row>
    <row r="82" spans="1:11" x14ac:dyDescent="0.25">
      <c r="A82" s="3" t="s">
        <v>35</v>
      </c>
      <c r="B82" s="4">
        <v>45312.75</v>
      </c>
      <c r="C82" s="3" t="s">
        <v>17</v>
      </c>
      <c r="D82" s="3" t="s">
        <v>11</v>
      </c>
      <c r="E82" s="3"/>
      <c r="F82" s="3"/>
      <c r="G82" s="3"/>
      <c r="H82" s="3"/>
      <c r="I82" s="3"/>
      <c r="J82" s="3"/>
      <c r="K82" s="5" t="str">
        <f t="shared" si="2"/>
        <v>-</v>
      </c>
    </row>
    <row r="83" spans="1:11" x14ac:dyDescent="0.25">
      <c r="A83" s="3" t="s">
        <v>35</v>
      </c>
      <c r="B83" s="4">
        <v>45312.75</v>
      </c>
      <c r="C83" s="3" t="s">
        <v>23</v>
      </c>
      <c r="D83" s="3" t="s">
        <v>22</v>
      </c>
      <c r="E83" s="3"/>
      <c r="F83" s="3"/>
      <c r="G83" s="3"/>
      <c r="H83" s="3"/>
      <c r="I83" s="3"/>
      <c r="J83" s="3"/>
      <c r="K83" s="5" t="str">
        <f t="shared" si="2"/>
        <v>-</v>
      </c>
    </row>
    <row r="84" spans="1:11" x14ac:dyDescent="0.25">
      <c r="A84" s="3" t="s">
        <v>35</v>
      </c>
      <c r="B84" s="4">
        <v>45312.75</v>
      </c>
      <c r="C84" s="3" t="s">
        <v>13</v>
      </c>
      <c r="D84" s="3" t="s">
        <v>24</v>
      </c>
      <c r="E84" s="3"/>
      <c r="F84" s="3"/>
      <c r="G84" s="3"/>
      <c r="H84" s="3"/>
      <c r="I84" s="3"/>
      <c r="J84" s="3"/>
      <c r="K84" s="5" t="str">
        <f t="shared" si="2"/>
        <v>-</v>
      </c>
    </row>
    <row r="85" spans="1:11" x14ac:dyDescent="0.25">
      <c r="A85" s="3" t="s">
        <v>35</v>
      </c>
      <c r="B85" s="4">
        <v>45217.75</v>
      </c>
      <c r="C85" s="3" t="s">
        <v>15</v>
      </c>
      <c r="D85" s="3" t="s">
        <v>20</v>
      </c>
      <c r="E85" s="3">
        <v>20</v>
      </c>
      <c r="F85" s="3">
        <v>35</v>
      </c>
      <c r="G85" s="3">
        <v>9</v>
      </c>
      <c r="H85" s="3">
        <v>17</v>
      </c>
      <c r="I85" s="3">
        <v>11</v>
      </c>
      <c r="J85" s="3">
        <v>18</v>
      </c>
      <c r="K85" s="5">
        <f t="shared" si="2"/>
        <v>-1</v>
      </c>
    </row>
    <row r="86" spans="1:11" x14ac:dyDescent="0.25">
      <c r="A86" s="3" t="s">
        <v>36</v>
      </c>
      <c r="B86" s="4">
        <v>45318.708333333336</v>
      </c>
      <c r="C86" s="3" t="s">
        <v>14</v>
      </c>
      <c r="D86" s="3" t="s">
        <v>15</v>
      </c>
      <c r="E86" s="3"/>
      <c r="F86" s="3"/>
      <c r="G86" s="3"/>
      <c r="H86" s="3"/>
      <c r="I86" s="3"/>
      <c r="J86" s="3"/>
      <c r="K86" s="5" t="str">
        <f t="shared" si="2"/>
        <v>-</v>
      </c>
    </row>
    <row r="87" spans="1:11" x14ac:dyDescent="0.25">
      <c r="A87" s="3" t="s">
        <v>36</v>
      </c>
      <c r="B87" s="4">
        <v>45318.708333333336</v>
      </c>
      <c r="C87" s="3" t="s">
        <v>12</v>
      </c>
      <c r="D87" s="3" t="s">
        <v>16</v>
      </c>
      <c r="E87" s="3"/>
      <c r="F87" s="3"/>
      <c r="G87" s="3"/>
      <c r="H87" s="3"/>
      <c r="I87" s="3"/>
      <c r="J87" s="3"/>
      <c r="K87" s="5" t="str">
        <f t="shared" si="2"/>
        <v>-</v>
      </c>
    </row>
    <row r="88" spans="1:11" x14ac:dyDescent="0.25">
      <c r="A88" s="3" t="s">
        <v>36</v>
      </c>
      <c r="B88" s="4">
        <v>45319.75</v>
      </c>
      <c r="C88" s="3" t="s">
        <v>24</v>
      </c>
      <c r="D88" s="3" t="s">
        <v>19</v>
      </c>
      <c r="E88" s="3"/>
      <c r="F88" s="3"/>
      <c r="G88" s="3"/>
      <c r="H88" s="3"/>
      <c r="I88" s="3"/>
      <c r="J88" s="3"/>
      <c r="K88" s="5" t="str">
        <f t="shared" si="2"/>
        <v>-</v>
      </c>
    </row>
    <row r="89" spans="1:11" x14ac:dyDescent="0.25">
      <c r="A89" s="3" t="s">
        <v>36</v>
      </c>
      <c r="B89" s="4">
        <v>45319.75</v>
      </c>
      <c r="C89" s="3" t="s">
        <v>18</v>
      </c>
      <c r="D89" s="3" t="s">
        <v>23</v>
      </c>
      <c r="E89" s="3"/>
      <c r="F89" s="3"/>
      <c r="G89" s="3"/>
      <c r="H89" s="3"/>
      <c r="I89" s="3"/>
      <c r="J89" s="3"/>
      <c r="K89" s="5" t="str">
        <f t="shared" si="2"/>
        <v>-</v>
      </c>
    </row>
    <row r="90" spans="1:11" x14ac:dyDescent="0.25">
      <c r="A90" s="3" t="s">
        <v>36</v>
      </c>
      <c r="B90" s="4">
        <v>45319.75</v>
      </c>
      <c r="C90" s="3" t="s">
        <v>22</v>
      </c>
      <c r="D90" s="3" t="s">
        <v>17</v>
      </c>
      <c r="E90" s="3"/>
      <c r="F90" s="3"/>
      <c r="G90" s="3"/>
      <c r="H90" s="3"/>
      <c r="I90" s="3"/>
      <c r="J90" s="3"/>
      <c r="K90" s="5" t="str">
        <f t="shared" si="2"/>
        <v>-</v>
      </c>
    </row>
    <row r="91" spans="1:11" x14ac:dyDescent="0.25">
      <c r="A91" s="3" t="s">
        <v>36</v>
      </c>
      <c r="B91" s="4">
        <v>45319.75</v>
      </c>
      <c r="C91" s="3" t="s">
        <v>20</v>
      </c>
      <c r="D91" s="3" t="s">
        <v>13</v>
      </c>
      <c r="E91" s="3"/>
      <c r="F91" s="3"/>
      <c r="G91" s="3"/>
      <c r="H91" s="3"/>
      <c r="I91" s="3"/>
      <c r="J91" s="3"/>
      <c r="K91" s="5" t="str">
        <f t="shared" si="2"/>
        <v>-</v>
      </c>
    </row>
    <row r="92" spans="1:11" x14ac:dyDescent="0.25">
      <c r="A92" s="3" t="s">
        <v>36</v>
      </c>
      <c r="B92" s="4">
        <v>45319.75</v>
      </c>
      <c r="C92" s="3" t="s">
        <v>11</v>
      </c>
      <c r="D92" s="3" t="s">
        <v>21</v>
      </c>
      <c r="E92" s="3"/>
      <c r="F92" s="3"/>
      <c r="G92" s="3"/>
      <c r="H92" s="3"/>
      <c r="I92" s="3"/>
      <c r="J92" s="3"/>
      <c r="K92" s="5" t="str">
        <f t="shared" si="2"/>
        <v>-</v>
      </c>
    </row>
    <row r="93" spans="1:11" x14ac:dyDescent="0.25">
      <c r="A93" s="3" t="s">
        <v>37</v>
      </c>
      <c r="B93" s="4">
        <v>45332.645833333336</v>
      </c>
      <c r="C93" s="3" t="s">
        <v>14</v>
      </c>
      <c r="D93" s="3" t="s">
        <v>13</v>
      </c>
      <c r="E93" s="3"/>
      <c r="F93" s="3"/>
      <c r="G93" s="3"/>
      <c r="H93" s="3"/>
      <c r="I93" s="3"/>
      <c r="J93" s="3"/>
      <c r="K93" s="5" t="str">
        <f t="shared" si="2"/>
        <v>-</v>
      </c>
    </row>
    <row r="94" spans="1:11" x14ac:dyDescent="0.25">
      <c r="A94" s="3" t="s">
        <v>37</v>
      </c>
      <c r="B94" s="4">
        <v>45332.666666666664</v>
      </c>
      <c r="C94" s="3" t="s">
        <v>12</v>
      </c>
      <c r="D94" s="3" t="s">
        <v>11</v>
      </c>
      <c r="E94" s="3"/>
      <c r="F94" s="3"/>
      <c r="G94" s="3"/>
      <c r="H94" s="3"/>
      <c r="I94" s="3"/>
      <c r="J94" s="3"/>
      <c r="K94" s="5" t="str">
        <f t="shared" si="2"/>
        <v>-</v>
      </c>
    </row>
    <row r="95" spans="1:11" x14ac:dyDescent="0.25">
      <c r="A95" s="3" t="s">
        <v>37</v>
      </c>
      <c r="B95" s="4">
        <v>45332.75</v>
      </c>
      <c r="C95" s="3" t="s">
        <v>16</v>
      </c>
      <c r="D95" s="3" t="s">
        <v>15</v>
      </c>
      <c r="E95" s="3"/>
      <c r="F95" s="3"/>
      <c r="G95" s="3"/>
      <c r="H95" s="3"/>
      <c r="I95" s="3"/>
      <c r="J95" s="3"/>
      <c r="K95" s="5" t="str">
        <f t="shared" si="2"/>
        <v>-</v>
      </c>
    </row>
    <row r="96" spans="1:11" x14ac:dyDescent="0.25">
      <c r="A96" s="3" t="s">
        <v>37</v>
      </c>
      <c r="B96" s="4">
        <v>45333.75</v>
      </c>
      <c r="C96" s="3" t="s">
        <v>24</v>
      </c>
      <c r="D96" s="3" t="s">
        <v>23</v>
      </c>
      <c r="E96" s="3"/>
      <c r="F96" s="3"/>
      <c r="G96" s="3"/>
      <c r="H96" s="3"/>
      <c r="I96" s="3"/>
      <c r="J96" s="3"/>
      <c r="K96" s="5" t="str">
        <f t="shared" si="2"/>
        <v>-</v>
      </c>
    </row>
    <row r="97" spans="1:11" x14ac:dyDescent="0.25">
      <c r="A97" s="3" t="s">
        <v>37</v>
      </c>
      <c r="B97" s="4">
        <v>45333.75</v>
      </c>
      <c r="C97" s="3" t="s">
        <v>18</v>
      </c>
      <c r="D97" s="3" t="s">
        <v>17</v>
      </c>
      <c r="E97" s="3"/>
      <c r="F97" s="3"/>
      <c r="G97" s="3"/>
      <c r="H97" s="3"/>
      <c r="I97" s="3"/>
      <c r="J97" s="3"/>
      <c r="K97" s="5" t="str">
        <f t="shared" si="2"/>
        <v>-</v>
      </c>
    </row>
    <row r="98" spans="1:11" x14ac:dyDescent="0.25">
      <c r="A98" s="3" t="s">
        <v>37</v>
      </c>
      <c r="B98" s="4">
        <v>45333.75</v>
      </c>
      <c r="C98" s="3" t="s">
        <v>22</v>
      </c>
      <c r="D98" s="3" t="s">
        <v>21</v>
      </c>
      <c r="E98" s="3"/>
      <c r="F98" s="3"/>
      <c r="G98" s="3"/>
      <c r="H98" s="3"/>
      <c r="I98" s="3"/>
      <c r="J98" s="3"/>
      <c r="K98" s="5" t="str">
        <f t="shared" ref="K98:K129" si="3">IF(E98&gt;F98,1,IF(E98&lt;F98,-1,IF(ISBLANK(E98),"-",0)))</f>
        <v>-</v>
      </c>
    </row>
    <row r="99" spans="1:11" x14ac:dyDescent="0.25">
      <c r="A99" s="3" t="s">
        <v>37</v>
      </c>
      <c r="B99" s="4">
        <v>45333.75</v>
      </c>
      <c r="C99" s="3" t="s">
        <v>20</v>
      </c>
      <c r="D99" s="3" t="s">
        <v>19</v>
      </c>
      <c r="E99" s="3"/>
      <c r="F99" s="3"/>
      <c r="G99" s="3"/>
      <c r="H99" s="3"/>
      <c r="I99" s="3"/>
      <c r="J99" s="3"/>
      <c r="K99" s="5" t="str">
        <f t="shared" si="3"/>
        <v>-</v>
      </c>
    </row>
    <row r="100" spans="1:11" x14ac:dyDescent="0.25">
      <c r="A100" s="3" t="s">
        <v>38</v>
      </c>
      <c r="B100" s="4">
        <v>45336.75</v>
      </c>
      <c r="C100" s="3" t="s">
        <v>23</v>
      </c>
      <c r="D100" s="3" t="s">
        <v>20</v>
      </c>
      <c r="E100" s="3"/>
      <c r="F100" s="3"/>
      <c r="G100" s="3"/>
      <c r="H100" s="3"/>
      <c r="I100" s="3"/>
      <c r="J100" s="3"/>
      <c r="K100" s="5" t="str">
        <f t="shared" si="3"/>
        <v>-</v>
      </c>
    </row>
    <row r="101" spans="1:11" x14ac:dyDescent="0.25">
      <c r="A101" s="3" t="s">
        <v>38</v>
      </c>
      <c r="B101" s="4">
        <v>45339.75</v>
      </c>
      <c r="C101" s="3" t="s">
        <v>15</v>
      </c>
      <c r="D101" s="3" t="s">
        <v>12</v>
      </c>
      <c r="E101" s="3"/>
      <c r="F101" s="3"/>
      <c r="G101" s="3"/>
      <c r="H101" s="3"/>
      <c r="I101" s="3"/>
      <c r="J101" s="3"/>
      <c r="K101" s="5" t="str">
        <f t="shared" si="3"/>
        <v>-</v>
      </c>
    </row>
    <row r="102" spans="1:11" x14ac:dyDescent="0.25">
      <c r="A102" s="3" t="s">
        <v>38</v>
      </c>
      <c r="B102" s="4">
        <v>45340.75</v>
      </c>
      <c r="C102" s="3" t="s">
        <v>21</v>
      </c>
      <c r="D102" s="3" t="s">
        <v>18</v>
      </c>
      <c r="E102" s="3"/>
      <c r="F102" s="3"/>
      <c r="G102" s="3"/>
      <c r="H102" s="3"/>
      <c r="I102" s="3"/>
      <c r="J102" s="3"/>
      <c r="K102" s="5" t="str">
        <f t="shared" si="3"/>
        <v>-</v>
      </c>
    </row>
    <row r="103" spans="1:11" x14ac:dyDescent="0.25">
      <c r="A103" s="3" t="s">
        <v>38</v>
      </c>
      <c r="B103" s="4">
        <v>45340.75</v>
      </c>
      <c r="C103" s="3" t="s">
        <v>19</v>
      </c>
      <c r="D103" s="3" t="s">
        <v>14</v>
      </c>
      <c r="E103" s="3"/>
      <c r="F103" s="3"/>
      <c r="G103" s="3"/>
      <c r="H103" s="3"/>
      <c r="I103" s="3"/>
      <c r="J103" s="3"/>
      <c r="K103" s="5" t="str">
        <f t="shared" si="3"/>
        <v>-</v>
      </c>
    </row>
    <row r="104" spans="1:11" x14ac:dyDescent="0.25">
      <c r="A104" s="3" t="s">
        <v>38</v>
      </c>
      <c r="B104" s="4">
        <v>45340.75</v>
      </c>
      <c r="C104" s="3" t="s">
        <v>17</v>
      </c>
      <c r="D104" s="3" t="s">
        <v>24</v>
      </c>
      <c r="E104" s="3"/>
      <c r="F104" s="3"/>
      <c r="G104" s="3"/>
      <c r="H104" s="3"/>
      <c r="I104" s="3"/>
      <c r="J104" s="3"/>
      <c r="K104" s="5" t="str">
        <f t="shared" si="3"/>
        <v>-</v>
      </c>
    </row>
    <row r="105" spans="1:11" x14ac:dyDescent="0.25">
      <c r="A105" s="3" t="s">
        <v>38</v>
      </c>
      <c r="B105" s="4">
        <v>45340.75</v>
      </c>
      <c r="C105" s="3" t="s">
        <v>13</v>
      </c>
      <c r="D105" s="3" t="s">
        <v>16</v>
      </c>
      <c r="E105" s="3"/>
      <c r="F105" s="3"/>
      <c r="G105" s="3"/>
      <c r="H105" s="3"/>
      <c r="I105" s="3"/>
      <c r="J105" s="3"/>
      <c r="K105" s="5" t="str">
        <f t="shared" si="3"/>
        <v>-</v>
      </c>
    </row>
    <row r="106" spans="1:11" x14ac:dyDescent="0.25">
      <c r="A106" s="3" t="s">
        <v>38</v>
      </c>
      <c r="B106" s="4">
        <v>45340.75</v>
      </c>
      <c r="C106" s="3" t="s">
        <v>11</v>
      </c>
      <c r="D106" s="3" t="s">
        <v>22</v>
      </c>
      <c r="E106" s="3"/>
      <c r="F106" s="3"/>
      <c r="G106" s="3"/>
      <c r="H106" s="3"/>
      <c r="I106" s="3"/>
      <c r="J106" s="3"/>
      <c r="K106" s="5" t="str">
        <f t="shared" si="3"/>
        <v>-</v>
      </c>
    </row>
    <row r="107" spans="1:11" x14ac:dyDescent="0.25">
      <c r="A107" s="3" t="s">
        <v>39</v>
      </c>
      <c r="B107" s="4">
        <v>45344.75</v>
      </c>
      <c r="C107" s="3" t="s">
        <v>14</v>
      </c>
      <c r="D107" s="3" t="s">
        <v>23</v>
      </c>
      <c r="E107" s="3"/>
      <c r="F107" s="3"/>
      <c r="G107" s="3"/>
      <c r="H107" s="3"/>
      <c r="I107" s="3"/>
      <c r="J107" s="3"/>
      <c r="K107" s="5" t="str">
        <f t="shared" si="3"/>
        <v>-</v>
      </c>
    </row>
    <row r="108" spans="1:11" x14ac:dyDescent="0.25">
      <c r="A108" s="3" t="s">
        <v>39</v>
      </c>
      <c r="B108" s="4">
        <v>45345.75</v>
      </c>
      <c r="C108" s="3" t="s">
        <v>24</v>
      </c>
      <c r="D108" s="3" t="s">
        <v>21</v>
      </c>
      <c r="E108" s="3"/>
      <c r="F108" s="3"/>
      <c r="G108" s="3"/>
      <c r="H108" s="3"/>
      <c r="I108" s="3"/>
      <c r="J108" s="3"/>
      <c r="K108" s="5" t="str">
        <f t="shared" si="3"/>
        <v>-</v>
      </c>
    </row>
    <row r="109" spans="1:11" x14ac:dyDescent="0.25">
      <c r="A109" s="3" t="s">
        <v>39</v>
      </c>
      <c r="B109" s="4">
        <v>45345.75</v>
      </c>
      <c r="C109" s="3" t="s">
        <v>18</v>
      </c>
      <c r="D109" s="3" t="s">
        <v>11</v>
      </c>
      <c r="E109" s="3"/>
      <c r="F109" s="3"/>
      <c r="G109" s="3"/>
      <c r="H109" s="3"/>
      <c r="I109" s="3"/>
      <c r="J109" s="3"/>
      <c r="K109" s="5" t="str">
        <f t="shared" si="3"/>
        <v>-</v>
      </c>
    </row>
    <row r="110" spans="1:11" x14ac:dyDescent="0.25">
      <c r="A110" s="3" t="s">
        <v>39</v>
      </c>
      <c r="B110" s="4">
        <v>45345.75</v>
      </c>
      <c r="C110" s="3" t="s">
        <v>22</v>
      </c>
      <c r="D110" s="3" t="s">
        <v>12</v>
      </c>
      <c r="E110" s="3"/>
      <c r="F110" s="3"/>
      <c r="G110" s="3"/>
      <c r="H110" s="3"/>
      <c r="I110" s="3"/>
      <c r="J110" s="3"/>
      <c r="K110" s="5" t="str">
        <f t="shared" si="3"/>
        <v>-</v>
      </c>
    </row>
    <row r="111" spans="1:11" x14ac:dyDescent="0.25">
      <c r="A111" s="3" t="s">
        <v>39</v>
      </c>
      <c r="B111" s="4">
        <v>45345.75</v>
      </c>
      <c r="C111" s="3" t="s">
        <v>15</v>
      </c>
      <c r="D111" s="3" t="s">
        <v>13</v>
      </c>
      <c r="E111" s="3"/>
      <c r="F111" s="3"/>
      <c r="G111" s="3"/>
      <c r="H111" s="3"/>
      <c r="I111" s="3"/>
      <c r="J111" s="3"/>
      <c r="K111" s="5" t="str">
        <f t="shared" si="3"/>
        <v>-</v>
      </c>
    </row>
    <row r="112" spans="1:11" x14ac:dyDescent="0.25">
      <c r="A112" s="3" t="s">
        <v>39</v>
      </c>
      <c r="B112" s="4">
        <v>45345.75</v>
      </c>
      <c r="C112" s="3" t="s">
        <v>20</v>
      </c>
      <c r="D112" s="3" t="s">
        <v>17</v>
      </c>
      <c r="E112" s="3"/>
      <c r="F112" s="3"/>
      <c r="G112" s="3"/>
      <c r="H112" s="3"/>
      <c r="I112" s="3"/>
      <c r="J112" s="3"/>
      <c r="K112" s="5" t="str">
        <f t="shared" si="3"/>
        <v>-</v>
      </c>
    </row>
    <row r="113" spans="1:11" x14ac:dyDescent="0.25">
      <c r="A113" s="3" t="s">
        <v>39</v>
      </c>
      <c r="B113" s="4">
        <v>45345.75</v>
      </c>
      <c r="C113" s="3" t="s">
        <v>16</v>
      </c>
      <c r="D113" s="3" t="s">
        <v>19</v>
      </c>
      <c r="E113" s="3"/>
      <c r="F113" s="3"/>
      <c r="G113" s="3"/>
      <c r="H113" s="3"/>
      <c r="I113" s="3"/>
      <c r="J113" s="3"/>
      <c r="K113" s="5" t="str">
        <f t="shared" si="3"/>
        <v>-</v>
      </c>
    </row>
    <row r="114" spans="1:11" x14ac:dyDescent="0.25">
      <c r="A114" s="3" t="s">
        <v>40</v>
      </c>
      <c r="B114" s="4">
        <v>45374.666666666664</v>
      </c>
      <c r="C114" s="3" t="s">
        <v>12</v>
      </c>
      <c r="D114" s="3" t="s">
        <v>13</v>
      </c>
      <c r="E114" s="3"/>
      <c r="F114" s="3"/>
      <c r="G114" s="3"/>
      <c r="H114" s="3"/>
      <c r="I114" s="3"/>
      <c r="J114" s="3"/>
      <c r="K114" s="5" t="str">
        <f t="shared" si="3"/>
        <v>-</v>
      </c>
    </row>
    <row r="115" spans="1:11" x14ac:dyDescent="0.25">
      <c r="A115" s="3" t="s">
        <v>40</v>
      </c>
      <c r="B115" s="4">
        <v>45374.75</v>
      </c>
      <c r="C115" s="3" t="s">
        <v>11</v>
      </c>
      <c r="D115" s="3" t="s">
        <v>24</v>
      </c>
      <c r="E115" s="3"/>
      <c r="F115" s="3"/>
      <c r="G115" s="3"/>
      <c r="H115" s="3"/>
      <c r="I115" s="3"/>
      <c r="J115" s="3"/>
      <c r="K115" s="5" t="str">
        <f t="shared" si="3"/>
        <v>-</v>
      </c>
    </row>
    <row r="116" spans="1:11" x14ac:dyDescent="0.25">
      <c r="A116" s="3" t="s">
        <v>40</v>
      </c>
      <c r="B116" s="4">
        <v>45375.75</v>
      </c>
      <c r="C116" s="3" t="s">
        <v>21</v>
      </c>
      <c r="D116" s="3" t="s">
        <v>20</v>
      </c>
      <c r="E116" s="3"/>
      <c r="F116" s="3"/>
      <c r="G116" s="3"/>
      <c r="H116" s="3"/>
      <c r="I116" s="3"/>
      <c r="J116" s="3"/>
      <c r="K116" s="5" t="str">
        <f t="shared" si="3"/>
        <v>-</v>
      </c>
    </row>
    <row r="117" spans="1:11" x14ac:dyDescent="0.25">
      <c r="A117" s="3" t="s">
        <v>40</v>
      </c>
      <c r="B117" s="4">
        <v>45375.75</v>
      </c>
      <c r="C117" s="3" t="s">
        <v>19</v>
      </c>
      <c r="D117" s="3" t="s">
        <v>15</v>
      </c>
      <c r="E117" s="3"/>
      <c r="F117" s="3"/>
      <c r="G117" s="3"/>
      <c r="H117" s="3"/>
      <c r="I117" s="3"/>
      <c r="J117" s="3"/>
      <c r="K117" s="5" t="str">
        <f t="shared" si="3"/>
        <v>-</v>
      </c>
    </row>
    <row r="118" spans="1:11" x14ac:dyDescent="0.25">
      <c r="A118" s="3" t="s">
        <v>40</v>
      </c>
      <c r="B118" s="4">
        <v>45375.75</v>
      </c>
      <c r="C118" s="3" t="s">
        <v>18</v>
      </c>
      <c r="D118" s="3" t="s">
        <v>22</v>
      </c>
      <c r="E118" s="3"/>
      <c r="F118" s="3"/>
      <c r="G118" s="3"/>
      <c r="H118" s="3"/>
      <c r="I118" s="3"/>
      <c r="J118" s="3"/>
      <c r="K118" s="5" t="str">
        <f t="shared" si="3"/>
        <v>-</v>
      </c>
    </row>
    <row r="119" spans="1:11" x14ac:dyDescent="0.25">
      <c r="A119" s="3" t="s">
        <v>40</v>
      </c>
      <c r="B119" s="4">
        <v>45375.75</v>
      </c>
      <c r="C119" s="3" t="s">
        <v>17</v>
      </c>
      <c r="D119" s="3" t="s">
        <v>14</v>
      </c>
      <c r="E119" s="3"/>
      <c r="F119" s="3"/>
      <c r="G119" s="3"/>
      <c r="H119" s="3"/>
      <c r="I119" s="3"/>
      <c r="J119" s="3"/>
      <c r="K119" s="5" t="str">
        <f t="shared" si="3"/>
        <v>-</v>
      </c>
    </row>
    <row r="120" spans="1:11" x14ac:dyDescent="0.25">
      <c r="A120" s="3" t="s">
        <v>40</v>
      </c>
      <c r="B120" s="4">
        <v>45375.75</v>
      </c>
      <c r="C120" s="3" t="s">
        <v>23</v>
      </c>
      <c r="D120" s="3" t="s">
        <v>16</v>
      </c>
      <c r="E120" s="3"/>
      <c r="F120" s="3"/>
      <c r="G120" s="3"/>
      <c r="H120" s="3"/>
      <c r="I120" s="3"/>
      <c r="J120" s="3"/>
      <c r="K120" s="5" t="str">
        <f t="shared" si="3"/>
        <v>-</v>
      </c>
    </row>
    <row r="121" spans="1:11" x14ac:dyDescent="0.25">
      <c r="A121" s="3" t="s">
        <v>41</v>
      </c>
      <c r="B121" s="4">
        <v>45379.75</v>
      </c>
      <c r="C121" s="3" t="s">
        <v>24</v>
      </c>
      <c r="D121" s="3" t="s">
        <v>22</v>
      </c>
      <c r="E121" s="3"/>
      <c r="F121" s="3"/>
      <c r="G121" s="3"/>
      <c r="H121" s="3"/>
      <c r="I121" s="3"/>
      <c r="J121" s="3"/>
      <c r="K121" s="5" t="str">
        <f t="shared" si="3"/>
        <v>-</v>
      </c>
    </row>
    <row r="122" spans="1:11" x14ac:dyDescent="0.25">
      <c r="A122" s="3" t="s">
        <v>41</v>
      </c>
      <c r="B122" s="4">
        <v>45379.75</v>
      </c>
      <c r="C122" s="3" t="s">
        <v>18</v>
      </c>
      <c r="D122" s="3" t="s">
        <v>12</v>
      </c>
      <c r="E122" s="3"/>
      <c r="F122" s="3"/>
      <c r="G122" s="3"/>
      <c r="H122" s="3"/>
      <c r="I122" s="3"/>
      <c r="J122" s="3"/>
      <c r="K122" s="5" t="str">
        <f t="shared" si="3"/>
        <v>-</v>
      </c>
    </row>
    <row r="123" spans="1:11" x14ac:dyDescent="0.25">
      <c r="A123" s="3" t="s">
        <v>41</v>
      </c>
      <c r="B123" s="4">
        <v>45379.75</v>
      </c>
      <c r="C123" s="3" t="s">
        <v>13</v>
      </c>
      <c r="D123" s="3" t="s">
        <v>19</v>
      </c>
      <c r="E123" s="3"/>
      <c r="F123" s="3"/>
      <c r="G123" s="3"/>
      <c r="H123" s="3"/>
      <c r="I123" s="3"/>
      <c r="J123" s="3"/>
      <c r="K123" s="5" t="str">
        <f t="shared" si="3"/>
        <v>-</v>
      </c>
    </row>
    <row r="124" spans="1:11" x14ac:dyDescent="0.25">
      <c r="A124" s="3" t="s">
        <v>41</v>
      </c>
      <c r="B124" s="4">
        <v>45379.75</v>
      </c>
      <c r="C124" s="3" t="s">
        <v>15</v>
      </c>
      <c r="D124" s="3" t="s">
        <v>23</v>
      </c>
      <c r="E124" s="3"/>
      <c r="F124" s="3"/>
      <c r="G124" s="3"/>
      <c r="H124" s="3"/>
      <c r="I124" s="3"/>
      <c r="J124" s="3"/>
      <c r="K124" s="5" t="str">
        <f t="shared" si="3"/>
        <v>-</v>
      </c>
    </row>
    <row r="125" spans="1:11" x14ac:dyDescent="0.25">
      <c r="A125" s="3" t="s">
        <v>41</v>
      </c>
      <c r="B125" s="4">
        <v>45379.75</v>
      </c>
      <c r="C125" s="3" t="s">
        <v>20</v>
      </c>
      <c r="D125" s="3" t="s">
        <v>11</v>
      </c>
      <c r="E125" s="3"/>
      <c r="F125" s="3"/>
      <c r="G125" s="3"/>
      <c r="H125" s="3"/>
      <c r="I125" s="3"/>
      <c r="J125" s="3"/>
      <c r="K125" s="5" t="str">
        <f t="shared" si="3"/>
        <v>-</v>
      </c>
    </row>
    <row r="126" spans="1:11" x14ac:dyDescent="0.25">
      <c r="A126" s="3" t="s">
        <v>41</v>
      </c>
      <c r="B126" s="4">
        <v>45379.75</v>
      </c>
      <c r="C126" s="3" t="s">
        <v>14</v>
      </c>
      <c r="D126" s="3" t="s">
        <v>21</v>
      </c>
      <c r="E126" s="3"/>
      <c r="F126" s="3"/>
      <c r="G126" s="3"/>
      <c r="H126" s="3"/>
      <c r="I126" s="3"/>
      <c r="J126" s="3"/>
      <c r="K126" s="5" t="str">
        <f t="shared" si="3"/>
        <v>-</v>
      </c>
    </row>
    <row r="127" spans="1:11" x14ac:dyDescent="0.25">
      <c r="A127" s="3" t="s">
        <v>41</v>
      </c>
      <c r="B127" s="4">
        <v>45379.75</v>
      </c>
      <c r="C127" s="3" t="s">
        <v>16</v>
      </c>
      <c r="D127" s="3" t="s">
        <v>17</v>
      </c>
      <c r="E127" s="3"/>
      <c r="F127" s="3"/>
      <c r="G127" s="3"/>
      <c r="H127" s="3"/>
      <c r="I127" s="3"/>
      <c r="J127" s="3"/>
      <c r="K127" s="5" t="str">
        <f t="shared" si="3"/>
        <v>-</v>
      </c>
    </row>
    <row r="128" spans="1:11" x14ac:dyDescent="0.25">
      <c r="A128" s="3" t="s">
        <v>42</v>
      </c>
      <c r="B128" s="4">
        <v>45402.75</v>
      </c>
      <c r="C128" s="3" t="s">
        <v>15</v>
      </c>
      <c r="D128" s="3" t="s">
        <v>17</v>
      </c>
      <c r="E128" s="3"/>
      <c r="F128" s="3"/>
      <c r="G128" s="3"/>
      <c r="H128" s="3"/>
      <c r="I128" s="3"/>
      <c r="J128" s="3"/>
      <c r="K128" s="5" t="str">
        <f t="shared" si="3"/>
        <v>-</v>
      </c>
    </row>
    <row r="129" spans="1:11" x14ac:dyDescent="0.25">
      <c r="A129" s="3" t="s">
        <v>42</v>
      </c>
      <c r="B129" s="4">
        <v>45403.75</v>
      </c>
      <c r="C129" s="3" t="s">
        <v>21</v>
      </c>
      <c r="D129" s="3" t="s">
        <v>16</v>
      </c>
      <c r="E129" s="3"/>
      <c r="F129" s="3"/>
      <c r="G129" s="3"/>
      <c r="H129" s="3"/>
      <c r="I129" s="3"/>
      <c r="J129" s="3"/>
      <c r="K129" s="5" t="str">
        <f t="shared" si="3"/>
        <v>-</v>
      </c>
    </row>
    <row r="130" spans="1:11" x14ac:dyDescent="0.25">
      <c r="A130" s="3" t="s">
        <v>42</v>
      </c>
      <c r="B130" s="4">
        <v>45403.75</v>
      </c>
      <c r="C130" s="3" t="s">
        <v>18</v>
      </c>
      <c r="D130" s="3" t="s">
        <v>24</v>
      </c>
      <c r="E130" s="3"/>
      <c r="F130" s="3"/>
      <c r="G130" s="3"/>
      <c r="H130" s="3"/>
      <c r="I130" s="3"/>
      <c r="J130" s="3"/>
      <c r="K130" s="5" t="str">
        <f t="shared" ref="K130:K161" si="4">IF(E130&gt;F130,1,IF(E130&lt;F130,-1,IF(ISBLANK(E130),"-",0)))</f>
        <v>-</v>
      </c>
    </row>
    <row r="131" spans="1:11" x14ac:dyDescent="0.25">
      <c r="A131" s="3" t="s">
        <v>42</v>
      </c>
      <c r="B131" s="4">
        <v>45403.75</v>
      </c>
      <c r="C131" s="3" t="s">
        <v>22</v>
      </c>
      <c r="D131" s="3" t="s">
        <v>20</v>
      </c>
      <c r="E131" s="3"/>
      <c r="F131" s="3"/>
      <c r="G131" s="3"/>
      <c r="H131" s="3"/>
      <c r="I131" s="3"/>
      <c r="J131" s="3"/>
      <c r="K131" s="5" t="str">
        <f t="shared" si="4"/>
        <v>-</v>
      </c>
    </row>
    <row r="132" spans="1:11" x14ac:dyDescent="0.25">
      <c r="A132" s="3" t="s">
        <v>42</v>
      </c>
      <c r="B132" s="4">
        <v>45403.75</v>
      </c>
      <c r="C132" s="3" t="s">
        <v>23</v>
      </c>
      <c r="D132" s="3" t="s">
        <v>13</v>
      </c>
      <c r="E132" s="3"/>
      <c r="F132" s="3"/>
      <c r="G132" s="3"/>
      <c r="H132" s="3"/>
      <c r="I132" s="3"/>
      <c r="J132" s="3"/>
      <c r="K132" s="5" t="str">
        <f t="shared" si="4"/>
        <v>-</v>
      </c>
    </row>
    <row r="133" spans="1:11" x14ac:dyDescent="0.25">
      <c r="A133" s="3" t="s">
        <v>42</v>
      </c>
      <c r="B133" s="4">
        <v>45403.75</v>
      </c>
      <c r="C133" s="3" t="s">
        <v>12</v>
      </c>
      <c r="D133" s="3" t="s">
        <v>19</v>
      </c>
      <c r="E133" s="3"/>
      <c r="F133" s="3"/>
      <c r="G133" s="3"/>
      <c r="H133" s="3"/>
      <c r="I133" s="3"/>
      <c r="J133" s="3"/>
      <c r="K133" s="5" t="str">
        <f t="shared" si="4"/>
        <v>-</v>
      </c>
    </row>
    <row r="134" spans="1:11" x14ac:dyDescent="0.25">
      <c r="A134" s="3" t="s">
        <v>42</v>
      </c>
      <c r="B134" s="4">
        <v>45403.75</v>
      </c>
      <c r="C134" s="3" t="s">
        <v>11</v>
      </c>
      <c r="D134" s="3" t="s">
        <v>14</v>
      </c>
      <c r="E134" s="3"/>
      <c r="F134" s="3"/>
      <c r="G134" s="3"/>
      <c r="H134" s="3"/>
      <c r="I134" s="3"/>
      <c r="J134" s="3"/>
      <c r="K134" s="5" t="str">
        <f t="shared" si="4"/>
        <v>-</v>
      </c>
    </row>
    <row r="135" spans="1:11" x14ac:dyDescent="0.25">
      <c r="A135" s="3" t="s">
        <v>43</v>
      </c>
      <c r="B135" s="4">
        <v>45367.666666666664</v>
      </c>
      <c r="C135" s="3" t="s">
        <v>23</v>
      </c>
      <c r="D135" s="3" t="s">
        <v>19</v>
      </c>
      <c r="E135" s="3"/>
      <c r="F135" s="3"/>
      <c r="G135" s="3"/>
      <c r="H135" s="3"/>
      <c r="I135" s="3"/>
      <c r="J135" s="3"/>
      <c r="K135" s="5" t="str">
        <f t="shared" si="4"/>
        <v>-</v>
      </c>
    </row>
    <row r="136" spans="1:11" x14ac:dyDescent="0.25">
      <c r="A136" s="3" t="s">
        <v>43</v>
      </c>
      <c r="B136" s="4">
        <v>45409.75</v>
      </c>
      <c r="C136" s="3" t="s">
        <v>16</v>
      </c>
      <c r="D136" s="3" t="s">
        <v>11</v>
      </c>
      <c r="E136" s="3"/>
      <c r="F136" s="3"/>
      <c r="G136" s="3"/>
      <c r="H136" s="3"/>
      <c r="I136" s="3"/>
      <c r="J136" s="3"/>
      <c r="K136" s="5" t="str">
        <f t="shared" si="4"/>
        <v>-</v>
      </c>
    </row>
    <row r="137" spans="1:11" x14ac:dyDescent="0.25">
      <c r="A137" s="3" t="s">
        <v>43</v>
      </c>
      <c r="B137" s="4">
        <v>45410.75</v>
      </c>
      <c r="C137" s="3" t="s">
        <v>24</v>
      </c>
      <c r="D137" s="3" t="s">
        <v>12</v>
      </c>
      <c r="E137" s="3"/>
      <c r="F137" s="3"/>
      <c r="G137" s="3"/>
      <c r="H137" s="3"/>
      <c r="I137" s="3"/>
      <c r="J137" s="3"/>
      <c r="K137" s="5" t="str">
        <f t="shared" si="4"/>
        <v>-</v>
      </c>
    </row>
    <row r="138" spans="1:11" x14ac:dyDescent="0.25">
      <c r="A138" s="3" t="s">
        <v>43</v>
      </c>
      <c r="B138" s="4">
        <v>45410.75</v>
      </c>
      <c r="C138" s="3" t="s">
        <v>13</v>
      </c>
      <c r="D138" s="3" t="s">
        <v>17</v>
      </c>
      <c r="E138" s="3"/>
      <c r="F138" s="3"/>
      <c r="G138" s="3"/>
      <c r="H138" s="3"/>
      <c r="I138" s="3"/>
      <c r="J138" s="3"/>
      <c r="K138" s="5" t="str">
        <f t="shared" si="4"/>
        <v>-</v>
      </c>
    </row>
    <row r="139" spans="1:11" x14ac:dyDescent="0.25">
      <c r="A139" s="3" t="s">
        <v>43</v>
      </c>
      <c r="B139" s="4">
        <v>45410.75</v>
      </c>
      <c r="C139" s="3" t="s">
        <v>15</v>
      </c>
      <c r="D139" s="3" t="s">
        <v>21</v>
      </c>
      <c r="E139" s="3"/>
      <c r="F139" s="3"/>
      <c r="G139" s="3"/>
      <c r="H139" s="3"/>
      <c r="I139" s="3"/>
      <c r="J139" s="3"/>
      <c r="K139" s="5" t="str">
        <f t="shared" si="4"/>
        <v>-</v>
      </c>
    </row>
    <row r="140" spans="1:11" x14ac:dyDescent="0.25">
      <c r="A140" s="3" t="s">
        <v>43</v>
      </c>
      <c r="B140" s="4">
        <v>45410.75</v>
      </c>
      <c r="C140" s="3" t="s">
        <v>20</v>
      </c>
      <c r="D140" s="3" t="s">
        <v>18</v>
      </c>
      <c r="E140" s="3"/>
      <c r="F140" s="3"/>
      <c r="G140" s="3"/>
      <c r="H140" s="3"/>
      <c r="I140" s="3"/>
      <c r="J140" s="3"/>
      <c r="K140" s="5" t="str">
        <f t="shared" si="4"/>
        <v>-</v>
      </c>
    </row>
    <row r="141" spans="1:11" x14ac:dyDescent="0.25">
      <c r="A141" s="3" t="s">
        <v>43</v>
      </c>
      <c r="B141" s="4">
        <v>45410.75</v>
      </c>
      <c r="C141" s="3" t="s">
        <v>14</v>
      </c>
      <c r="D141" s="3" t="s">
        <v>22</v>
      </c>
      <c r="E141" s="3"/>
      <c r="F141" s="3"/>
      <c r="G141" s="3"/>
      <c r="H141" s="3"/>
      <c r="I141" s="3"/>
      <c r="J141" s="3"/>
      <c r="K141" s="5" t="str">
        <f t="shared" si="4"/>
        <v>-</v>
      </c>
    </row>
    <row r="142" spans="1:11" x14ac:dyDescent="0.25">
      <c r="A142" s="3" t="s">
        <v>44</v>
      </c>
      <c r="B142" s="4">
        <v>45416.75</v>
      </c>
      <c r="C142" s="3" t="s">
        <v>24</v>
      </c>
      <c r="D142" s="3" t="s">
        <v>20</v>
      </c>
      <c r="E142" s="3"/>
      <c r="F142" s="3"/>
      <c r="G142" s="3"/>
      <c r="H142" s="3"/>
      <c r="I142" s="3"/>
      <c r="J142" s="3"/>
      <c r="K142" s="5" t="str">
        <f t="shared" si="4"/>
        <v>-</v>
      </c>
    </row>
    <row r="143" spans="1:11" x14ac:dyDescent="0.25">
      <c r="A143" s="3" t="s">
        <v>44</v>
      </c>
      <c r="B143" s="4">
        <v>45416.75</v>
      </c>
      <c r="C143" s="3" t="s">
        <v>11</v>
      </c>
      <c r="D143" s="3" t="s">
        <v>15</v>
      </c>
      <c r="E143" s="3"/>
      <c r="F143" s="3"/>
      <c r="G143" s="3"/>
      <c r="H143" s="3"/>
      <c r="I143" s="3"/>
      <c r="J143" s="3"/>
      <c r="K143" s="5" t="str">
        <f t="shared" si="4"/>
        <v>-</v>
      </c>
    </row>
    <row r="144" spans="1:11" x14ac:dyDescent="0.25">
      <c r="A144" s="3" t="s">
        <v>44</v>
      </c>
      <c r="B144" s="4">
        <v>45417.75</v>
      </c>
      <c r="C144" s="3" t="s">
        <v>21</v>
      </c>
      <c r="D144" s="3" t="s">
        <v>13</v>
      </c>
      <c r="E144" s="3"/>
      <c r="F144" s="3"/>
      <c r="G144" s="3"/>
      <c r="H144" s="3"/>
      <c r="I144" s="3"/>
      <c r="J144" s="3"/>
      <c r="K144" s="5" t="str">
        <f t="shared" si="4"/>
        <v>-</v>
      </c>
    </row>
    <row r="145" spans="1:11" x14ac:dyDescent="0.25">
      <c r="A145" s="3" t="s">
        <v>44</v>
      </c>
      <c r="B145" s="4">
        <v>45417.75</v>
      </c>
      <c r="C145" s="3" t="s">
        <v>18</v>
      </c>
      <c r="D145" s="3" t="s">
        <v>14</v>
      </c>
      <c r="E145" s="3"/>
      <c r="F145" s="3"/>
      <c r="G145" s="3"/>
      <c r="H145" s="3"/>
      <c r="I145" s="3"/>
      <c r="J145" s="3"/>
      <c r="K145" s="5" t="str">
        <f t="shared" si="4"/>
        <v>-</v>
      </c>
    </row>
    <row r="146" spans="1:11" x14ac:dyDescent="0.25">
      <c r="A146" s="3" t="s">
        <v>44</v>
      </c>
      <c r="B146" s="4">
        <v>45417.75</v>
      </c>
      <c r="C146" s="3" t="s">
        <v>22</v>
      </c>
      <c r="D146" s="3" t="s">
        <v>16</v>
      </c>
      <c r="E146" s="3"/>
      <c r="F146" s="3"/>
      <c r="G146" s="3"/>
      <c r="H146" s="3"/>
      <c r="I146" s="3"/>
      <c r="J146" s="3"/>
      <c r="K146" s="5" t="str">
        <f t="shared" si="4"/>
        <v>-</v>
      </c>
    </row>
    <row r="147" spans="1:11" x14ac:dyDescent="0.25">
      <c r="A147" s="3" t="s">
        <v>44</v>
      </c>
      <c r="B147" s="4">
        <v>45417.75</v>
      </c>
      <c r="C147" s="3" t="s">
        <v>17</v>
      </c>
      <c r="D147" s="3" t="s">
        <v>19</v>
      </c>
      <c r="E147" s="3"/>
      <c r="F147" s="3"/>
      <c r="G147" s="3"/>
      <c r="H147" s="3"/>
      <c r="I147" s="3"/>
      <c r="J147" s="3"/>
      <c r="K147" s="5" t="str">
        <f t="shared" si="4"/>
        <v>-</v>
      </c>
    </row>
    <row r="148" spans="1:11" x14ac:dyDescent="0.25">
      <c r="A148" s="3" t="s">
        <v>44</v>
      </c>
      <c r="B148" s="4">
        <v>45417.75</v>
      </c>
      <c r="C148" s="3" t="s">
        <v>12</v>
      </c>
      <c r="D148" s="3" t="s">
        <v>23</v>
      </c>
      <c r="E148" s="3"/>
      <c r="F148" s="3"/>
      <c r="G148" s="3"/>
      <c r="H148" s="3"/>
      <c r="I148" s="3"/>
      <c r="J148" s="3"/>
      <c r="K148" s="5" t="str">
        <f t="shared" si="4"/>
        <v>-</v>
      </c>
    </row>
    <row r="149" spans="1:11" x14ac:dyDescent="0.25">
      <c r="A149" s="3" t="s">
        <v>45</v>
      </c>
      <c r="B149" s="4">
        <v>45423.708333333336</v>
      </c>
      <c r="C149" s="3" t="s">
        <v>14</v>
      </c>
      <c r="D149" s="3" t="s">
        <v>24</v>
      </c>
      <c r="E149" s="3"/>
      <c r="F149" s="3"/>
      <c r="G149" s="3"/>
      <c r="H149" s="3"/>
      <c r="I149" s="3"/>
      <c r="J149" s="3"/>
      <c r="K149" s="5" t="str">
        <f t="shared" si="4"/>
        <v>-</v>
      </c>
    </row>
    <row r="150" spans="1:11" x14ac:dyDescent="0.25">
      <c r="A150" s="3" t="s">
        <v>45</v>
      </c>
      <c r="B150" s="4">
        <v>45424.75</v>
      </c>
      <c r="C150" s="3" t="s">
        <v>19</v>
      </c>
      <c r="D150" s="3" t="s">
        <v>21</v>
      </c>
      <c r="E150" s="3"/>
      <c r="F150" s="3"/>
      <c r="G150" s="3"/>
      <c r="H150" s="3"/>
      <c r="I150" s="3"/>
      <c r="J150" s="3"/>
      <c r="K150" s="5" t="str">
        <f t="shared" si="4"/>
        <v>-</v>
      </c>
    </row>
    <row r="151" spans="1:11" x14ac:dyDescent="0.25">
      <c r="A151" s="3" t="s">
        <v>45</v>
      </c>
      <c r="B151" s="4">
        <v>45424.75</v>
      </c>
      <c r="C151" s="3" t="s">
        <v>23</v>
      </c>
      <c r="D151" s="3" t="s">
        <v>17</v>
      </c>
      <c r="E151" s="3"/>
      <c r="F151" s="3"/>
      <c r="G151" s="3"/>
      <c r="H151" s="3"/>
      <c r="I151" s="3"/>
      <c r="J151" s="3"/>
      <c r="K151" s="5" t="str">
        <f t="shared" si="4"/>
        <v>-</v>
      </c>
    </row>
    <row r="152" spans="1:11" x14ac:dyDescent="0.25">
      <c r="A152" s="3" t="s">
        <v>45</v>
      </c>
      <c r="B152" s="4">
        <v>45424.75</v>
      </c>
      <c r="C152" s="3" t="s">
        <v>13</v>
      </c>
      <c r="D152" s="3" t="s">
        <v>11</v>
      </c>
      <c r="E152" s="3"/>
      <c r="F152" s="3"/>
      <c r="G152" s="3"/>
      <c r="H152" s="3"/>
      <c r="I152" s="3"/>
      <c r="J152" s="3"/>
      <c r="K152" s="5" t="str">
        <f t="shared" si="4"/>
        <v>-</v>
      </c>
    </row>
    <row r="153" spans="1:11" x14ac:dyDescent="0.25">
      <c r="A153" s="3" t="s">
        <v>45</v>
      </c>
      <c r="B153" s="4">
        <v>45424.75</v>
      </c>
      <c r="C153" s="3" t="s">
        <v>15</v>
      </c>
      <c r="D153" s="3" t="s">
        <v>22</v>
      </c>
      <c r="E153" s="3"/>
      <c r="F153" s="3"/>
      <c r="G153" s="3"/>
      <c r="H153" s="3"/>
      <c r="I153" s="3"/>
      <c r="J153" s="3"/>
      <c r="K153" s="5" t="str">
        <f t="shared" si="4"/>
        <v>-</v>
      </c>
    </row>
    <row r="154" spans="1:11" x14ac:dyDescent="0.25">
      <c r="A154" s="3" t="s">
        <v>45</v>
      </c>
      <c r="B154" s="4">
        <v>45424.75</v>
      </c>
      <c r="C154" s="3" t="s">
        <v>20</v>
      </c>
      <c r="D154" s="3" t="s">
        <v>12</v>
      </c>
      <c r="E154" s="3"/>
      <c r="F154" s="3"/>
      <c r="G154" s="3"/>
      <c r="H154" s="3"/>
      <c r="I154" s="3"/>
      <c r="J154" s="3"/>
      <c r="K154" s="5" t="str">
        <f t="shared" si="4"/>
        <v>-</v>
      </c>
    </row>
    <row r="155" spans="1:11" x14ac:dyDescent="0.25">
      <c r="A155" s="3" t="s">
        <v>45</v>
      </c>
      <c r="B155" s="4">
        <v>45424.75</v>
      </c>
      <c r="C155" s="3" t="s">
        <v>16</v>
      </c>
      <c r="D155" s="3" t="s">
        <v>18</v>
      </c>
      <c r="E155" s="3"/>
      <c r="F155" s="3"/>
      <c r="G155" s="3"/>
      <c r="H155" s="3"/>
      <c r="I155" s="3"/>
      <c r="J155" s="3"/>
      <c r="K155" s="5" t="str">
        <f t="shared" si="4"/>
        <v>-</v>
      </c>
    </row>
    <row r="156" spans="1:11" x14ac:dyDescent="0.25">
      <c r="A156" s="3" t="s">
        <v>46</v>
      </c>
      <c r="B156" s="4">
        <v>45427.75</v>
      </c>
      <c r="C156" s="3" t="s">
        <v>21</v>
      </c>
      <c r="D156" s="3" t="s">
        <v>23</v>
      </c>
      <c r="E156" s="3"/>
      <c r="F156" s="3"/>
      <c r="G156" s="3"/>
      <c r="H156" s="3"/>
      <c r="I156" s="3"/>
      <c r="J156" s="3"/>
      <c r="K156" s="5" t="str">
        <f t="shared" si="4"/>
        <v>-</v>
      </c>
    </row>
    <row r="157" spans="1:11" x14ac:dyDescent="0.25">
      <c r="A157" s="3" t="s">
        <v>46</v>
      </c>
      <c r="B157" s="4">
        <v>45427.75</v>
      </c>
      <c r="C157" s="3" t="s">
        <v>24</v>
      </c>
      <c r="D157" s="3" t="s">
        <v>16</v>
      </c>
      <c r="E157" s="3"/>
      <c r="F157" s="3"/>
      <c r="G157" s="3"/>
      <c r="H157" s="3"/>
      <c r="I157" s="3"/>
      <c r="J157" s="3"/>
      <c r="K157" s="5" t="str">
        <f t="shared" si="4"/>
        <v>-</v>
      </c>
    </row>
    <row r="158" spans="1:11" x14ac:dyDescent="0.25">
      <c r="A158" s="3" t="s">
        <v>46</v>
      </c>
      <c r="B158" s="4">
        <v>45427.75</v>
      </c>
      <c r="C158" s="3" t="s">
        <v>18</v>
      </c>
      <c r="D158" s="3" t="s">
        <v>15</v>
      </c>
      <c r="E158" s="3"/>
      <c r="F158" s="3"/>
      <c r="G158" s="3"/>
      <c r="H158" s="3"/>
      <c r="I158" s="3"/>
      <c r="J158" s="3"/>
      <c r="K158" s="5" t="str">
        <f t="shared" si="4"/>
        <v>-</v>
      </c>
    </row>
    <row r="159" spans="1:11" x14ac:dyDescent="0.25">
      <c r="A159" s="3" t="s">
        <v>46</v>
      </c>
      <c r="B159" s="4">
        <v>45427.75</v>
      </c>
      <c r="C159" s="3" t="s">
        <v>22</v>
      </c>
      <c r="D159" s="3" t="s">
        <v>13</v>
      </c>
      <c r="E159" s="3"/>
      <c r="F159" s="3"/>
      <c r="G159" s="3"/>
      <c r="H159" s="3"/>
      <c r="I159" s="3"/>
      <c r="J159" s="3"/>
      <c r="K159" s="5" t="str">
        <f t="shared" si="4"/>
        <v>-</v>
      </c>
    </row>
    <row r="160" spans="1:11" x14ac:dyDescent="0.25">
      <c r="A160" s="3" t="s">
        <v>46</v>
      </c>
      <c r="B160" s="4">
        <v>45427.75</v>
      </c>
      <c r="C160" s="3" t="s">
        <v>20</v>
      </c>
      <c r="D160" s="3" t="s">
        <v>14</v>
      </c>
      <c r="E160" s="3"/>
      <c r="F160" s="3"/>
      <c r="G160" s="3"/>
      <c r="H160" s="3"/>
      <c r="I160" s="3"/>
      <c r="J160" s="3"/>
      <c r="K160" s="5" t="str">
        <f t="shared" si="4"/>
        <v>-</v>
      </c>
    </row>
    <row r="161" spans="1:11" x14ac:dyDescent="0.25">
      <c r="A161" s="3" t="s">
        <v>46</v>
      </c>
      <c r="B161" s="4">
        <v>45427.75</v>
      </c>
      <c r="C161" s="3" t="s">
        <v>12</v>
      </c>
      <c r="D161" s="3" t="s">
        <v>17</v>
      </c>
      <c r="E161" s="3"/>
      <c r="F161" s="3"/>
      <c r="G161" s="3"/>
      <c r="H161" s="3"/>
      <c r="I161" s="3"/>
      <c r="J161" s="3"/>
      <c r="K161" s="5" t="str">
        <f t="shared" si="4"/>
        <v>-</v>
      </c>
    </row>
    <row r="162" spans="1:11" x14ac:dyDescent="0.25">
      <c r="A162" s="3" t="s">
        <v>46</v>
      </c>
      <c r="B162" s="4">
        <v>45427.75</v>
      </c>
      <c r="C162" s="3" t="s">
        <v>11</v>
      </c>
      <c r="D162" s="3" t="s">
        <v>19</v>
      </c>
      <c r="E162" s="3"/>
      <c r="F162" s="3"/>
      <c r="G162" s="3"/>
      <c r="H162" s="3"/>
      <c r="I162" s="3"/>
      <c r="J162" s="3"/>
      <c r="K162" s="5" t="str">
        <f t="shared" ref="K162:K183" si="5">IF(E162&gt;F162,1,IF(E162&lt;F162,-1,IF(ISBLANK(E162),"-",0)))</f>
        <v>-</v>
      </c>
    </row>
    <row r="163" spans="1:11" x14ac:dyDescent="0.25">
      <c r="A163" s="3" t="s">
        <v>47</v>
      </c>
      <c r="B163" s="4">
        <v>45430.75</v>
      </c>
      <c r="C163" s="3" t="s">
        <v>15</v>
      </c>
      <c r="D163" s="3" t="s">
        <v>24</v>
      </c>
      <c r="E163" s="3"/>
      <c r="F163" s="3"/>
      <c r="G163" s="3"/>
      <c r="H163" s="3"/>
      <c r="I163" s="3"/>
      <c r="J163" s="3"/>
      <c r="K163" s="5" t="str">
        <f t="shared" si="5"/>
        <v>-</v>
      </c>
    </row>
    <row r="164" spans="1:11" x14ac:dyDescent="0.25">
      <c r="A164" s="3" t="s">
        <v>47</v>
      </c>
      <c r="B164" s="4">
        <v>45430.75</v>
      </c>
      <c r="C164" s="3" t="s">
        <v>16</v>
      </c>
      <c r="D164" s="3" t="s">
        <v>20</v>
      </c>
      <c r="E164" s="3"/>
      <c r="F164" s="3"/>
      <c r="G164" s="3"/>
      <c r="H164" s="3"/>
      <c r="I164" s="3"/>
      <c r="J164" s="3"/>
      <c r="K164" s="5" t="str">
        <f t="shared" si="5"/>
        <v>-</v>
      </c>
    </row>
    <row r="165" spans="1:11" x14ac:dyDescent="0.25">
      <c r="A165" s="3" t="s">
        <v>47</v>
      </c>
      <c r="B165" s="4">
        <v>45431.645833333336</v>
      </c>
      <c r="C165" s="3" t="s">
        <v>14</v>
      </c>
      <c r="D165" s="3" t="s">
        <v>12</v>
      </c>
      <c r="E165" s="3"/>
      <c r="F165" s="3"/>
      <c r="G165" s="3"/>
      <c r="H165" s="3"/>
      <c r="I165" s="3"/>
      <c r="J165" s="3"/>
      <c r="K165" s="5" t="str">
        <f t="shared" si="5"/>
        <v>-</v>
      </c>
    </row>
    <row r="166" spans="1:11" x14ac:dyDescent="0.25">
      <c r="A166" s="3" t="s">
        <v>47</v>
      </c>
      <c r="B166" s="4">
        <v>45431.75</v>
      </c>
      <c r="C166" s="3" t="s">
        <v>19</v>
      </c>
      <c r="D166" s="3" t="s">
        <v>22</v>
      </c>
      <c r="E166" s="3"/>
      <c r="F166" s="3"/>
      <c r="G166" s="3"/>
      <c r="H166" s="3"/>
      <c r="I166" s="3"/>
      <c r="J166" s="3"/>
      <c r="K166" s="5" t="str">
        <f t="shared" si="5"/>
        <v>-</v>
      </c>
    </row>
    <row r="167" spans="1:11" x14ac:dyDescent="0.25">
      <c r="A167" s="3" t="s">
        <v>47</v>
      </c>
      <c r="B167" s="4">
        <v>45431.75</v>
      </c>
      <c r="C167" s="3" t="s">
        <v>17</v>
      </c>
      <c r="D167" s="3" t="s">
        <v>21</v>
      </c>
      <c r="E167" s="3"/>
      <c r="F167" s="3"/>
      <c r="G167" s="3"/>
      <c r="H167" s="3"/>
      <c r="I167" s="3"/>
      <c r="J167" s="3"/>
      <c r="K167" s="5" t="str">
        <f t="shared" si="5"/>
        <v>-</v>
      </c>
    </row>
    <row r="168" spans="1:11" x14ac:dyDescent="0.25">
      <c r="A168" s="3" t="s">
        <v>47</v>
      </c>
      <c r="B168" s="4">
        <v>45431.75</v>
      </c>
      <c r="C168" s="3" t="s">
        <v>23</v>
      </c>
      <c r="D168" s="3" t="s">
        <v>11</v>
      </c>
      <c r="E168" s="3"/>
      <c r="F168" s="3"/>
      <c r="G168" s="3"/>
      <c r="H168" s="3"/>
      <c r="I168" s="3"/>
      <c r="J168" s="3"/>
      <c r="K168" s="5" t="str">
        <f t="shared" si="5"/>
        <v>-</v>
      </c>
    </row>
    <row r="169" spans="1:11" x14ac:dyDescent="0.25">
      <c r="A169" s="3" t="s">
        <v>47</v>
      </c>
      <c r="B169" s="4">
        <v>45431.75</v>
      </c>
      <c r="C169" s="3" t="s">
        <v>13</v>
      </c>
      <c r="D169" s="3" t="s">
        <v>18</v>
      </c>
      <c r="E169" s="3"/>
      <c r="F169" s="3"/>
      <c r="G169" s="3"/>
      <c r="H169" s="3"/>
      <c r="I169" s="3"/>
      <c r="J169" s="3"/>
      <c r="K169" s="5" t="str">
        <f t="shared" si="5"/>
        <v>-</v>
      </c>
    </row>
    <row r="170" spans="1:11" x14ac:dyDescent="0.25">
      <c r="A170" s="3" t="s">
        <v>48</v>
      </c>
      <c r="B170" s="4">
        <v>45434.75</v>
      </c>
      <c r="C170" s="3" t="s">
        <v>24</v>
      </c>
      <c r="D170" s="3" t="s">
        <v>13</v>
      </c>
      <c r="E170" s="3"/>
      <c r="F170" s="3"/>
      <c r="G170" s="3"/>
      <c r="H170" s="3"/>
      <c r="I170" s="3"/>
      <c r="J170" s="3"/>
      <c r="K170" s="5" t="str">
        <f t="shared" si="5"/>
        <v>-</v>
      </c>
    </row>
    <row r="171" spans="1:11" x14ac:dyDescent="0.25">
      <c r="A171" s="3" t="s">
        <v>48</v>
      </c>
      <c r="B171" s="4">
        <v>45434.75</v>
      </c>
      <c r="C171" s="3" t="s">
        <v>18</v>
      </c>
      <c r="D171" s="3" t="s">
        <v>19</v>
      </c>
      <c r="E171" s="3"/>
      <c r="F171" s="3"/>
      <c r="G171" s="3"/>
      <c r="H171" s="3"/>
      <c r="I171" s="3"/>
      <c r="J171" s="3"/>
      <c r="K171" s="5" t="str">
        <f t="shared" si="5"/>
        <v>-</v>
      </c>
    </row>
    <row r="172" spans="1:11" x14ac:dyDescent="0.25">
      <c r="A172" s="3" t="s">
        <v>48</v>
      </c>
      <c r="B172" s="4">
        <v>45434.75</v>
      </c>
      <c r="C172" s="3" t="s">
        <v>22</v>
      </c>
      <c r="D172" s="3" t="s">
        <v>23</v>
      </c>
      <c r="E172" s="3"/>
      <c r="F172" s="3"/>
      <c r="G172" s="3"/>
      <c r="H172" s="3"/>
      <c r="I172" s="3"/>
      <c r="J172" s="3"/>
      <c r="K172" s="5" t="str">
        <f t="shared" si="5"/>
        <v>-</v>
      </c>
    </row>
    <row r="173" spans="1:11" x14ac:dyDescent="0.25">
      <c r="A173" s="3" t="s">
        <v>48</v>
      </c>
      <c r="B173" s="4">
        <v>45434.75</v>
      </c>
      <c r="C173" s="3" t="s">
        <v>20</v>
      </c>
      <c r="D173" s="3" t="s">
        <v>15</v>
      </c>
      <c r="E173" s="3"/>
      <c r="F173" s="3"/>
      <c r="G173" s="3"/>
      <c r="H173" s="3"/>
      <c r="I173" s="3"/>
      <c r="J173" s="3"/>
      <c r="K173" s="5" t="str">
        <f t="shared" si="5"/>
        <v>-</v>
      </c>
    </row>
    <row r="174" spans="1:11" x14ac:dyDescent="0.25">
      <c r="A174" s="3" t="s">
        <v>48</v>
      </c>
      <c r="B174" s="4">
        <v>45434.75</v>
      </c>
      <c r="C174" s="3" t="s">
        <v>14</v>
      </c>
      <c r="D174" s="3" t="s">
        <v>16</v>
      </c>
      <c r="E174" s="3"/>
      <c r="F174" s="3"/>
      <c r="G174" s="3"/>
      <c r="H174" s="3"/>
      <c r="I174" s="3"/>
      <c r="J174" s="3"/>
      <c r="K174" s="5" t="str">
        <f t="shared" si="5"/>
        <v>-</v>
      </c>
    </row>
    <row r="175" spans="1:11" x14ac:dyDescent="0.25">
      <c r="A175" s="3" t="s">
        <v>48</v>
      </c>
      <c r="B175" s="4">
        <v>45434.75</v>
      </c>
      <c r="C175" s="3" t="s">
        <v>12</v>
      </c>
      <c r="D175" s="3" t="s">
        <v>21</v>
      </c>
      <c r="E175" s="3"/>
      <c r="F175" s="3"/>
      <c r="G175" s="3"/>
      <c r="H175" s="3"/>
      <c r="I175" s="3"/>
      <c r="J175" s="3"/>
      <c r="K175" s="5" t="str">
        <f t="shared" si="5"/>
        <v>-</v>
      </c>
    </row>
    <row r="176" spans="1:11" x14ac:dyDescent="0.25">
      <c r="A176" s="3" t="s">
        <v>48</v>
      </c>
      <c r="B176" s="4">
        <v>45434.75</v>
      </c>
      <c r="C176" s="3" t="s">
        <v>11</v>
      </c>
      <c r="D176" s="3" t="s">
        <v>17</v>
      </c>
      <c r="E176" s="3"/>
      <c r="F176" s="3"/>
      <c r="G176" s="3"/>
      <c r="H176" s="3"/>
      <c r="I176" s="3"/>
      <c r="J176" s="3"/>
      <c r="K176" s="5" t="str">
        <f t="shared" si="5"/>
        <v>-</v>
      </c>
    </row>
    <row r="177" spans="1:11" x14ac:dyDescent="0.25">
      <c r="A177" s="3" t="s">
        <v>49</v>
      </c>
      <c r="B177" s="4">
        <v>45437.75</v>
      </c>
      <c r="C177" s="3" t="s">
        <v>15</v>
      </c>
      <c r="D177" s="3" t="s">
        <v>14</v>
      </c>
      <c r="E177" s="3"/>
      <c r="F177" s="3"/>
      <c r="G177" s="3"/>
      <c r="H177" s="3"/>
      <c r="I177" s="3"/>
      <c r="J177" s="3"/>
      <c r="K177" s="5" t="str">
        <f t="shared" si="5"/>
        <v>-</v>
      </c>
    </row>
    <row r="178" spans="1:11" x14ac:dyDescent="0.25">
      <c r="A178" s="3" t="s">
        <v>49</v>
      </c>
      <c r="B178" s="4">
        <v>45437.75</v>
      </c>
      <c r="C178" s="3" t="s">
        <v>16</v>
      </c>
      <c r="D178" s="3" t="s">
        <v>12</v>
      </c>
      <c r="E178" s="3"/>
      <c r="F178" s="3"/>
      <c r="G178" s="3"/>
      <c r="H178" s="3"/>
      <c r="I178" s="3"/>
      <c r="J178" s="3"/>
      <c r="K178" s="5" t="str">
        <f t="shared" si="5"/>
        <v>-</v>
      </c>
    </row>
    <row r="179" spans="1:11" x14ac:dyDescent="0.25">
      <c r="A179" s="3" t="s">
        <v>49</v>
      </c>
      <c r="B179" s="4">
        <v>45438.75</v>
      </c>
      <c r="C179" s="3" t="s">
        <v>21</v>
      </c>
      <c r="D179" s="3" t="s">
        <v>11</v>
      </c>
      <c r="E179" s="3"/>
      <c r="F179" s="3"/>
      <c r="G179" s="3"/>
      <c r="H179" s="3"/>
      <c r="I179" s="3"/>
      <c r="J179" s="3"/>
      <c r="K179" s="5" t="str">
        <f t="shared" si="5"/>
        <v>-</v>
      </c>
    </row>
    <row r="180" spans="1:11" x14ac:dyDescent="0.25">
      <c r="A180" s="3" t="s">
        <v>49</v>
      </c>
      <c r="B180" s="4">
        <v>45438.75</v>
      </c>
      <c r="C180" s="3" t="s">
        <v>19</v>
      </c>
      <c r="D180" s="3" t="s">
        <v>24</v>
      </c>
      <c r="E180" s="3"/>
      <c r="F180" s="3"/>
      <c r="G180" s="3"/>
      <c r="H180" s="3"/>
      <c r="I180" s="3"/>
      <c r="J180" s="3"/>
      <c r="K180" s="5" t="str">
        <f t="shared" si="5"/>
        <v>-</v>
      </c>
    </row>
    <row r="181" spans="1:11" x14ac:dyDescent="0.25">
      <c r="A181" s="3" t="s">
        <v>49</v>
      </c>
      <c r="B181" s="4">
        <v>45438.75</v>
      </c>
      <c r="C181" s="3" t="s">
        <v>17</v>
      </c>
      <c r="D181" s="3" t="s">
        <v>22</v>
      </c>
      <c r="E181" s="3"/>
      <c r="F181" s="3"/>
      <c r="G181" s="3"/>
      <c r="H181" s="3"/>
      <c r="I181" s="3"/>
      <c r="J181" s="3"/>
      <c r="K181" s="5" t="str">
        <f t="shared" si="5"/>
        <v>-</v>
      </c>
    </row>
    <row r="182" spans="1:11" x14ac:dyDescent="0.25">
      <c r="A182" s="3" t="s">
        <v>49</v>
      </c>
      <c r="B182" s="4">
        <v>45438.75</v>
      </c>
      <c r="C182" s="3" t="s">
        <v>23</v>
      </c>
      <c r="D182" s="3" t="s">
        <v>18</v>
      </c>
      <c r="E182" s="3"/>
      <c r="F182" s="3"/>
      <c r="G182" s="3"/>
      <c r="H182" s="3"/>
      <c r="I182" s="3"/>
      <c r="J182" s="3"/>
      <c r="K182" s="5" t="str">
        <f t="shared" si="5"/>
        <v>-</v>
      </c>
    </row>
    <row r="183" spans="1:11" x14ac:dyDescent="0.25">
      <c r="A183" s="3" t="s">
        <v>49</v>
      </c>
      <c r="B183" s="4">
        <v>45438.75</v>
      </c>
      <c r="C183" s="3" t="s">
        <v>13</v>
      </c>
      <c r="D183" s="3" t="s">
        <v>20</v>
      </c>
      <c r="E183" s="3"/>
      <c r="F183" s="3"/>
      <c r="G183" s="3"/>
      <c r="H183" s="3"/>
      <c r="I183" s="3"/>
      <c r="J183" s="3"/>
      <c r="K183" s="5" t="str">
        <f t="shared" si="5"/>
        <v>-</v>
      </c>
    </row>
  </sheetData>
  <autoFilter ref="A1:K183" xr:uid="{24996FE5-5A01-43BF-8597-51681251D3AD}"/>
  <conditionalFormatting sqref="K2:K183">
    <cfRule type="cellIs" dxfId="5" priority="1" operator="equal">
      <formula>-1</formula>
    </cfRule>
    <cfRule type="cellIs" dxfId="4" priority="2" operator="equal">
      <formula>0</formula>
    </cfRule>
    <cfRule type="cellIs" dxfId="3" priority="3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9081-7934-4C2F-B41C-AEAB9E2D4F59}">
  <dimension ref="A1:J17"/>
  <sheetViews>
    <sheetView workbookViewId="0">
      <selection activeCell="F3" sqref="F3"/>
    </sheetView>
  </sheetViews>
  <sheetFormatPr defaultRowHeight="15" x14ac:dyDescent="0.25"/>
  <cols>
    <col min="1" max="1" width="19.42578125" bestFit="1" customWidth="1"/>
    <col min="5" max="5" width="10" bestFit="1" customWidth="1"/>
    <col min="10" max="10" width="9" bestFit="1" customWidth="1"/>
  </cols>
  <sheetData>
    <row r="1" spans="1:10" ht="15.75" thickTop="1" x14ac:dyDescent="0.25">
      <c r="A1" s="48" t="s">
        <v>51</v>
      </c>
      <c r="B1" s="45" t="s">
        <v>52</v>
      </c>
      <c r="C1" s="45"/>
      <c r="D1" s="45"/>
      <c r="E1" s="45"/>
      <c r="F1" s="45" t="s">
        <v>53</v>
      </c>
      <c r="G1" s="45"/>
      <c r="H1" s="45"/>
      <c r="I1" s="46" t="s">
        <v>54</v>
      </c>
      <c r="J1" s="43" t="s">
        <v>55</v>
      </c>
    </row>
    <row r="2" spans="1:10" ht="15.75" thickBot="1" x14ac:dyDescent="0.3">
      <c r="A2" s="49"/>
      <c r="B2" s="10" t="s">
        <v>56</v>
      </c>
      <c r="C2" s="10" t="s">
        <v>57</v>
      </c>
      <c r="D2" s="10" t="s">
        <v>58</v>
      </c>
      <c r="E2" s="10" t="s">
        <v>59</v>
      </c>
      <c r="F2" s="10" t="s">
        <v>60</v>
      </c>
      <c r="G2" s="10" t="s">
        <v>61</v>
      </c>
      <c r="H2" s="10" t="s">
        <v>62</v>
      </c>
      <c r="I2" s="47"/>
      <c r="J2" s="44"/>
    </row>
    <row r="3" spans="1:10" ht="15.75" thickTop="1" x14ac:dyDescent="0.25">
      <c r="A3" s="9" t="s">
        <v>21</v>
      </c>
      <c r="B3" s="12">
        <f>COUNTIFS(Mérkőzések!$C$2:$C$183,Eredmények!A3,Mérkőzések!$K$2:$K$183,"&lt;&gt;-")+COUNTIFS(Mérkőzések!$D$2:$D$183,Eredmények!A3,Mérkőzések!$K$2:$K$183,"&lt;&gt;-")</f>
        <v>7</v>
      </c>
      <c r="C3" s="12">
        <f>COUNTIFS(Mérkőzések!$C$2:$C$183,Eredmények!A3,Mérkőzések!$K$2:$K$183,1)+COUNTIFS(Mérkőzések!$D$2:$D$183,Eredmények!A3,Mérkőzések!$K$2:$K$183,-1)</f>
        <v>1</v>
      </c>
      <c r="D3" s="12">
        <f>COUNTIFS(Mérkőzések!$C$2:$C$183,Eredmények!A3,Mérkőzések!$K$2:$K$183,-1)+COUNTIFS(Mérkőzések!$D$2:$D$183,Eredmények!A3,Mérkőzések!$K$2:$K$183,1)</f>
        <v>5</v>
      </c>
      <c r="E3" s="12">
        <f>COUNTIFS(Mérkőzések!$C$2:$C$183,Eredmények!A3,Mérkőzések!$K$2:$K$183,0)+COUNTIFS(Mérkőzések!$D$2:$D$183,Eredmények!A3,Mérkőzések!$K$2:$K$183,0)</f>
        <v>1</v>
      </c>
      <c r="F3" s="12">
        <f>SUMIF(Mérkőzések!$C$2:$C$183,Eredmények!A3,Mérkőzések!$E$2:$E$183)+SUMIF(Mérkőzések!$D$2:$D$183,Eredmények!A3,Mérkőzések!$F$2:$F$183)</f>
        <v>197</v>
      </c>
      <c r="G3" s="12">
        <f>SUMIF(Mérkőzések!$C$2:$C$183,Eredmények!A3,Mérkőzések!$F$2:$F$183)+SUMIF(Mérkőzések!$D$2:$D$183,Eredmények!A3,Mérkőzések!$E$2:$E$183)</f>
        <v>214</v>
      </c>
      <c r="H3" s="12">
        <f t="shared" ref="H3:H16" si="0">F3-G3</f>
        <v>-17</v>
      </c>
      <c r="I3" s="13">
        <f t="shared" ref="I3:I16" si="1">C3*2+E3+H3/10000</f>
        <v>2.9983</v>
      </c>
      <c r="J3" s="14">
        <f t="shared" ref="J3:J16" si="2">_xlfn.RANK.EQ(I3,$I$3:$I$16,0)</f>
        <v>12</v>
      </c>
    </row>
    <row r="4" spans="1:10" x14ac:dyDescent="0.25">
      <c r="A4" s="7" t="s">
        <v>24</v>
      </c>
      <c r="B4" s="15">
        <f>COUNTIFS(Mérkőzések!$C$2:$C$183,Eredmények!A4,Mérkőzések!$K$2:$K$183,"&lt;&gt;-")+COUNTIFS(Mérkőzések!$D$2:$D$183,Eredmények!A4,Mérkőzések!$K$2:$K$183,"&lt;&gt;-")</f>
        <v>7</v>
      </c>
      <c r="C4" s="15">
        <f>COUNTIFS(Mérkőzések!$C$2:$C$183,Eredmények!A4,Mérkőzések!$K$2:$K$183,1)+COUNTIFS(Mérkőzések!$D$2:$D$183,Eredmények!A4,Mérkőzések!$K$2:$K$183,-1)</f>
        <v>2</v>
      </c>
      <c r="D4" s="15">
        <f>COUNTIFS(Mérkőzések!$C$2:$C$183,Eredmények!A4,Mérkőzések!$K$2:$K$183,-1)+COUNTIFS(Mérkőzések!$D$2:$D$183,Eredmények!A4,Mérkőzések!$K$2:$K$183,1)</f>
        <v>4</v>
      </c>
      <c r="E4" s="15">
        <f>COUNTIFS(Mérkőzések!$C$2:$C$183,Eredmények!A4,Mérkőzések!$K$2:$K$183,0)+COUNTIFS(Mérkőzések!$D$2:$D$183,Eredmények!A4,Mérkőzések!$K$2:$K$183,0)</f>
        <v>1</v>
      </c>
      <c r="F4" s="15">
        <f>SUMIF(Mérkőzések!$C$2:$C$183,Eredmények!A4,Mérkőzések!$E$2:$E$183)+SUMIF(Mérkőzések!$D$2:$D$183,Eredmények!A4,Mérkőzések!$F$2:$F$183)</f>
        <v>185</v>
      </c>
      <c r="G4" s="15">
        <f>SUMIF(Mérkőzések!$C$2:$C$183,Eredmények!A4,Mérkőzések!$F$2:$F$183)+SUMIF(Mérkőzések!$D$2:$D$183,Eredmények!A4,Mérkőzések!$E$2:$E$183)</f>
        <v>213</v>
      </c>
      <c r="H4" s="15">
        <f t="shared" si="0"/>
        <v>-28</v>
      </c>
      <c r="I4" s="16">
        <f t="shared" si="1"/>
        <v>4.9972000000000003</v>
      </c>
      <c r="J4" s="17">
        <f t="shared" si="2"/>
        <v>10</v>
      </c>
    </row>
    <row r="5" spans="1:10" x14ac:dyDescent="0.25">
      <c r="A5" s="7" t="s">
        <v>19</v>
      </c>
      <c r="B5" s="15">
        <f>COUNTIFS(Mérkőzések!$C$2:$C$183,Eredmények!A5,Mérkőzések!$K$2:$K$183,"&lt;&gt;-")+COUNTIFS(Mérkőzések!$D$2:$D$183,Eredmények!A5,Mérkőzések!$K$2:$K$183,"&lt;&gt;-")</f>
        <v>7</v>
      </c>
      <c r="C5" s="15">
        <f>COUNTIFS(Mérkőzések!$C$2:$C$183,Eredmények!A5,Mérkőzések!$K$2:$K$183,1)+COUNTIFS(Mérkőzések!$D$2:$D$183,Eredmények!A5,Mérkőzések!$K$2:$K$183,-1)</f>
        <v>3</v>
      </c>
      <c r="D5" s="15">
        <f>COUNTIFS(Mérkőzések!$C$2:$C$183,Eredmények!A5,Mérkőzések!$K$2:$K$183,-1)+COUNTIFS(Mérkőzések!$D$2:$D$183,Eredmények!A5,Mérkőzések!$K$2:$K$183,1)</f>
        <v>3</v>
      </c>
      <c r="E5" s="15">
        <f>COUNTIFS(Mérkőzések!$C$2:$C$183,Eredmények!A5,Mérkőzések!$K$2:$K$183,0)+COUNTIFS(Mérkőzések!$D$2:$D$183,Eredmények!A5,Mérkőzések!$K$2:$K$183,0)</f>
        <v>1</v>
      </c>
      <c r="F5" s="15">
        <f>SUMIF(Mérkőzések!$C$2:$C$183,Eredmények!A5,Mérkőzések!$E$2:$E$183)+SUMIF(Mérkőzések!$D$2:$D$183,Eredmények!A5,Mérkőzések!$F$2:$F$183)</f>
        <v>194</v>
      </c>
      <c r="G5" s="15">
        <f>SUMIF(Mérkőzések!$C$2:$C$183,Eredmények!A5,Mérkőzések!$F$2:$F$183)+SUMIF(Mérkőzések!$D$2:$D$183,Eredmények!A5,Mérkőzések!$E$2:$E$183)</f>
        <v>213</v>
      </c>
      <c r="H5" s="15">
        <f t="shared" si="0"/>
        <v>-19</v>
      </c>
      <c r="I5" s="16">
        <f t="shared" si="1"/>
        <v>6.9981</v>
      </c>
      <c r="J5" s="17">
        <f t="shared" si="2"/>
        <v>6</v>
      </c>
    </row>
    <row r="6" spans="1:10" x14ac:dyDescent="0.25">
      <c r="A6" s="7" t="s">
        <v>18</v>
      </c>
      <c r="B6" s="15">
        <f>COUNTIFS(Mérkőzések!$C$2:$C$183,Eredmények!A6,Mérkőzések!$K$2:$K$183,"&lt;&gt;-")+COUNTIFS(Mérkőzések!$D$2:$D$183,Eredmények!A6,Mérkőzések!$K$2:$K$183,"&lt;&gt;-")</f>
        <v>7</v>
      </c>
      <c r="C6" s="15">
        <f>COUNTIFS(Mérkőzések!$C$2:$C$183,Eredmények!A6,Mérkőzések!$K$2:$K$183,1)+COUNTIFS(Mérkőzések!$D$2:$D$183,Eredmények!A6,Mérkőzések!$K$2:$K$183,-1)</f>
        <v>3</v>
      </c>
      <c r="D6" s="15">
        <f>COUNTIFS(Mérkőzések!$C$2:$C$183,Eredmények!A6,Mérkőzések!$K$2:$K$183,-1)+COUNTIFS(Mérkőzések!$D$2:$D$183,Eredmények!A6,Mérkőzések!$K$2:$K$183,1)</f>
        <v>4</v>
      </c>
      <c r="E6" s="15">
        <f>COUNTIFS(Mérkőzések!$C$2:$C$183,Eredmények!A6,Mérkőzések!$K$2:$K$183,0)+COUNTIFS(Mérkőzések!$D$2:$D$183,Eredmények!A6,Mérkőzések!$K$2:$K$183,0)</f>
        <v>0</v>
      </c>
      <c r="F6" s="15">
        <f>SUMIF(Mérkőzések!$C$2:$C$183,Eredmények!A6,Mérkőzések!$E$2:$E$183)+SUMIF(Mérkőzések!$D$2:$D$183,Eredmények!A6,Mérkőzések!$F$2:$F$183)</f>
        <v>181</v>
      </c>
      <c r="G6" s="15">
        <f>SUMIF(Mérkőzések!$C$2:$C$183,Eredmények!A6,Mérkőzések!$F$2:$F$183)+SUMIF(Mérkőzések!$D$2:$D$183,Eredmények!A6,Mérkőzések!$E$2:$E$183)</f>
        <v>226</v>
      </c>
      <c r="H6" s="15">
        <f t="shared" si="0"/>
        <v>-45</v>
      </c>
      <c r="I6" s="16">
        <f t="shared" si="1"/>
        <v>5.9954999999999998</v>
      </c>
      <c r="J6" s="17">
        <f t="shared" si="2"/>
        <v>9</v>
      </c>
    </row>
    <row r="7" spans="1:10" x14ac:dyDescent="0.25">
      <c r="A7" s="7" t="s">
        <v>22</v>
      </c>
      <c r="B7" s="15">
        <f>COUNTIFS(Mérkőzések!$C$2:$C$183,Eredmények!A7,Mérkőzések!$K$2:$K$183,"&lt;&gt;-")+COUNTIFS(Mérkőzések!$D$2:$D$183,Eredmények!A7,Mérkőzések!$K$2:$K$183,"&lt;&gt;-")</f>
        <v>7</v>
      </c>
      <c r="C7" s="15">
        <f>COUNTIFS(Mérkőzések!$C$2:$C$183,Eredmények!A7,Mérkőzések!$K$2:$K$183,1)+COUNTIFS(Mérkőzések!$D$2:$D$183,Eredmények!A7,Mérkőzések!$K$2:$K$183,-1)</f>
        <v>5</v>
      </c>
      <c r="D7" s="15">
        <f>COUNTIFS(Mérkőzések!$C$2:$C$183,Eredmények!A7,Mérkőzések!$K$2:$K$183,-1)+COUNTIFS(Mérkőzések!$D$2:$D$183,Eredmények!A7,Mérkőzések!$K$2:$K$183,1)</f>
        <v>1</v>
      </c>
      <c r="E7" s="15">
        <f>COUNTIFS(Mérkőzések!$C$2:$C$183,Eredmények!A7,Mérkőzések!$K$2:$K$183,0)+COUNTIFS(Mérkőzések!$D$2:$D$183,Eredmények!A7,Mérkőzések!$K$2:$K$183,0)</f>
        <v>1</v>
      </c>
      <c r="F7" s="15">
        <f>SUMIF(Mérkőzések!$C$2:$C$183,Eredmények!A7,Mérkőzések!$E$2:$E$183)+SUMIF(Mérkőzések!$D$2:$D$183,Eredmények!A7,Mérkőzések!$F$2:$F$183)</f>
        <v>214</v>
      </c>
      <c r="G7" s="15">
        <f>SUMIF(Mérkőzések!$C$2:$C$183,Eredmények!A7,Mérkőzések!$F$2:$F$183)+SUMIF(Mérkőzések!$D$2:$D$183,Eredmények!A7,Mérkőzések!$E$2:$E$183)</f>
        <v>172</v>
      </c>
      <c r="H7" s="15">
        <f t="shared" si="0"/>
        <v>42</v>
      </c>
      <c r="I7" s="16">
        <f t="shared" si="1"/>
        <v>11.004200000000001</v>
      </c>
      <c r="J7" s="17">
        <f t="shared" si="2"/>
        <v>4</v>
      </c>
    </row>
    <row r="8" spans="1:10" x14ac:dyDescent="0.25">
      <c r="A8" s="7" t="s">
        <v>17</v>
      </c>
      <c r="B8" s="15">
        <f>COUNTIFS(Mérkőzések!$C$2:$C$183,Eredmények!A8,Mérkőzések!$K$2:$K$183,"&lt;&gt;-")+COUNTIFS(Mérkőzések!$D$2:$D$183,Eredmények!A8,Mérkőzések!$K$2:$K$183,"&lt;&gt;-")</f>
        <v>7</v>
      </c>
      <c r="C8" s="15">
        <f>COUNTIFS(Mérkőzések!$C$2:$C$183,Eredmények!A8,Mérkőzések!$K$2:$K$183,1)+COUNTIFS(Mérkőzések!$D$2:$D$183,Eredmények!A8,Mérkőzések!$K$2:$K$183,-1)</f>
        <v>7</v>
      </c>
      <c r="D8" s="15">
        <f>COUNTIFS(Mérkőzések!$C$2:$C$183,Eredmények!A8,Mérkőzések!$K$2:$K$183,-1)+COUNTIFS(Mérkőzések!$D$2:$D$183,Eredmények!A8,Mérkőzések!$K$2:$K$183,1)</f>
        <v>0</v>
      </c>
      <c r="E8" s="15">
        <f>COUNTIFS(Mérkőzések!$C$2:$C$183,Eredmények!A8,Mérkőzések!$K$2:$K$183,0)+COUNTIFS(Mérkőzések!$D$2:$D$183,Eredmények!A8,Mérkőzések!$K$2:$K$183,0)</f>
        <v>0</v>
      </c>
      <c r="F8" s="15">
        <f>SUMIF(Mérkőzések!$C$2:$C$183,Eredmények!A8,Mérkőzések!$E$2:$E$183)+SUMIF(Mérkőzések!$D$2:$D$183,Eredmények!A8,Mérkőzések!$F$2:$F$183)</f>
        <v>274</v>
      </c>
      <c r="G8" s="15">
        <f>SUMIF(Mérkőzések!$C$2:$C$183,Eredmények!A8,Mérkőzések!$F$2:$F$183)+SUMIF(Mérkőzések!$D$2:$D$183,Eredmények!A8,Mérkőzések!$E$2:$E$183)</f>
        <v>166</v>
      </c>
      <c r="H8" s="15">
        <f t="shared" si="0"/>
        <v>108</v>
      </c>
      <c r="I8" s="16">
        <f t="shared" si="1"/>
        <v>14.0108</v>
      </c>
      <c r="J8" s="17">
        <f t="shared" si="2"/>
        <v>2</v>
      </c>
    </row>
    <row r="9" spans="1:10" x14ac:dyDescent="0.25">
      <c r="A9" s="7" t="s">
        <v>23</v>
      </c>
      <c r="B9" s="15">
        <f>COUNTIFS(Mérkőzések!$C$2:$C$183,Eredmények!A9,Mérkőzések!$K$2:$K$183,"&lt;&gt;-")+COUNTIFS(Mérkőzések!$D$2:$D$183,Eredmények!A9,Mérkőzések!$K$2:$K$183,"&lt;&gt;-")</f>
        <v>8</v>
      </c>
      <c r="C9" s="15">
        <f>COUNTIFS(Mérkőzések!$C$2:$C$183,Eredmények!A9,Mérkőzések!$K$2:$K$183,1)+COUNTIFS(Mérkőzések!$D$2:$D$183,Eredmények!A9,Mérkőzések!$K$2:$K$183,-1)</f>
        <v>7</v>
      </c>
      <c r="D9" s="15">
        <f>COUNTIFS(Mérkőzések!$C$2:$C$183,Eredmények!A9,Mérkőzések!$K$2:$K$183,-1)+COUNTIFS(Mérkőzések!$D$2:$D$183,Eredmények!A9,Mérkőzések!$K$2:$K$183,1)</f>
        <v>1</v>
      </c>
      <c r="E9" s="15">
        <f>COUNTIFS(Mérkőzések!$C$2:$C$183,Eredmények!A9,Mérkőzések!$K$2:$K$183,0)+COUNTIFS(Mérkőzések!$D$2:$D$183,Eredmények!A9,Mérkőzések!$K$2:$K$183,0)</f>
        <v>0</v>
      </c>
      <c r="F9" s="15">
        <f>SUMIF(Mérkőzések!$C$2:$C$183,Eredmények!A9,Mérkőzések!$E$2:$E$183)+SUMIF(Mérkőzések!$D$2:$D$183,Eredmények!A9,Mérkőzések!$F$2:$F$183)</f>
        <v>287</v>
      </c>
      <c r="G9" s="15">
        <f>SUMIF(Mérkőzések!$C$2:$C$183,Eredmények!A9,Mérkőzések!$F$2:$F$183)+SUMIF(Mérkőzések!$D$2:$D$183,Eredmények!A9,Mérkőzések!$E$2:$E$183)</f>
        <v>180</v>
      </c>
      <c r="H9" s="15">
        <f t="shared" si="0"/>
        <v>107</v>
      </c>
      <c r="I9" s="16">
        <f t="shared" si="1"/>
        <v>14.0107</v>
      </c>
      <c r="J9" s="17">
        <f t="shared" si="2"/>
        <v>3</v>
      </c>
    </row>
    <row r="10" spans="1:10" x14ac:dyDescent="0.25">
      <c r="A10" s="7" t="s">
        <v>13</v>
      </c>
      <c r="B10" s="15">
        <f>COUNTIFS(Mérkőzések!$C$2:$C$183,Eredmények!A10,Mérkőzések!$K$2:$K$183,"&lt;&gt;-")+COUNTIFS(Mérkőzések!$D$2:$D$183,Eredmények!A10,Mérkőzések!$K$2:$K$183,"&lt;&gt;-")</f>
        <v>7</v>
      </c>
      <c r="C10" s="15">
        <f>COUNTIFS(Mérkőzések!$C$2:$C$183,Eredmények!A10,Mérkőzések!$K$2:$K$183,1)+COUNTIFS(Mérkőzések!$D$2:$D$183,Eredmények!A10,Mérkőzések!$K$2:$K$183,-1)</f>
        <v>3</v>
      </c>
      <c r="D10" s="15">
        <f>COUNTIFS(Mérkőzések!$C$2:$C$183,Eredmények!A10,Mérkőzések!$K$2:$K$183,-1)+COUNTIFS(Mérkőzések!$D$2:$D$183,Eredmények!A10,Mérkőzések!$K$2:$K$183,1)</f>
        <v>3</v>
      </c>
      <c r="E10" s="15">
        <f>COUNTIFS(Mérkőzések!$C$2:$C$183,Eredmények!A10,Mérkőzések!$K$2:$K$183,0)+COUNTIFS(Mérkőzések!$D$2:$D$183,Eredmények!A10,Mérkőzések!$K$2:$K$183,0)</f>
        <v>1</v>
      </c>
      <c r="F10" s="15">
        <f>SUMIF(Mérkőzések!$C$2:$C$183,Eredmények!A10,Mérkőzések!$E$2:$E$183)+SUMIF(Mérkőzések!$D$2:$D$183,Eredmények!A10,Mérkőzések!$F$2:$F$183)</f>
        <v>178</v>
      </c>
      <c r="G10" s="15">
        <f>SUMIF(Mérkőzések!$C$2:$C$183,Eredmények!A10,Mérkőzések!$F$2:$F$183)+SUMIF(Mérkőzések!$D$2:$D$183,Eredmények!A10,Mérkőzések!$E$2:$E$183)</f>
        <v>191</v>
      </c>
      <c r="H10" s="15">
        <f t="shared" si="0"/>
        <v>-13</v>
      </c>
      <c r="I10" s="16">
        <f t="shared" si="1"/>
        <v>6.9987000000000004</v>
      </c>
      <c r="J10" s="17">
        <f t="shared" si="2"/>
        <v>5</v>
      </c>
    </row>
    <row r="11" spans="1:10" x14ac:dyDescent="0.25">
      <c r="A11" s="7" t="s">
        <v>15</v>
      </c>
      <c r="B11" s="15">
        <f>COUNTIFS(Mérkőzések!$C$2:$C$183,Eredmények!A11,Mérkőzések!$K$2:$K$183,"&lt;&gt;-")+COUNTIFS(Mérkőzések!$D$2:$D$183,Eredmények!A11,Mérkőzések!$K$2:$K$183,"&lt;&gt;-")</f>
        <v>8</v>
      </c>
      <c r="C11" s="15">
        <f>COUNTIFS(Mérkőzések!$C$2:$C$183,Eredmények!A11,Mérkőzések!$K$2:$K$183,1)+COUNTIFS(Mérkőzések!$D$2:$D$183,Eredmények!A11,Mérkőzések!$K$2:$K$183,-1)</f>
        <v>1</v>
      </c>
      <c r="D11" s="15">
        <f>COUNTIFS(Mérkőzések!$C$2:$C$183,Eredmények!A11,Mérkőzések!$K$2:$K$183,-1)+COUNTIFS(Mérkőzések!$D$2:$D$183,Eredmények!A11,Mérkőzések!$K$2:$K$183,1)</f>
        <v>7</v>
      </c>
      <c r="E11" s="15">
        <f>COUNTIFS(Mérkőzések!$C$2:$C$183,Eredmények!A11,Mérkőzések!$K$2:$K$183,0)+COUNTIFS(Mérkőzések!$D$2:$D$183,Eredmények!A11,Mérkőzések!$K$2:$K$183,0)</f>
        <v>0</v>
      </c>
      <c r="F11" s="15">
        <f>SUMIF(Mérkőzések!$C$2:$C$183,Eredmények!A11,Mérkőzések!$E$2:$E$183)+SUMIF(Mérkőzések!$D$2:$D$183,Eredmények!A11,Mérkőzések!$F$2:$F$183)</f>
        <v>183</v>
      </c>
      <c r="G11" s="15">
        <f>SUMIF(Mérkőzések!$C$2:$C$183,Eredmények!A11,Mérkőzések!$F$2:$F$183)+SUMIF(Mérkőzések!$D$2:$D$183,Eredmények!A11,Mérkőzések!$E$2:$E$183)</f>
        <v>264</v>
      </c>
      <c r="H11" s="15">
        <f t="shared" si="0"/>
        <v>-81</v>
      </c>
      <c r="I11" s="16">
        <f t="shared" si="1"/>
        <v>1.9919</v>
      </c>
      <c r="J11" s="17">
        <f t="shared" si="2"/>
        <v>14</v>
      </c>
    </row>
    <row r="12" spans="1:10" x14ac:dyDescent="0.25">
      <c r="A12" s="7" t="s">
        <v>20</v>
      </c>
      <c r="B12" s="15">
        <f>COUNTIFS(Mérkőzések!$C$2:$C$183,Eredmények!A12,Mérkőzések!$K$2:$K$183,"&lt;&gt;-")+COUNTIFS(Mérkőzések!$D$2:$D$183,Eredmények!A12,Mérkőzések!$K$2:$K$183,"&lt;&gt;-")</f>
        <v>9</v>
      </c>
      <c r="C12" s="15">
        <f>COUNTIFS(Mérkőzések!$C$2:$C$183,Eredmények!A12,Mérkőzések!$K$2:$K$183,1)+COUNTIFS(Mérkőzések!$D$2:$D$183,Eredmények!A12,Mérkőzések!$K$2:$K$183,-1)</f>
        <v>8</v>
      </c>
      <c r="D12" s="15">
        <f>COUNTIFS(Mérkőzések!$C$2:$C$183,Eredmények!A12,Mérkőzések!$K$2:$K$183,-1)+COUNTIFS(Mérkőzések!$D$2:$D$183,Eredmények!A12,Mérkőzések!$K$2:$K$183,1)</f>
        <v>1</v>
      </c>
      <c r="E12" s="15">
        <f>COUNTIFS(Mérkőzések!$C$2:$C$183,Eredmények!A12,Mérkőzések!$K$2:$K$183,0)+COUNTIFS(Mérkőzések!$D$2:$D$183,Eredmények!A12,Mérkőzések!$K$2:$K$183,0)</f>
        <v>0</v>
      </c>
      <c r="F12" s="15">
        <f>SUMIF(Mérkőzések!$C$2:$C$183,Eredmények!A12,Mérkőzések!$E$2:$E$183)+SUMIF(Mérkőzések!$D$2:$D$183,Eredmények!A12,Mérkőzések!$F$2:$F$183)</f>
        <v>303</v>
      </c>
      <c r="G12" s="15">
        <f>SUMIF(Mérkőzések!$C$2:$C$183,Eredmények!A12,Mérkőzések!$F$2:$F$183)+SUMIF(Mérkőzések!$D$2:$D$183,Eredmények!A12,Mérkőzések!$E$2:$E$183)</f>
        <v>232</v>
      </c>
      <c r="H12" s="15">
        <f t="shared" si="0"/>
        <v>71</v>
      </c>
      <c r="I12" s="16">
        <f t="shared" si="1"/>
        <v>16.007100000000001</v>
      </c>
      <c r="J12" s="17">
        <f t="shared" si="2"/>
        <v>1</v>
      </c>
    </row>
    <row r="13" spans="1:10" x14ac:dyDescent="0.25">
      <c r="A13" s="7" t="s">
        <v>14</v>
      </c>
      <c r="B13" s="15">
        <f>COUNTIFS(Mérkőzések!$C$2:$C$183,Eredmények!A13,Mérkőzések!$K$2:$K$183,"&lt;&gt;-")+COUNTIFS(Mérkőzések!$D$2:$D$183,Eredmények!A13,Mérkőzések!$K$2:$K$183,"&lt;&gt;-")</f>
        <v>7</v>
      </c>
      <c r="C13" s="15">
        <f>COUNTIFS(Mérkőzések!$C$2:$C$183,Eredmények!A13,Mérkőzések!$K$2:$K$183,1)+COUNTIFS(Mérkőzések!$D$2:$D$183,Eredmények!A13,Mérkőzések!$K$2:$K$183,-1)</f>
        <v>0</v>
      </c>
      <c r="D13" s="15">
        <f>COUNTIFS(Mérkőzések!$C$2:$C$183,Eredmények!A13,Mérkőzések!$K$2:$K$183,-1)+COUNTIFS(Mérkőzések!$D$2:$D$183,Eredmények!A13,Mérkőzések!$K$2:$K$183,1)</f>
        <v>5</v>
      </c>
      <c r="E13" s="15">
        <f>COUNTIFS(Mérkőzések!$C$2:$C$183,Eredmények!A13,Mérkőzések!$K$2:$K$183,0)+COUNTIFS(Mérkőzések!$D$2:$D$183,Eredmények!A13,Mérkőzések!$K$2:$K$183,0)</f>
        <v>2</v>
      </c>
      <c r="F13" s="15">
        <f>SUMIF(Mérkőzések!$C$2:$C$183,Eredmények!A13,Mérkőzések!$E$2:$E$183)+SUMIF(Mérkőzések!$D$2:$D$183,Eredmények!A13,Mérkőzések!$F$2:$F$183)</f>
        <v>184</v>
      </c>
      <c r="G13" s="15">
        <f>SUMIF(Mérkőzések!$C$2:$C$183,Eredmények!A13,Mérkőzések!$F$2:$F$183)+SUMIF(Mérkőzések!$D$2:$D$183,Eredmények!A13,Mérkőzések!$E$2:$E$183)</f>
        <v>234</v>
      </c>
      <c r="H13" s="15">
        <f t="shared" si="0"/>
        <v>-50</v>
      </c>
      <c r="I13" s="16">
        <f t="shared" si="1"/>
        <v>1.9950000000000001</v>
      </c>
      <c r="J13" s="17">
        <f t="shared" si="2"/>
        <v>13</v>
      </c>
    </row>
    <row r="14" spans="1:10" x14ac:dyDescent="0.25">
      <c r="A14" s="7" t="s">
        <v>12</v>
      </c>
      <c r="B14" s="15">
        <f>COUNTIFS(Mérkőzések!$C$2:$C$183,Eredmények!A14,Mérkőzések!$K$2:$K$183,"&lt;&gt;-")+COUNTIFS(Mérkőzések!$D$2:$D$183,Eredmények!A14,Mérkőzések!$K$2:$K$183,"&lt;&gt;-")</f>
        <v>7</v>
      </c>
      <c r="C14" s="15">
        <f>COUNTIFS(Mérkőzések!$C$2:$C$183,Eredmények!A14,Mérkőzések!$K$2:$K$183,1)+COUNTIFS(Mérkőzések!$D$2:$D$183,Eredmények!A14,Mérkőzések!$K$2:$K$183,-1)</f>
        <v>2</v>
      </c>
      <c r="D14" s="15">
        <f>COUNTIFS(Mérkőzések!$C$2:$C$183,Eredmények!A14,Mérkőzések!$K$2:$K$183,-1)+COUNTIFS(Mérkőzések!$D$2:$D$183,Eredmények!A14,Mérkőzések!$K$2:$K$183,1)</f>
        <v>5</v>
      </c>
      <c r="E14" s="15">
        <f>COUNTIFS(Mérkőzések!$C$2:$C$183,Eredmények!A14,Mérkőzések!$K$2:$K$183,0)+COUNTIFS(Mérkőzések!$D$2:$D$183,Eredmények!A14,Mérkőzések!$K$2:$K$183,0)</f>
        <v>0</v>
      </c>
      <c r="F14" s="15">
        <f>SUMIF(Mérkőzések!$C$2:$C$183,Eredmények!A14,Mérkőzések!$E$2:$E$183)+SUMIF(Mérkőzések!$D$2:$D$183,Eredmények!A14,Mérkőzések!$F$2:$F$183)</f>
        <v>165</v>
      </c>
      <c r="G14" s="15">
        <f>SUMIF(Mérkőzések!$C$2:$C$183,Eredmények!A14,Mérkőzések!$F$2:$F$183)+SUMIF(Mérkőzések!$D$2:$D$183,Eredmények!A14,Mérkőzések!$E$2:$E$183)</f>
        <v>180</v>
      </c>
      <c r="H14" s="15">
        <f t="shared" si="0"/>
        <v>-15</v>
      </c>
      <c r="I14" s="16">
        <f t="shared" si="1"/>
        <v>3.9984999999999999</v>
      </c>
      <c r="J14" s="17">
        <f t="shared" si="2"/>
        <v>11</v>
      </c>
    </row>
    <row r="15" spans="1:10" x14ac:dyDescent="0.25">
      <c r="A15" s="7" t="s">
        <v>16</v>
      </c>
      <c r="B15" s="15">
        <f>COUNTIFS(Mérkőzések!$C$2:$C$183,Eredmények!A15,Mérkőzések!$K$2:$K$183,"&lt;&gt;-")+COUNTIFS(Mérkőzések!$D$2:$D$183,Eredmények!A15,Mérkőzések!$K$2:$K$183,"&lt;&gt;-")</f>
        <v>8</v>
      </c>
      <c r="C15" s="15">
        <f>COUNTIFS(Mérkőzések!$C$2:$C$183,Eredmények!A15,Mérkőzések!$K$2:$K$183,1)+COUNTIFS(Mérkőzések!$D$2:$D$183,Eredmények!A15,Mérkőzések!$K$2:$K$183,-1)</f>
        <v>3</v>
      </c>
      <c r="D15" s="15">
        <f>COUNTIFS(Mérkőzések!$C$2:$C$183,Eredmények!A15,Mérkőzések!$K$2:$K$183,-1)+COUNTIFS(Mérkőzések!$D$2:$D$183,Eredmények!A15,Mérkőzések!$K$2:$K$183,1)</f>
        <v>5</v>
      </c>
      <c r="E15" s="15">
        <f>COUNTIFS(Mérkőzések!$C$2:$C$183,Eredmények!A15,Mérkőzések!$K$2:$K$183,0)+COUNTIFS(Mérkőzések!$D$2:$D$183,Eredmények!A15,Mérkőzések!$K$2:$K$183,0)</f>
        <v>0</v>
      </c>
      <c r="F15" s="15">
        <f>SUMIF(Mérkőzések!$C$2:$C$183,Eredmények!A15,Mérkőzések!$E$2:$E$183)+SUMIF(Mérkőzések!$D$2:$D$183,Eredmények!A15,Mérkőzések!$F$2:$F$183)</f>
        <v>200</v>
      </c>
      <c r="G15" s="15">
        <f>SUMIF(Mérkőzések!$C$2:$C$183,Eredmények!A15,Mérkőzések!$F$2:$F$183)+SUMIF(Mérkőzések!$D$2:$D$183,Eredmények!A15,Mérkőzések!$E$2:$E$183)</f>
        <v>227</v>
      </c>
      <c r="H15" s="15">
        <f t="shared" si="0"/>
        <v>-27</v>
      </c>
      <c r="I15" s="16">
        <f t="shared" si="1"/>
        <v>5.9973000000000001</v>
      </c>
      <c r="J15" s="17">
        <f t="shared" si="2"/>
        <v>8</v>
      </c>
    </row>
    <row r="16" spans="1:10" ht="15.75" thickBot="1" x14ac:dyDescent="0.3">
      <c r="A16" s="8" t="s">
        <v>11</v>
      </c>
      <c r="B16" s="18">
        <f>COUNTIFS(Mérkőzések!$C$2:$C$183,Eredmények!A16,Mérkőzések!$K$2:$K$183,"&lt;&gt;-")+COUNTIFS(Mérkőzések!$D$2:$D$183,Eredmények!A16,Mérkőzések!$K$2:$K$183,"&lt;&gt;-")</f>
        <v>8</v>
      </c>
      <c r="C16" s="18">
        <f>COUNTIFS(Mérkőzések!$C$2:$C$183,Eredmények!A16,Mérkőzések!$K$2:$K$183,1)+COUNTIFS(Mérkőzések!$D$2:$D$183,Eredmények!A16,Mérkőzések!$K$2:$K$183,-1)</f>
        <v>3</v>
      </c>
      <c r="D16" s="18">
        <f>COUNTIFS(Mérkőzések!$C$2:$C$183,Eredmények!A16,Mérkőzések!$K$2:$K$183,-1)+COUNTIFS(Mérkőzések!$D$2:$D$183,Eredmények!A16,Mérkőzések!$K$2:$K$183,1)</f>
        <v>4</v>
      </c>
      <c r="E16" s="18">
        <f>COUNTIFS(Mérkőzések!$C$2:$C$183,Eredmények!A16,Mérkőzések!$K$2:$K$183,0)+COUNTIFS(Mérkőzések!$D$2:$D$183,Eredmények!A16,Mérkőzések!$K$2:$K$183,0)</f>
        <v>1</v>
      </c>
      <c r="F16" s="18">
        <f>SUMIF(Mérkőzések!$C$2:$C$183,Eredmények!A16,Mérkőzések!$E$2:$E$183)+SUMIF(Mérkőzések!$D$2:$D$183,Eredmények!A16,Mérkőzések!$F$2:$F$183)</f>
        <v>202</v>
      </c>
      <c r="G16" s="18">
        <f>SUMIF(Mérkőzések!$C$2:$C$183,Eredmények!A16,Mérkőzések!$F$2:$F$183)+SUMIF(Mérkőzések!$D$2:$D$183,Eredmények!A16,Mérkőzések!$E$2:$E$183)</f>
        <v>235</v>
      </c>
      <c r="H16" s="18">
        <f t="shared" si="0"/>
        <v>-33</v>
      </c>
      <c r="I16" s="19">
        <f t="shared" si="1"/>
        <v>6.9966999999999997</v>
      </c>
      <c r="J16" s="20">
        <f t="shared" si="2"/>
        <v>7</v>
      </c>
    </row>
    <row r="17" ht="15.75" thickTop="1" x14ac:dyDescent="0.25"/>
  </sheetData>
  <mergeCells count="5">
    <mergeCell ref="J1:J2"/>
    <mergeCell ref="F1:H1"/>
    <mergeCell ref="I1:I2"/>
    <mergeCell ref="A1:A2"/>
    <mergeCell ref="B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F606-D442-4A3C-89E1-208FC7B71D48}">
  <dimension ref="A1:O30"/>
  <sheetViews>
    <sheetView tabSelected="1" workbookViewId="0"/>
  </sheetViews>
  <sheetFormatPr defaultRowHeight="15" x14ac:dyDescent="0.25"/>
  <cols>
    <col min="1" max="1" width="21.28515625" customWidth="1"/>
    <col min="2" max="15" width="13.28515625" customWidth="1"/>
  </cols>
  <sheetData>
    <row r="1" spans="1:15" ht="102" thickBot="1" x14ac:dyDescent="0.3">
      <c r="A1" s="21" t="s">
        <v>63</v>
      </c>
      <c r="B1" s="22" t="str">
        <f t="array" ref="B1:O1">TRANSPOSE(A2:A15)</f>
        <v>Alba Fehérvár N</v>
      </c>
      <c r="C1" s="23" t="str">
        <v>Békéscsaba N</v>
      </c>
      <c r="D1" s="23" t="str">
        <v>Budaörs N</v>
      </c>
      <c r="E1" s="23" t="str">
        <v>Dunaújváros N</v>
      </c>
      <c r="F1" s="23" t="str">
        <v>DVSC SCHAEFFLER N</v>
      </c>
      <c r="G1" s="23" t="str">
        <v>Ferencvárosi TC N</v>
      </c>
      <c r="H1" s="23" t="str">
        <v>Győri ETO N</v>
      </c>
      <c r="I1" s="23" t="str">
        <v>Kisvárda N</v>
      </c>
      <c r="J1" s="23" t="str">
        <v>Kozármisleny N</v>
      </c>
      <c r="K1" s="23" t="str">
        <v>Mosonmagyaróvár N</v>
      </c>
      <c r="L1" s="23" t="str">
        <v>MTK Budapest N</v>
      </c>
      <c r="M1" s="23" t="str">
        <v>NEKA N</v>
      </c>
      <c r="N1" s="23" t="str">
        <v>Vác N</v>
      </c>
      <c r="O1" s="24" t="str">
        <v>Vasas N</v>
      </c>
    </row>
    <row r="2" spans="1:15" x14ac:dyDescent="0.25">
      <c r="A2" s="25" t="str">
        <f>Eredmények!A3</f>
        <v>Alba Fehérvár N</v>
      </c>
      <c r="B2" s="28" t="str" cm="1">
        <f t="array" ref="B2">IFERROR(INT(INDEX(Mérkőzések!$B$2:$B$183,MATCH(Áttekintés!$A2&amp;Áttekintés!B$1,Mérkőzések!$C$2:$C$183&amp;Mérkőzések!$D$2:$D$183,0))),"-")</f>
        <v>-</v>
      </c>
      <c r="C2" s="29" cm="1">
        <f t="array" ref="C2">IFERROR(INT(INDEX(Mérkőzések!$B$2:$B$183,MATCH(Áttekintés!$A2&amp;Áttekintés!C$1,Mérkőzések!$C$2:$C$183&amp;Mérkőzések!$D$2:$D$183,0))),"-")</f>
        <v>45184</v>
      </c>
      <c r="D2" s="29" cm="1">
        <f t="array" ref="D2">IFERROR(INT(INDEX(Mérkőzések!$B$2:$B$183,MATCH(Áttekintés!$A2&amp;Áttekintés!D$1,Mérkőzések!$C$2:$C$183&amp;Mérkőzések!$D$2:$D$183,0))),"-")</f>
        <v>45249</v>
      </c>
      <c r="E2" s="29" cm="1">
        <f t="array" ref="E2">IFERROR(INT(INDEX(Mérkőzések!$B$2:$B$183,MATCH(Áttekintés!$A2&amp;Áttekintés!E$1,Mérkőzések!$C$2:$C$183&amp;Mérkőzések!$D$2:$D$183,0))),"-")</f>
        <v>45340</v>
      </c>
      <c r="F2" s="29" cm="1">
        <f t="array" ref="F2">IFERROR(INT(INDEX(Mérkőzések!$B$2:$B$183,MATCH(Áttekintés!$A2&amp;Áttekintés!F$1,Mérkőzések!$C$2:$C$183&amp;Mérkőzések!$D$2:$D$183,0))),"-")</f>
        <v>45170</v>
      </c>
      <c r="G2" s="29" cm="1">
        <f t="array" ref="G2">IFERROR(INT(INDEX(Mérkőzések!$B$2:$B$183,MATCH(Áttekintés!$A2&amp;Áttekintés!G$1,Mérkőzések!$C$2:$C$183&amp;Mérkőzések!$D$2:$D$183,0))),"-")</f>
        <v>45305</v>
      </c>
      <c r="H2" s="29" cm="1">
        <f t="array" ref="H2">IFERROR(INT(INDEX(Mérkőzések!$B$2:$B$183,MATCH(Áttekintés!$A2&amp;Áttekintés!H$1,Mérkőzések!$C$2:$C$183&amp;Mérkőzések!$D$2:$D$183,0))),"-")</f>
        <v>45427</v>
      </c>
      <c r="I2" s="29" cm="1">
        <f t="array" ref="I2">IFERROR(INT(INDEX(Mérkőzések!$B$2:$B$183,MATCH(Áttekintés!$A2&amp;Áttekintés!I$1,Mérkőzések!$C$2:$C$183&amp;Mérkőzések!$D$2:$D$183,0))),"-")</f>
        <v>45417</v>
      </c>
      <c r="J2" s="29" cm="1">
        <f t="array" ref="J2">IFERROR(INT(INDEX(Mérkőzések!$B$2:$B$183,MATCH(Áttekintés!$A2&amp;Áttekintés!J$1,Mérkőzések!$C$2:$C$183&amp;Mérkőzések!$D$2:$D$183,0))),"-")</f>
        <v>45228</v>
      </c>
      <c r="K2" s="29" cm="1">
        <f t="array" ref="K2">IFERROR(INT(INDEX(Mérkőzések!$B$2:$B$183,MATCH(Áttekintés!$A2&amp;Áttekintés!K$1,Mérkőzések!$C$2:$C$183&amp;Mérkőzések!$D$2:$D$183,0))),"-")</f>
        <v>45375</v>
      </c>
      <c r="L2" s="29" cm="1">
        <f t="array" ref="L2">IFERROR(INT(INDEX(Mérkőzések!$B$2:$B$183,MATCH(Áttekintés!$A2&amp;Áttekintés!L$1,Mérkőzések!$C$2:$C$183&amp;Mérkőzések!$D$2:$D$183,0))),"-")</f>
        <v>45205</v>
      </c>
      <c r="M2" s="29" cm="1">
        <f t="array" ref="M2">IFERROR(INT(INDEX(Mérkőzések!$B$2:$B$183,MATCH(Áttekintés!$A2&amp;Áttekintés!M$1,Mérkőzések!$C$2:$C$183&amp;Mérkőzések!$D$2:$D$183,0))),"-")</f>
        <v>45312</v>
      </c>
      <c r="N2" s="29" cm="1">
        <f t="array" ref="N2">IFERROR(INT(INDEX(Mérkőzések!$B$2:$B$183,MATCH(Áttekintés!$A2&amp;Áttekintés!N$1,Mérkőzések!$C$2:$C$183&amp;Mérkőzések!$D$2:$D$183,0))),"-")</f>
        <v>45403</v>
      </c>
      <c r="O2" s="30" cm="1">
        <f t="array" ref="O2">IFERROR(INT(INDEX(Mérkőzések!$B$2:$B$183,MATCH(Áttekintés!$A2&amp;Áttekintés!O$1,Mérkőzések!$C$2:$C$183&amp;Mérkőzések!$D$2:$D$183,0))),"-")</f>
        <v>45438</v>
      </c>
    </row>
    <row r="3" spans="1:15" x14ac:dyDescent="0.25">
      <c r="A3" s="26" t="str">
        <f>Eredmények!A4</f>
        <v>Békéscsaba N</v>
      </c>
      <c r="B3" s="31" cm="1">
        <f t="array" ref="B3">IFERROR(INT(INDEX(Mérkőzések!$B$2:$B$183,MATCH(Áttekintés!$A3&amp;Áttekintés!B$1,Mérkőzések!$C$2:$C$183&amp;Mérkőzések!$D$2:$D$183,0))),"-")</f>
        <v>45345</v>
      </c>
      <c r="C3" s="32" t="str" cm="1">
        <f t="array" ref="C3">IFERROR(INT(INDEX(Mérkőzések!$B$2:$B$183,MATCH(Áttekintés!$A3&amp;Áttekintés!C$1,Mérkőzések!$C$2:$C$183&amp;Mérkőzések!$D$2:$D$183,0))),"-")</f>
        <v>-</v>
      </c>
      <c r="D3" s="32" cm="1">
        <f t="array" ref="D3">IFERROR(INT(INDEX(Mérkőzések!$B$2:$B$183,MATCH(Áttekintés!$A3&amp;Áttekintés!D$1,Mérkőzések!$C$2:$C$183&amp;Mérkőzések!$D$2:$D$183,0))),"-")</f>
        <v>45319</v>
      </c>
      <c r="E3" s="32" cm="1">
        <f t="array" ref="E3">IFERROR(INT(INDEX(Mérkőzések!$B$2:$B$183,MATCH(Áttekintés!$A3&amp;Áttekintés!E$1,Mérkőzések!$C$2:$C$183&amp;Mérkőzések!$D$2:$D$183,0))),"-")</f>
        <v>45219</v>
      </c>
      <c r="F3" s="32" cm="1">
        <f t="array" ref="F3">IFERROR(INT(INDEX(Mérkőzések!$B$2:$B$183,MATCH(Áttekintés!$A3&amp;Áttekintés!F$1,Mérkőzések!$C$2:$C$183&amp;Mérkőzések!$D$2:$D$183,0))),"-")</f>
        <v>45379</v>
      </c>
      <c r="G3" s="32" cm="1">
        <f t="array" ref="G3">IFERROR(INT(INDEX(Mérkőzések!$B$2:$B$183,MATCH(Áttekintés!$A3&amp;Áttekintés!G$1,Mérkőzések!$C$2:$C$183&amp;Mérkőzések!$D$2:$D$183,0))),"-")</f>
        <v>45175</v>
      </c>
      <c r="H3" s="32" cm="1">
        <f t="array" ref="H3">IFERROR(INT(INDEX(Mérkőzések!$B$2:$B$183,MATCH(Áttekintés!$A3&amp;Áttekintés!H$1,Mérkőzések!$C$2:$C$183&amp;Mérkőzések!$D$2:$D$183,0))),"-")</f>
        <v>45333</v>
      </c>
      <c r="I3" s="32" cm="1">
        <f t="array" ref="I3">IFERROR(INT(INDEX(Mérkőzések!$B$2:$B$183,MATCH(Áttekintés!$A3&amp;Áttekintés!I$1,Mérkőzések!$C$2:$C$183&amp;Mérkőzések!$D$2:$D$183,0))),"-")</f>
        <v>45434</v>
      </c>
      <c r="J3" s="32" cm="1">
        <f t="array" ref="J3">IFERROR(INT(INDEX(Mérkőzések!$B$2:$B$183,MATCH(Áttekintés!$A3&amp;Áttekintés!J$1,Mérkőzések!$C$2:$C$183&amp;Mérkőzések!$D$2:$D$183,0))),"-")</f>
        <v>45304</v>
      </c>
      <c r="K3" s="32" cm="1">
        <f t="array" ref="K3">IFERROR(INT(INDEX(Mérkőzések!$B$2:$B$183,MATCH(Áttekintés!$A3&amp;Áttekintés!K$1,Mérkőzések!$C$2:$C$183&amp;Mérkőzések!$D$2:$D$183,0))),"-")</f>
        <v>45416</v>
      </c>
      <c r="L3" s="32" cm="1">
        <f t="array" ref="L3">IFERROR(INT(INDEX(Mérkőzések!$B$2:$B$183,MATCH(Áttekintés!$A3&amp;Áttekintés!L$1,Mérkőzések!$C$2:$C$183&amp;Mérkőzések!$D$2:$D$183,0))),"-")</f>
        <v>45248</v>
      </c>
      <c r="M3" s="32" cm="1">
        <f t="array" ref="M3">IFERROR(INT(INDEX(Mérkőzések!$B$2:$B$183,MATCH(Áttekintés!$A3&amp;Áttekintés!M$1,Mérkőzések!$C$2:$C$183&amp;Mérkőzések!$D$2:$D$183,0))),"-")</f>
        <v>45410</v>
      </c>
      <c r="N3" s="32" cm="1">
        <f t="array" ref="N3">IFERROR(INT(INDEX(Mérkőzések!$B$2:$B$183,MATCH(Áttekintés!$A3&amp;Áttekintés!N$1,Mérkőzések!$C$2:$C$183&amp;Mérkőzések!$D$2:$D$183,0))),"-")</f>
        <v>45427</v>
      </c>
      <c r="O3" s="33" cm="1">
        <f t="array" ref="O3">IFERROR(INT(INDEX(Mérkőzések!$B$2:$B$183,MATCH(Áttekintés!$A3&amp;Áttekintés!O$1,Mérkőzések!$C$2:$C$183&amp;Mérkőzések!$D$2:$D$183,0))),"-")</f>
        <v>45192</v>
      </c>
    </row>
    <row r="4" spans="1:15" x14ac:dyDescent="0.25">
      <c r="A4" s="26" t="str">
        <f>Eredmények!A5</f>
        <v>Budaörs N</v>
      </c>
      <c r="B4" s="31" cm="1">
        <f t="array" ref="B4">IFERROR(INT(INDEX(Mérkőzések!$B$2:$B$183,MATCH(Áttekintés!$A4&amp;Áttekintés!B$1,Mérkőzések!$C$2:$C$183&amp;Mérkőzések!$D$2:$D$183,0))),"-")</f>
        <v>45424</v>
      </c>
      <c r="C4" s="32" cm="1">
        <f t="array" ref="C4">IFERROR(INT(INDEX(Mérkőzések!$B$2:$B$183,MATCH(Áttekintés!$A4&amp;Áttekintés!C$1,Mérkőzések!$C$2:$C$183&amp;Mérkőzések!$D$2:$D$183,0))),"-")</f>
        <v>45438</v>
      </c>
      <c r="D4" s="32" t="str" cm="1">
        <f t="array" ref="D4">IFERROR(INT(INDEX(Mérkőzések!$B$2:$B$183,MATCH(Áttekintés!$A4&amp;Áttekintés!D$1,Mérkőzések!$C$2:$C$183&amp;Mérkőzések!$D$2:$D$183,0))),"-")</f>
        <v>-</v>
      </c>
      <c r="E4" s="32" cm="1">
        <f t="array" ref="E4">IFERROR(INT(INDEX(Mérkőzések!$B$2:$B$183,MATCH(Áttekintés!$A4&amp;Áttekintés!E$1,Mérkőzések!$C$2:$C$183&amp;Mérkőzések!$D$2:$D$183,0))),"-")</f>
        <v>45312</v>
      </c>
      <c r="F4" s="32" cm="1">
        <f t="array" ref="F4">IFERROR(INT(INDEX(Mérkőzések!$B$2:$B$183,MATCH(Áttekintés!$A4&amp;Áttekintés!F$1,Mérkőzések!$C$2:$C$183&amp;Mérkőzések!$D$2:$D$183,0))),"-")</f>
        <v>45431</v>
      </c>
      <c r="G4" s="32" cm="1">
        <f t="array" ref="G4">IFERROR(INT(INDEX(Mérkőzések!$B$2:$B$183,MATCH(Áttekintés!$A4&amp;Áttekintés!G$1,Mérkőzések!$C$2:$C$183&amp;Mérkőzések!$D$2:$D$183,0))),"-")</f>
        <v>45242</v>
      </c>
      <c r="H4" s="32" cm="1">
        <f t="array" ref="H4">IFERROR(INT(INDEX(Mérkőzések!$B$2:$B$183,MATCH(Áttekintés!$A4&amp;Áttekintés!H$1,Mérkőzések!$C$2:$C$183&amp;Mérkőzések!$D$2:$D$183,0))),"-")</f>
        <v>45224</v>
      </c>
      <c r="I4" s="32" cm="1">
        <f t="array" ref="I4">IFERROR(INT(INDEX(Mérkőzések!$B$2:$B$183,MATCH(Áttekintés!$A4&amp;Áttekintés!I$1,Mérkőzések!$C$2:$C$183&amp;Mérkőzések!$D$2:$D$183,0))),"-")</f>
        <v>45206</v>
      </c>
      <c r="J4" s="32" cm="1">
        <f t="array" ref="J4">IFERROR(INT(INDEX(Mérkőzések!$B$2:$B$183,MATCH(Áttekintés!$A4&amp;Áttekintés!J$1,Mérkőzések!$C$2:$C$183&amp;Mérkőzések!$D$2:$D$183,0))),"-")</f>
        <v>45375</v>
      </c>
      <c r="K4" s="32" cm="1">
        <f t="array" ref="K4">IFERROR(INT(INDEX(Mérkőzések!$B$2:$B$183,MATCH(Áttekintés!$A4&amp;Áttekintés!K$1,Mérkőzések!$C$2:$C$183&amp;Mérkőzések!$D$2:$D$183,0))),"-")</f>
        <v>45171</v>
      </c>
      <c r="L4" s="32" cm="1">
        <f t="array" ref="L4">IFERROR(INT(INDEX(Mérkőzések!$B$2:$B$183,MATCH(Áttekintés!$A4&amp;Áttekintés!L$1,Mérkőzések!$C$2:$C$183&amp;Mérkőzések!$D$2:$D$183,0))),"-")</f>
        <v>45340</v>
      </c>
      <c r="M4" s="32" cm="1">
        <f t="array" ref="M4">IFERROR(INT(INDEX(Mérkőzések!$B$2:$B$183,MATCH(Áttekintés!$A4&amp;Áttekintés!M$1,Mérkőzések!$C$2:$C$183&amp;Mérkőzések!$D$2:$D$183,0))),"-")</f>
        <v>45220</v>
      </c>
      <c r="N4" s="32" cm="1">
        <f t="array" ref="N4">IFERROR(INT(INDEX(Mérkőzések!$B$2:$B$183,MATCH(Áttekintés!$A4&amp;Áttekintés!N$1,Mérkőzések!$C$2:$C$183&amp;Mérkőzések!$D$2:$D$183,0))),"-")</f>
        <v>45185</v>
      </c>
      <c r="O4" s="33" cm="1">
        <f t="array" ref="O4">IFERROR(INT(INDEX(Mérkőzések!$B$2:$B$183,MATCH(Áttekintés!$A4&amp;Áttekintés!O$1,Mérkőzések!$C$2:$C$183&amp;Mérkőzések!$D$2:$D$183,0))),"-")</f>
        <v>45290</v>
      </c>
    </row>
    <row r="5" spans="1:15" x14ac:dyDescent="0.25">
      <c r="A5" s="26" t="str">
        <f>Eredmények!A6</f>
        <v>Dunaújváros N</v>
      </c>
      <c r="B5" s="31" cm="1">
        <f t="array" ref="B5">IFERROR(INT(INDEX(Mérkőzések!$B$2:$B$183,MATCH(Áttekintés!$A5&amp;Áttekintés!B$1,Mérkőzések!$C$2:$C$183&amp;Mérkőzések!$D$2:$D$183,0))),"-")</f>
        <v>45178</v>
      </c>
      <c r="C5" s="32" cm="1">
        <f t="array" ref="C5">IFERROR(INT(INDEX(Mérkőzések!$B$2:$B$183,MATCH(Áttekintés!$A5&amp;Áttekintés!C$1,Mérkőzések!$C$2:$C$183&amp;Mérkőzések!$D$2:$D$183,0))),"-")</f>
        <v>45403</v>
      </c>
      <c r="D5" s="32" cm="1">
        <f t="array" ref="D5">IFERROR(INT(INDEX(Mérkőzések!$B$2:$B$183,MATCH(Áttekintés!$A5&amp;Áttekintés!D$1,Mérkőzések!$C$2:$C$183&amp;Mérkőzések!$D$2:$D$183,0))),"-")</f>
        <v>45434</v>
      </c>
      <c r="E5" s="32" t="str" cm="1">
        <f t="array" ref="E5">IFERROR(INT(INDEX(Mérkőzések!$B$2:$B$183,MATCH(Áttekintés!$A5&amp;Áttekintés!E$1,Mérkőzések!$C$2:$C$183&amp;Mérkőzések!$D$2:$D$183,0))),"-")</f>
        <v>-</v>
      </c>
      <c r="F5" s="32" cm="1">
        <f t="array" ref="F5">IFERROR(INT(INDEX(Mérkőzések!$B$2:$B$183,MATCH(Áttekintés!$A5&amp;Áttekintés!F$1,Mérkőzések!$C$2:$C$183&amp;Mérkőzések!$D$2:$D$183,0))),"-")</f>
        <v>45375</v>
      </c>
      <c r="G5" s="32" cm="1">
        <f t="array" ref="G5">IFERROR(INT(INDEX(Mérkőzések!$B$2:$B$183,MATCH(Áttekintés!$A5&amp;Áttekintés!G$1,Mérkőzések!$C$2:$C$183&amp;Mérkőzések!$D$2:$D$183,0))),"-")</f>
        <v>45333</v>
      </c>
      <c r="H5" s="32" cm="1">
        <f t="array" ref="H5">IFERROR(INT(INDEX(Mérkőzések!$B$2:$B$183,MATCH(Áttekintés!$A5&amp;Áttekintés!H$1,Mérkőzések!$C$2:$C$183&amp;Mérkőzések!$D$2:$D$183,0))),"-")</f>
        <v>45319</v>
      </c>
      <c r="I5" s="32" cm="1">
        <f t="array" ref="I5">IFERROR(INT(INDEX(Mérkőzések!$B$2:$B$183,MATCH(Áttekintés!$A5&amp;Áttekintés!I$1,Mérkőzések!$C$2:$C$183&amp;Mérkőzések!$D$2:$D$183,0))),"-")</f>
        <v>45305</v>
      </c>
      <c r="J5" s="32" cm="1">
        <f t="array" ref="J5">IFERROR(INT(INDEX(Mérkőzések!$B$2:$B$183,MATCH(Áttekintés!$A5&amp;Áttekintés!J$1,Mérkőzések!$C$2:$C$183&amp;Mérkőzések!$D$2:$D$183,0))),"-")</f>
        <v>45427</v>
      </c>
      <c r="K5" s="32" cm="1">
        <f t="array" ref="K5">IFERROR(INT(INDEX(Mérkőzések!$B$2:$B$183,MATCH(Áttekintés!$A5&amp;Áttekintés!K$1,Mérkőzések!$C$2:$C$183&amp;Mérkőzések!$D$2:$D$183,0))),"-")</f>
        <v>45226</v>
      </c>
      <c r="L5" s="32" cm="1">
        <f t="array" ref="L5">IFERROR(INT(INDEX(Mérkőzések!$B$2:$B$183,MATCH(Áttekintés!$A5&amp;Áttekintés!L$1,Mérkőzések!$C$2:$C$183&amp;Mérkőzések!$D$2:$D$183,0))),"-")</f>
        <v>45417</v>
      </c>
      <c r="M5" s="32" cm="1">
        <f t="array" ref="M5">IFERROR(INT(INDEX(Mérkőzések!$B$2:$B$183,MATCH(Áttekintés!$A5&amp;Áttekintés!M$1,Mérkőzések!$C$2:$C$183&amp;Mérkőzések!$D$2:$D$183,0))),"-")</f>
        <v>45379</v>
      </c>
      <c r="N5" s="32" cm="1">
        <f t="array" ref="N5">IFERROR(INT(INDEX(Mérkőzések!$B$2:$B$183,MATCH(Áttekintés!$A5&amp;Áttekintés!N$1,Mérkőzések!$C$2:$C$183&amp;Mérkőzések!$D$2:$D$183,0))),"-")</f>
        <v>45231</v>
      </c>
      <c r="O5" s="33" cm="1">
        <f t="array" ref="O5">IFERROR(INT(INDEX(Mérkőzések!$B$2:$B$183,MATCH(Áttekintés!$A5&amp;Áttekintés!O$1,Mérkőzések!$C$2:$C$183&amp;Mérkőzések!$D$2:$D$183,0))),"-")</f>
        <v>45345</v>
      </c>
    </row>
    <row r="6" spans="1:15" x14ac:dyDescent="0.25">
      <c r="A6" s="26" t="str">
        <f>Eredmények!A7</f>
        <v>DVSC SCHAEFFLER N</v>
      </c>
      <c r="B6" s="31" cm="1">
        <f t="array" ref="B6">IFERROR(INT(INDEX(Mérkőzések!$B$2:$B$183,MATCH(Áttekintés!$A6&amp;Áttekintés!B$1,Mérkőzések!$C$2:$C$183&amp;Mérkőzések!$D$2:$D$183,0))),"-")</f>
        <v>45333</v>
      </c>
      <c r="C6" s="32" cm="1">
        <f t="array" ref="C6">IFERROR(INT(INDEX(Mérkőzések!$B$2:$B$183,MATCH(Áttekintés!$A6&amp;Áttekintés!C$1,Mérkőzések!$C$2:$C$183&amp;Mérkőzések!$D$2:$D$183,0))),"-")</f>
        <v>45205</v>
      </c>
      <c r="D6" s="32" cm="1">
        <f t="array" ref="D6">IFERROR(INT(INDEX(Mérkőzések!$B$2:$B$183,MATCH(Áttekintés!$A6&amp;Áttekintés!D$1,Mérkőzések!$C$2:$C$183&amp;Mérkőzések!$D$2:$D$183,0))),"-")</f>
        <v>45305</v>
      </c>
      <c r="E6" s="32" cm="1">
        <f t="array" ref="E6">IFERROR(INT(INDEX(Mérkőzések!$B$2:$B$183,MATCH(Áttekintés!$A6&amp;Áttekintés!E$1,Mérkőzések!$C$2:$C$183&amp;Mérkőzések!$D$2:$D$183,0))),"-")</f>
        <v>45189</v>
      </c>
      <c r="F6" s="32" t="str" cm="1">
        <f t="array" ref="F6">IFERROR(INT(INDEX(Mérkőzések!$B$2:$B$183,MATCH(Áttekintés!$A6&amp;Áttekintés!F$1,Mérkőzések!$C$2:$C$183&amp;Mérkőzések!$D$2:$D$183,0))),"-")</f>
        <v>-</v>
      </c>
      <c r="G6" s="32" cm="1">
        <f t="array" ref="G6">IFERROR(INT(INDEX(Mérkőzések!$B$2:$B$183,MATCH(Áttekintés!$A6&amp;Áttekintés!G$1,Mérkőzések!$C$2:$C$183&amp;Mérkőzések!$D$2:$D$183,0))),"-")</f>
        <v>45319</v>
      </c>
      <c r="H6" s="32" cm="1">
        <f t="array" ref="H6">IFERROR(INT(INDEX(Mérkőzések!$B$2:$B$183,MATCH(Áttekintés!$A6&amp;Áttekintés!H$1,Mérkőzések!$C$2:$C$183&amp;Mérkőzések!$D$2:$D$183,0))),"-")</f>
        <v>45434</v>
      </c>
      <c r="I6" s="32" cm="1">
        <f t="array" ref="I6">IFERROR(INT(INDEX(Mérkőzések!$B$2:$B$183,MATCH(Áttekintés!$A6&amp;Áttekintés!I$1,Mérkőzések!$C$2:$C$183&amp;Mérkőzések!$D$2:$D$183,0))),"-")</f>
        <v>45427</v>
      </c>
      <c r="J6" s="32" cm="1">
        <f t="array" ref="J6">IFERROR(INT(INDEX(Mérkőzések!$B$2:$B$183,MATCH(Áttekintés!$A6&amp;Áttekintés!J$1,Mérkőzések!$C$2:$C$183&amp;Mérkőzések!$D$2:$D$183,0))),"-")</f>
        <v>45249</v>
      </c>
      <c r="K6" s="32" cm="1">
        <f t="array" ref="K6">IFERROR(INT(INDEX(Mérkőzések!$B$2:$B$183,MATCH(Áttekintés!$A6&amp;Áttekintés!K$1,Mérkőzések!$C$2:$C$183&amp;Mérkőzések!$D$2:$D$183,0))),"-")</f>
        <v>45403</v>
      </c>
      <c r="L6" s="32" cm="1">
        <f t="array" ref="L6">IFERROR(INT(INDEX(Mérkőzések!$B$2:$B$183,MATCH(Áttekintés!$A6&amp;Áttekintés!L$1,Mérkőzések!$C$2:$C$183&amp;Mérkőzések!$D$2:$D$183,0))),"-")</f>
        <v>45224</v>
      </c>
      <c r="M6" s="32" cm="1">
        <f t="array" ref="M6">IFERROR(INT(INDEX(Mérkőzések!$B$2:$B$183,MATCH(Áttekintés!$A6&amp;Áttekintés!M$1,Mérkőzések!$C$2:$C$183&amp;Mérkőzések!$D$2:$D$183,0))),"-")</f>
        <v>45345</v>
      </c>
      <c r="N6" s="32" cm="1">
        <f t="array" ref="N6">IFERROR(INT(INDEX(Mérkőzések!$B$2:$B$183,MATCH(Áttekintés!$A6&amp;Áttekintés!N$1,Mérkőzések!$C$2:$C$183&amp;Mérkőzések!$D$2:$D$183,0))),"-")</f>
        <v>45417</v>
      </c>
      <c r="O6" s="33" cm="1">
        <f t="array" ref="O6">IFERROR(INT(INDEX(Mérkőzések!$B$2:$B$183,MATCH(Áttekintés!$A6&amp;Áttekintés!O$1,Mérkőzések!$C$2:$C$183&amp;Mérkőzések!$D$2:$D$183,0))),"-")</f>
        <v>45175</v>
      </c>
    </row>
    <row r="7" spans="1:15" x14ac:dyDescent="0.25">
      <c r="A7" s="26" t="str">
        <f>Eredmények!A8</f>
        <v>Ferencvárosi TC N</v>
      </c>
      <c r="B7" s="31" cm="1">
        <f t="array" ref="B7">IFERROR(INT(INDEX(Mérkőzések!$B$2:$B$183,MATCH(Áttekintés!$A7&amp;Áttekintés!B$1,Mérkőzések!$C$2:$C$183&amp;Mérkőzések!$D$2:$D$183,0))),"-")</f>
        <v>45431</v>
      </c>
      <c r="C7" s="32" cm="1">
        <f t="array" ref="C7">IFERROR(INT(INDEX(Mérkőzések!$B$2:$B$183,MATCH(Áttekintés!$A7&amp;Áttekintés!C$1,Mérkőzések!$C$2:$C$183&amp;Mérkőzések!$D$2:$D$183,0))),"-")</f>
        <v>45340</v>
      </c>
      <c r="D7" s="32" cm="1">
        <f t="array" ref="D7">IFERROR(INT(INDEX(Mérkőzések!$B$2:$B$183,MATCH(Áttekintés!$A7&amp;Áttekintés!D$1,Mérkőzések!$C$2:$C$183&amp;Mérkőzések!$D$2:$D$183,0))),"-")</f>
        <v>45417</v>
      </c>
      <c r="E7" s="32" cm="1">
        <f t="array" ref="E7">IFERROR(INT(INDEX(Mérkőzések!$B$2:$B$183,MATCH(Áttekintés!$A7&amp;Áttekintés!E$1,Mérkőzések!$C$2:$C$183&amp;Mérkőzések!$D$2:$D$183,0))),"-")</f>
        <v>45171</v>
      </c>
      <c r="F7" s="32" cm="1">
        <f t="array" ref="F7">IFERROR(INT(INDEX(Mérkőzések!$B$2:$B$183,MATCH(Áttekintés!$A7&amp;Áttekintés!F$1,Mérkőzések!$C$2:$C$183&amp;Mérkőzések!$D$2:$D$183,0))),"-")</f>
        <v>45438</v>
      </c>
      <c r="G7" s="32" t="str" cm="1">
        <f t="array" ref="G7">IFERROR(INT(INDEX(Mérkőzések!$B$2:$B$183,MATCH(Áttekintés!$A7&amp;Áttekintés!G$1,Mérkőzések!$C$2:$C$183&amp;Mérkőzések!$D$2:$D$183,0))),"-")</f>
        <v>-</v>
      </c>
      <c r="H7" s="32" cm="1">
        <f t="array" ref="H7">IFERROR(INT(INDEX(Mérkőzések!$B$2:$B$183,MATCH(Áttekintés!$A7&amp;Áttekintés!H$1,Mérkőzések!$C$2:$C$183&amp;Mérkőzések!$D$2:$D$183,0))),"-")</f>
        <v>45245</v>
      </c>
      <c r="I7" s="32" cm="1">
        <f t="array" ref="I7">IFERROR(INT(INDEX(Mérkőzések!$B$2:$B$183,MATCH(Áttekintés!$A7&amp;Áttekintés!I$1,Mérkőzések!$C$2:$C$183&amp;Mérkőzések!$D$2:$D$183,0))),"-")</f>
        <v>45224</v>
      </c>
      <c r="J7" s="32" cm="1">
        <f t="array" ref="J7">IFERROR(INT(INDEX(Mérkőzések!$B$2:$B$183,MATCH(Áttekintés!$A7&amp;Áttekintés!J$1,Mérkőzések!$C$2:$C$183&amp;Mérkőzések!$D$2:$D$183,0))),"-")</f>
        <v>45217</v>
      </c>
      <c r="K7" s="32" cm="1">
        <f t="array" ref="K7">IFERROR(INT(INDEX(Mérkőzések!$B$2:$B$183,MATCH(Áttekintés!$A7&amp;Áttekintés!K$1,Mérkőzések!$C$2:$C$183&amp;Mérkőzések!$D$2:$D$183,0))),"-")</f>
        <v>45182</v>
      </c>
      <c r="L7" s="32" cm="1">
        <f t="array" ref="L7">IFERROR(INT(INDEX(Mérkőzések!$B$2:$B$183,MATCH(Áttekintés!$A7&amp;Áttekintés!L$1,Mérkőzések!$C$2:$C$183&amp;Mérkőzések!$D$2:$D$183,0))),"-")</f>
        <v>45375</v>
      </c>
      <c r="M7" s="32" cm="1">
        <f t="array" ref="M7">IFERROR(INT(INDEX(Mérkőzések!$B$2:$B$183,MATCH(Áttekintés!$A7&amp;Áttekintés!M$1,Mérkőzések!$C$2:$C$183&amp;Mérkőzések!$D$2:$D$183,0))),"-")</f>
        <v>45290</v>
      </c>
      <c r="N7" s="32" cm="1">
        <f t="array" ref="N7">IFERROR(INT(INDEX(Mérkőzések!$B$2:$B$183,MATCH(Áttekintés!$A7&amp;Áttekintés!N$1,Mérkőzések!$C$2:$C$183&amp;Mérkőzések!$D$2:$D$183,0))),"-")</f>
        <v>45206</v>
      </c>
      <c r="O7" s="33" cm="1">
        <f t="array" ref="O7">IFERROR(INT(INDEX(Mérkőzések!$B$2:$B$183,MATCH(Áttekintés!$A7&amp;Áttekintés!O$1,Mérkőzések!$C$2:$C$183&amp;Mérkőzések!$D$2:$D$183,0))),"-")</f>
        <v>45312</v>
      </c>
    </row>
    <row r="8" spans="1:15" x14ac:dyDescent="0.25">
      <c r="A8" s="26" t="str">
        <f>Eredmények!A9</f>
        <v>Győri ETO N</v>
      </c>
      <c r="B8" s="31" cm="1">
        <f t="array" ref="B8">IFERROR(INT(INDEX(Mérkőzések!$B$2:$B$183,MATCH(Áttekintés!$A8&amp;Áttekintés!B$1,Mérkőzések!$C$2:$C$183&amp;Mérkőzések!$D$2:$D$183,0))),"-")</f>
        <v>45290</v>
      </c>
      <c r="C8" s="32" cm="1">
        <f t="array" ref="C8">IFERROR(INT(INDEX(Mérkőzések!$B$2:$B$183,MATCH(Áttekintés!$A8&amp;Áttekintés!C$1,Mérkőzések!$C$2:$C$183&amp;Mérkőzések!$D$2:$D$183,0))),"-")</f>
        <v>45168</v>
      </c>
      <c r="D8" s="32" cm="1">
        <f t="array" ref="D8">IFERROR(INT(INDEX(Mérkőzések!$B$2:$B$183,MATCH(Áttekintés!$A8&amp;Áttekintés!D$1,Mérkőzések!$C$2:$C$183&amp;Mérkőzések!$D$2:$D$183,0))),"-")</f>
        <v>45367</v>
      </c>
      <c r="E8" s="32" cm="1">
        <f t="array" ref="E8">IFERROR(INT(INDEX(Mérkőzések!$B$2:$B$183,MATCH(Áttekintés!$A8&amp;Áttekintés!E$1,Mérkőzések!$C$2:$C$183&amp;Mérkőzések!$D$2:$D$183,0))),"-")</f>
        <v>45438</v>
      </c>
      <c r="F8" s="32" cm="1">
        <f t="array" ref="F8">IFERROR(INT(INDEX(Mérkőzések!$B$2:$B$183,MATCH(Áttekintés!$A8&amp;Áttekintés!F$1,Mérkőzések!$C$2:$C$183&amp;Mérkőzések!$D$2:$D$183,0))),"-")</f>
        <v>45312</v>
      </c>
      <c r="G8" s="32" cm="1">
        <f t="array" ref="G8">IFERROR(INT(INDEX(Mérkőzések!$B$2:$B$183,MATCH(Áttekintés!$A8&amp;Áttekintés!G$1,Mérkőzések!$C$2:$C$183&amp;Mérkőzések!$D$2:$D$183,0))),"-")</f>
        <v>45424</v>
      </c>
      <c r="H8" s="32" t="str" cm="1">
        <f t="array" ref="H8">IFERROR(INT(INDEX(Mérkőzések!$B$2:$B$183,MATCH(Áttekintés!$A8&amp;Áttekintés!H$1,Mérkőzések!$C$2:$C$183&amp;Mérkőzések!$D$2:$D$183,0))),"-")</f>
        <v>-</v>
      </c>
      <c r="I8" s="32" cm="1">
        <f t="array" ref="I8">IFERROR(INT(INDEX(Mérkőzések!$B$2:$B$183,MATCH(Áttekintés!$A8&amp;Áttekintés!I$1,Mérkőzések!$C$2:$C$183&amp;Mérkőzések!$D$2:$D$183,0))),"-")</f>
        <v>45403</v>
      </c>
      <c r="J8" s="32" cm="1">
        <f t="array" ref="J8">IFERROR(INT(INDEX(Mérkőzések!$B$2:$B$183,MATCH(Áttekintés!$A8&amp;Áttekintés!J$1,Mérkőzések!$C$2:$C$183&amp;Mérkőzések!$D$2:$D$183,0))),"-")</f>
        <v>45206</v>
      </c>
      <c r="K8" s="32" cm="1">
        <f t="array" ref="K8">IFERROR(INT(INDEX(Mérkőzések!$B$2:$B$183,MATCH(Áttekintés!$A8&amp;Áttekintés!K$1,Mérkőzések!$C$2:$C$183&amp;Mérkőzések!$D$2:$D$183,0))),"-")</f>
        <v>45336</v>
      </c>
      <c r="L8" s="32" cm="1">
        <f t="array" ref="L8">IFERROR(INT(INDEX(Mérkőzések!$B$2:$B$183,MATCH(Áttekintés!$A8&amp;Áttekintés!L$1,Mérkőzések!$C$2:$C$183&amp;Mérkőzések!$D$2:$D$183,0))),"-")</f>
        <v>45182</v>
      </c>
      <c r="M8" s="32" cm="1">
        <f t="array" ref="M8">IFERROR(INT(INDEX(Mérkőzések!$B$2:$B$183,MATCH(Áttekintés!$A8&amp;Áttekintés!M$1,Mérkőzések!$C$2:$C$183&amp;Mérkőzések!$D$2:$D$183,0))),"-")</f>
        <v>45242</v>
      </c>
      <c r="N8" s="32" cm="1">
        <f t="array" ref="N8">IFERROR(INT(INDEX(Mérkőzések!$B$2:$B$183,MATCH(Áttekintés!$A8&amp;Áttekintés!N$1,Mérkőzések!$C$2:$C$183&amp;Mérkőzések!$D$2:$D$183,0))),"-")</f>
        <v>45375</v>
      </c>
      <c r="O8" s="33" cm="1">
        <f t="array" ref="O8">IFERROR(INT(INDEX(Mérkőzések!$B$2:$B$183,MATCH(Áttekintés!$A8&amp;Áttekintés!O$1,Mérkőzések!$C$2:$C$183&amp;Mérkőzések!$D$2:$D$183,0))),"-")</f>
        <v>45431</v>
      </c>
    </row>
    <row r="9" spans="1:15" x14ac:dyDescent="0.25">
      <c r="A9" s="26" t="str">
        <f>Eredmények!A10</f>
        <v>Kisvárda N</v>
      </c>
      <c r="B9" s="31" cm="1">
        <f t="array" ref="B9">IFERROR(INT(INDEX(Mérkőzések!$B$2:$B$183,MATCH(Áttekintés!$A9&amp;Áttekintés!B$1,Mérkőzések!$C$2:$C$183&amp;Mérkőzések!$D$2:$D$183,0))),"-")</f>
        <v>45242</v>
      </c>
      <c r="C9" s="32" cm="1">
        <f t="array" ref="C9">IFERROR(INT(INDEX(Mérkőzések!$B$2:$B$183,MATCH(Áttekintés!$A9&amp;Áttekintés!C$1,Mérkőzések!$C$2:$C$183&amp;Mérkőzések!$D$2:$D$183,0))),"-")</f>
        <v>45312</v>
      </c>
      <c r="D9" s="32" cm="1">
        <f t="array" ref="D9">IFERROR(INT(INDEX(Mérkőzések!$B$2:$B$183,MATCH(Áttekintés!$A9&amp;Áttekintés!D$1,Mérkőzések!$C$2:$C$183&amp;Mérkőzések!$D$2:$D$183,0))),"-")</f>
        <v>45379</v>
      </c>
      <c r="E9" s="32" cm="1">
        <f t="array" ref="E9">IFERROR(INT(INDEX(Mérkőzések!$B$2:$B$183,MATCH(Áttekintés!$A9&amp;Áttekintés!E$1,Mérkőzések!$C$2:$C$183&amp;Mérkőzések!$D$2:$D$183,0))),"-")</f>
        <v>45431</v>
      </c>
      <c r="F9" s="32" cm="1">
        <f t="array" ref="F9">IFERROR(INT(INDEX(Mérkőzések!$B$2:$B$183,MATCH(Áttekintés!$A9&amp;Áttekintés!F$1,Mérkőzések!$C$2:$C$183&amp;Mérkőzések!$D$2:$D$183,0))),"-")</f>
        <v>45290</v>
      </c>
      <c r="G9" s="32" cm="1">
        <f t="array" ref="G9">IFERROR(INT(INDEX(Mérkőzések!$B$2:$B$183,MATCH(Áttekintés!$A9&amp;Áttekintés!G$1,Mérkőzések!$C$2:$C$183&amp;Mérkőzések!$D$2:$D$183,0))),"-")</f>
        <v>45410</v>
      </c>
      <c r="H9" s="32" cm="1">
        <f t="array" ref="H9">IFERROR(INT(INDEX(Mérkőzések!$B$2:$B$183,MATCH(Áttekintés!$A9&amp;Áttekintés!H$1,Mérkőzések!$C$2:$C$183&amp;Mérkőzések!$D$2:$D$183,0))),"-")</f>
        <v>45196</v>
      </c>
      <c r="I9" s="32" t="str" cm="1">
        <f t="array" ref="I9">IFERROR(INT(INDEX(Mérkőzések!$B$2:$B$183,MATCH(Áttekintés!$A9&amp;Áttekintés!I$1,Mérkőzések!$C$2:$C$183&amp;Mérkőzések!$D$2:$D$183,0))),"-")</f>
        <v>-</v>
      </c>
      <c r="J9" s="32" cm="1">
        <f t="array" ref="J9">IFERROR(INT(INDEX(Mérkőzések!$B$2:$B$183,MATCH(Áttekintés!$A9&amp;Áttekintés!J$1,Mérkőzések!$C$2:$C$183&amp;Mérkőzések!$D$2:$D$183,0))),"-")</f>
        <v>45185</v>
      </c>
      <c r="K9" s="32" cm="1">
        <f t="array" ref="K9">IFERROR(INT(INDEX(Mérkőzések!$B$2:$B$183,MATCH(Áttekintés!$A9&amp;Áttekintés!K$1,Mérkőzések!$C$2:$C$183&amp;Mérkőzések!$D$2:$D$183,0))),"-")</f>
        <v>45438</v>
      </c>
      <c r="L9" s="32" cm="1">
        <f t="array" ref="L9">IFERROR(INT(INDEX(Mérkőzések!$B$2:$B$183,MATCH(Áttekintés!$A9&amp;Áttekintés!L$1,Mérkőzések!$C$2:$C$183&amp;Mérkőzések!$D$2:$D$183,0))),"-")</f>
        <v>45171</v>
      </c>
      <c r="M9" s="32" cm="1">
        <f t="array" ref="M9">IFERROR(INT(INDEX(Mérkőzések!$B$2:$B$183,MATCH(Áttekintés!$A9&amp;Áttekintés!M$1,Mérkőzések!$C$2:$C$183&amp;Mérkőzések!$D$2:$D$183,0))),"-")</f>
        <v>45192</v>
      </c>
      <c r="N9" s="32" cm="1">
        <f t="array" ref="N9">IFERROR(INT(INDEX(Mérkőzések!$B$2:$B$183,MATCH(Áttekintés!$A9&amp;Áttekintés!N$1,Mérkőzések!$C$2:$C$183&amp;Mérkőzések!$D$2:$D$183,0))),"-")</f>
        <v>45340</v>
      </c>
      <c r="O9" s="33" cm="1">
        <f t="array" ref="O9">IFERROR(INT(INDEX(Mérkőzések!$B$2:$B$183,MATCH(Áttekintés!$A9&amp;Áttekintés!O$1,Mérkőzések!$C$2:$C$183&amp;Mérkőzések!$D$2:$D$183,0))),"-")</f>
        <v>45424</v>
      </c>
    </row>
    <row r="10" spans="1:15" x14ac:dyDescent="0.25">
      <c r="A10" s="26" t="str">
        <f>Eredmények!A11</f>
        <v>Kozármisleny N</v>
      </c>
      <c r="B10" s="31" cm="1">
        <f t="array" ref="B10">IFERROR(INT(INDEX(Mérkőzések!$B$2:$B$183,MATCH(Áttekintés!$A10&amp;Áttekintés!B$1,Mérkőzések!$C$2:$C$183&amp;Mérkőzések!$D$2:$D$183,0))),"-")</f>
        <v>45410</v>
      </c>
      <c r="C10" s="32" cm="1">
        <f t="array" ref="C10">IFERROR(INT(INDEX(Mérkőzések!$B$2:$B$183,MATCH(Áttekintés!$A10&amp;Áttekintés!C$1,Mérkőzések!$C$2:$C$183&amp;Mérkőzések!$D$2:$D$183,0))),"-")</f>
        <v>45430</v>
      </c>
      <c r="D10" s="32" cm="1">
        <f t="array" ref="D10">IFERROR(INT(INDEX(Mérkőzések!$B$2:$B$183,MATCH(Áttekintés!$A10&amp;Áttekintés!D$1,Mérkőzések!$C$2:$C$183&amp;Mérkőzések!$D$2:$D$183,0))),"-")</f>
        <v>45192</v>
      </c>
      <c r="E10" s="32" cm="1">
        <f t="array" ref="E10">IFERROR(INT(INDEX(Mérkőzések!$B$2:$B$183,MATCH(Áttekintés!$A10&amp;Áttekintés!E$1,Mérkőzések!$C$2:$C$183&amp;Mérkőzések!$D$2:$D$183,0))),"-")</f>
        <v>45290</v>
      </c>
      <c r="F10" s="32" cm="1">
        <f t="array" ref="F10">IFERROR(INT(INDEX(Mérkőzések!$B$2:$B$183,MATCH(Áttekintés!$A10&amp;Áttekintés!F$1,Mérkőzések!$C$2:$C$183&amp;Mérkőzések!$D$2:$D$183,0))),"-")</f>
        <v>45424</v>
      </c>
      <c r="G10" s="32" cm="1">
        <f t="array" ref="G10">IFERROR(INT(INDEX(Mérkőzések!$B$2:$B$183,MATCH(Áttekintés!$A10&amp;Áttekintés!G$1,Mérkőzések!$C$2:$C$183&amp;Mérkőzések!$D$2:$D$183,0))),"-")</f>
        <v>45402</v>
      </c>
      <c r="H10" s="32" cm="1">
        <f t="array" ref="H10">IFERROR(INT(INDEX(Mérkőzések!$B$2:$B$183,MATCH(Áttekintés!$A10&amp;Áttekintés!H$1,Mérkőzések!$C$2:$C$183&amp;Mérkőzések!$D$2:$D$183,0))),"-")</f>
        <v>45379</v>
      </c>
      <c r="I10" s="32" cm="1">
        <f t="array" ref="I10">IFERROR(INT(INDEX(Mérkőzések!$B$2:$B$183,MATCH(Áttekintés!$A10&amp;Áttekintés!I$1,Mérkőzések!$C$2:$C$183&amp;Mérkőzések!$D$2:$D$183,0))),"-")</f>
        <v>45345</v>
      </c>
      <c r="J10" s="32" t="str" cm="1">
        <f t="array" ref="J10">IFERROR(INT(INDEX(Mérkőzések!$B$2:$B$183,MATCH(Áttekintés!$A10&amp;Áttekintés!J$1,Mérkőzések!$C$2:$C$183&amp;Mérkőzések!$D$2:$D$183,0))),"-")</f>
        <v>-</v>
      </c>
      <c r="K10" s="32" cm="1">
        <f t="array" ref="K10">IFERROR(INT(INDEX(Mérkőzések!$B$2:$B$183,MATCH(Áttekintés!$A10&amp;Áttekintés!K$1,Mérkőzések!$C$2:$C$183&amp;Mérkőzések!$D$2:$D$183,0))),"-")</f>
        <v>45217</v>
      </c>
      <c r="L10" s="32" cm="1">
        <f t="array" ref="L10">IFERROR(INT(INDEX(Mérkőzések!$B$2:$B$183,MATCH(Áttekintés!$A10&amp;Áttekintés!L$1,Mérkőzések!$C$2:$C$183&amp;Mérkőzések!$D$2:$D$183,0))),"-")</f>
        <v>45437</v>
      </c>
      <c r="M10" s="32" cm="1">
        <f t="array" ref="M10">IFERROR(INT(INDEX(Mérkőzések!$B$2:$B$183,MATCH(Áttekintés!$A10&amp;Áttekintés!M$1,Mérkőzések!$C$2:$C$183&amp;Mérkőzések!$D$2:$D$183,0))),"-")</f>
        <v>45339</v>
      </c>
      <c r="N10" s="32" cm="1">
        <f t="array" ref="N10">IFERROR(INT(INDEX(Mérkőzések!$B$2:$B$183,MATCH(Áttekintés!$A10&amp;Áttekintés!N$1,Mérkőzések!$C$2:$C$183&amp;Mérkőzések!$D$2:$D$183,0))),"-")</f>
        <v>45171</v>
      </c>
      <c r="O10" s="33" cm="1">
        <f t="array" ref="O10">IFERROR(INT(INDEX(Mérkőzések!$B$2:$B$183,MATCH(Áttekintés!$A10&amp;Áttekintés!O$1,Mérkőzések!$C$2:$C$183&amp;Mérkőzések!$D$2:$D$183,0))),"-")</f>
        <v>45241</v>
      </c>
    </row>
    <row r="11" spans="1:15" x14ac:dyDescent="0.25">
      <c r="A11" s="26" t="str">
        <f>Eredmények!A12</f>
        <v>Mosonmagyaróvár N</v>
      </c>
      <c r="B11" s="31" cm="1">
        <f t="array" ref="B11">IFERROR(INT(INDEX(Mérkőzések!$B$2:$B$183,MATCH(Áttekintés!$A11&amp;Áttekintés!B$1,Mérkőzések!$C$2:$C$183&amp;Mérkőzések!$D$2:$D$183,0))),"-")</f>
        <v>45191</v>
      </c>
      <c r="C11" s="32" cm="1">
        <f t="array" ref="C11">IFERROR(INT(INDEX(Mérkőzések!$B$2:$B$183,MATCH(Áttekintés!$A11&amp;Áttekintés!C$1,Mérkőzések!$C$2:$C$183&amp;Mérkőzések!$D$2:$D$183,0))),"-")</f>
        <v>45240</v>
      </c>
      <c r="D11" s="32" cm="1">
        <f t="array" ref="D11">IFERROR(INT(INDEX(Mérkőzések!$B$2:$B$183,MATCH(Áttekintés!$A11&amp;Áttekintés!D$1,Mérkőzések!$C$2:$C$183&amp;Mérkőzések!$D$2:$D$183,0))),"-")</f>
        <v>45333</v>
      </c>
      <c r="E11" s="32" cm="1">
        <f t="array" ref="E11">IFERROR(INT(INDEX(Mérkőzések!$B$2:$B$183,MATCH(Áttekintés!$A11&amp;Áttekintés!E$1,Mérkőzések!$C$2:$C$183&amp;Mérkőzések!$D$2:$D$183,0))),"-")</f>
        <v>45410</v>
      </c>
      <c r="F11" s="32" cm="1">
        <f t="array" ref="F11">IFERROR(INT(INDEX(Mérkőzések!$B$2:$B$183,MATCH(Áttekintés!$A11&amp;Áttekintés!F$1,Mérkőzések!$C$2:$C$183&amp;Mérkőzések!$D$2:$D$183,0))),"-")</f>
        <v>45217</v>
      </c>
      <c r="G11" s="32" cm="1">
        <f t="array" ref="G11">IFERROR(INT(INDEX(Mérkőzések!$B$2:$B$183,MATCH(Áttekintés!$A11&amp;Áttekintés!G$1,Mérkőzések!$C$2:$C$183&amp;Mérkőzések!$D$2:$D$183,0))),"-")</f>
        <v>45345</v>
      </c>
      <c r="H11" s="32" cm="1">
        <f t="array" ref="H11">IFERROR(INT(INDEX(Mérkőzések!$B$2:$B$183,MATCH(Áttekintés!$A11&amp;Áttekintés!H$1,Mérkőzések!$C$2:$C$183&amp;Mérkőzések!$D$2:$D$183,0))),"-")</f>
        <v>45175</v>
      </c>
      <c r="I11" s="32" cm="1">
        <f t="array" ref="I11">IFERROR(INT(INDEX(Mérkőzések!$B$2:$B$183,MATCH(Áttekintés!$A11&amp;Áttekintés!I$1,Mérkőzések!$C$2:$C$183&amp;Mérkőzések!$D$2:$D$183,0))),"-")</f>
        <v>45319</v>
      </c>
      <c r="J11" s="32" cm="1">
        <f t="array" ref="J11">IFERROR(INT(INDEX(Mérkőzések!$B$2:$B$183,MATCH(Áttekintés!$A11&amp;Áttekintés!J$1,Mérkőzések!$C$2:$C$183&amp;Mérkőzések!$D$2:$D$183,0))),"-")</f>
        <v>45434</v>
      </c>
      <c r="K11" s="32" t="str" cm="1">
        <f t="array" ref="K11">IFERROR(INT(INDEX(Mérkőzések!$B$2:$B$183,MATCH(Áttekintés!$A11&amp;Áttekintés!K$1,Mérkőzések!$C$2:$C$183&amp;Mérkőzések!$D$2:$D$183,0))),"-")</f>
        <v>-</v>
      </c>
      <c r="L11" s="32" cm="1">
        <f t="array" ref="L11">IFERROR(INT(INDEX(Mérkőzések!$B$2:$B$183,MATCH(Áttekintés!$A11&amp;Áttekintés!L$1,Mérkőzések!$C$2:$C$183&amp;Mérkőzések!$D$2:$D$183,0))),"-")</f>
        <v>45427</v>
      </c>
      <c r="M11" s="32" cm="1">
        <f t="array" ref="M11">IFERROR(INT(INDEX(Mérkőzések!$B$2:$B$183,MATCH(Áttekintés!$A11&amp;Áttekintés!M$1,Mérkőzések!$C$2:$C$183&amp;Mérkőzések!$D$2:$D$183,0))),"-")</f>
        <v>45424</v>
      </c>
      <c r="N11" s="32" cm="1">
        <f t="array" ref="N11">IFERROR(INT(INDEX(Mérkőzések!$B$2:$B$183,MATCH(Áttekintés!$A11&amp;Áttekintés!N$1,Mérkőzések!$C$2:$C$183&amp;Mérkőzések!$D$2:$D$183,0))),"-")</f>
        <v>45197</v>
      </c>
      <c r="O11" s="33" cm="1">
        <f t="array" ref="O11">IFERROR(INT(INDEX(Mérkőzések!$B$2:$B$183,MATCH(Áttekintés!$A11&amp;Áttekintés!O$1,Mérkőzések!$C$2:$C$183&amp;Mérkőzések!$D$2:$D$183,0))),"-")</f>
        <v>45379</v>
      </c>
    </row>
    <row r="12" spans="1:15" x14ac:dyDescent="0.25">
      <c r="A12" s="26" t="str">
        <f>Eredmények!A13</f>
        <v>MTK Budapest N</v>
      </c>
      <c r="B12" s="31" cm="1">
        <f t="array" ref="B12">IFERROR(INT(INDEX(Mérkőzések!$B$2:$B$183,MATCH(Áttekintés!$A12&amp;Áttekintés!B$1,Mérkőzések!$C$2:$C$183&amp;Mérkőzések!$D$2:$D$183,0))),"-")</f>
        <v>45379</v>
      </c>
      <c r="C12" s="32" cm="1">
        <f t="array" ref="C12">IFERROR(INT(INDEX(Mérkőzések!$B$2:$B$183,MATCH(Áttekintés!$A12&amp;Áttekintés!C$1,Mérkőzések!$C$2:$C$183&amp;Mérkőzések!$D$2:$D$183,0))),"-")</f>
        <v>45423</v>
      </c>
      <c r="D12" s="32" cm="1">
        <f t="array" ref="D12">IFERROR(INT(INDEX(Mérkőzések!$B$2:$B$183,MATCH(Áttekintés!$A12&amp;Áttekintés!D$1,Mérkőzések!$C$2:$C$183&amp;Mérkőzések!$D$2:$D$183,0))),"-")</f>
        <v>45178</v>
      </c>
      <c r="E12" s="32" cm="1">
        <f t="array" ref="E12">IFERROR(INT(INDEX(Mérkőzések!$B$2:$B$183,MATCH(Áttekintés!$A12&amp;Áttekintés!E$1,Mérkőzések!$C$2:$C$183&amp;Mérkőzések!$D$2:$D$183,0))),"-")</f>
        <v>45242</v>
      </c>
      <c r="F12" s="32" cm="1">
        <f t="array" ref="F12">IFERROR(INT(INDEX(Mérkőzések!$B$2:$B$183,MATCH(Áttekintés!$A12&amp;Áttekintés!F$1,Mérkőzések!$C$2:$C$183&amp;Mérkőzések!$D$2:$D$183,0))),"-")</f>
        <v>45410</v>
      </c>
      <c r="G12" s="32" cm="1">
        <f t="array" ref="G12">IFERROR(INT(INDEX(Mérkőzések!$B$2:$B$183,MATCH(Áttekintés!$A12&amp;Áttekintés!G$1,Mérkőzések!$C$2:$C$183&amp;Mérkőzések!$D$2:$D$183,0))),"-")</f>
        <v>45189</v>
      </c>
      <c r="H12" s="32" cm="1">
        <f t="array" ref="H12">IFERROR(INT(INDEX(Mérkőzések!$B$2:$B$183,MATCH(Áttekintés!$A12&amp;Áttekintés!H$1,Mérkőzések!$C$2:$C$183&amp;Mérkőzések!$D$2:$D$183,0))),"-")</f>
        <v>45344</v>
      </c>
      <c r="I12" s="32" cm="1">
        <f t="array" ref="I12">IFERROR(INT(INDEX(Mérkőzések!$B$2:$B$183,MATCH(Áttekintés!$A12&amp;Áttekintés!I$1,Mérkőzések!$C$2:$C$183&amp;Mérkőzések!$D$2:$D$183,0))),"-")</f>
        <v>45332</v>
      </c>
      <c r="J12" s="32" cm="1">
        <f t="array" ref="J12">IFERROR(INT(INDEX(Mérkőzések!$B$2:$B$183,MATCH(Áttekintés!$A12&amp;Áttekintés!J$1,Mérkőzések!$C$2:$C$183&amp;Mérkőzések!$D$2:$D$183,0))),"-")</f>
        <v>45318</v>
      </c>
      <c r="K12" s="32" cm="1">
        <f t="array" ref="K12">IFERROR(INT(INDEX(Mérkőzések!$B$2:$B$183,MATCH(Áttekintés!$A12&amp;Áttekintés!K$1,Mérkőzések!$C$2:$C$183&amp;Mérkőzések!$D$2:$D$183,0))),"-")</f>
        <v>45290</v>
      </c>
      <c r="L12" s="32" t="str" cm="1">
        <f t="array" ref="L12">IFERROR(INT(INDEX(Mérkőzések!$B$2:$B$183,MATCH(Áttekintés!$A12&amp;Áttekintés!L$1,Mérkőzések!$C$2:$C$183&amp;Mérkőzések!$D$2:$D$183,0))),"-")</f>
        <v>-</v>
      </c>
      <c r="M12" s="32" cm="1">
        <f t="array" ref="M12">IFERROR(INT(INDEX(Mérkőzések!$B$2:$B$183,MATCH(Áttekintés!$A12&amp;Áttekintés!M$1,Mérkőzések!$C$2:$C$183&amp;Mérkőzések!$D$2:$D$183,0))),"-")</f>
        <v>45431</v>
      </c>
      <c r="N12" s="32" cm="1">
        <f t="array" ref="N12">IFERROR(INT(INDEX(Mérkőzések!$B$2:$B$183,MATCH(Áttekintés!$A12&amp;Áttekintés!N$1,Mérkőzések!$C$2:$C$183&amp;Mérkőzések!$D$2:$D$183,0))),"-")</f>
        <v>45434</v>
      </c>
      <c r="O12" s="33" cm="1">
        <f t="array" ref="O12">IFERROR(INT(INDEX(Mérkőzések!$B$2:$B$183,MATCH(Áttekintés!$A12&amp;Áttekintés!O$1,Mérkőzések!$C$2:$C$183&amp;Mérkőzések!$D$2:$D$183,0))),"-")</f>
        <v>45220</v>
      </c>
    </row>
    <row r="13" spans="1:15" x14ac:dyDescent="0.25">
      <c r="A13" s="26" t="str">
        <f>Eredmények!A14</f>
        <v>NEKA N</v>
      </c>
      <c r="B13" s="31" cm="1">
        <f t="array" ref="B13">IFERROR(INT(INDEX(Mérkőzések!$B$2:$B$183,MATCH(Áttekintés!$A13&amp;Áttekintés!B$1,Mérkőzések!$C$2:$C$183&amp;Mérkőzések!$D$2:$D$183,0))),"-")</f>
        <v>45434</v>
      </c>
      <c r="C13" s="32" cm="1">
        <f t="array" ref="C13">IFERROR(INT(INDEX(Mérkőzések!$B$2:$B$183,MATCH(Áttekintés!$A13&amp;Áttekintés!C$1,Mérkőzések!$C$2:$C$183&amp;Mérkőzések!$D$2:$D$183,0))),"-")</f>
        <v>45227</v>
      </c>
      <c r="D13" s="32" cm="1">
        <f t="array" ref="D13">IFERROR(INT(INDEX(Mérkőzések!$B$2:$B$183,MATCH(Áttekintés!$A13&amp;Áttekintés!D$1,Mérkőzések!$C$2:$C$183&amp;Mérkőzések!$D$2:$D$183,0))),"-")</f>
        <v>45403</v>
      </c>
      <c r="E13" s="32" cm="1">
        <f t="array" ref="E13">IFERROR(INT(INDEX(Mérkőzések!$B$2:$B$183,MATCH(Áttekintés!$A13&amp;Áttekintés!E$1,Mérkőzések!$C$2:$C$183&amp;Mérkőzések!$D$2:$D$183,0))),"-")</f>
        <v>45206</v>
      </c>
      <c r="F13" s="32" cm="1">
        <f t="array" ref="F13">IFERROR(INT(INDEX(Mérkőzések!$B$2:$B$183,MATCH(Áttekintés!$A13&amp;Áttekintés!F$1,Mérkőzések!$C$2:$C$183&amp;Mérkőzések!$D$2:$D$183,0))),"-")</f>
        <v>45182</v>
      </c>
      <c r="G13" s="32" cm="1">
        <f t="array" ref="G13">IFERROR(INT(INDEX(Mérkőzések!$B$2:$B$183,MATCH(Áttekintés!$A13&amp;Áttekintés!G$1,Mérkőzések!$C$2:$C$183&amp;Mérkőzések!$D$2:$D$183,0))),"-")</f>
        <v>45427</v>
      </c>
      <c r="H13" s="32" cm="1">
        <f t="array" ref="H13">IFERROR(INT(INDEX(Mérkőzések!$B$2:$B$183,MATCH(Áttekintés!$A13&amp;Áttekintés!H$1,Mérkőzések!$C$2:$C$183&amp;Mérkőzések!$D$2:$D$183,0))),"-")</f>
        <v>45417</v>
      </c>
      <c r="I13" s="32" cm="1">
        <f t="array" ref="I13">IFERROR(INT(INDEX(Mérkőzések!$B$2:$B$183,MATCH(Áttekintés!$A13&amp;Áttekintés!I$1,Mérkőzések!$C$2:$C$183&amp;Mérkőzések!$D$2:$D$183,0))),"-")</f>
        <v>45374</v>
      </c>
      <c r="J13" s="32" cm="1">
        <f t="array" ref="J13">IFERROR(INT(INDEX(Mérkőzések!$B$2:$B$183,MATCH(Áttekintés!$A13&amp;Áttekintés!J$1,Mérkőzések!$C$2:$C$183&amp;Mérkőzések!$D$2:$D$183,0))),"-")</f>
        <v>45178</v>
      </c>
      <c r="K13" s="32" cm="1">
        <f t="array" ref="K13">IFERROR(INT(INDEX(Mérkőzések!$B$2:$B$183,MATCH(Áttekintés!$A13&amp;Áttekintés!K$1,Mérkőzések!$C$2:$C$183&amp;Mérkőzések!$D$2:$D$183,0))),"-")</f>
        <v>45249</v>
      </c>
      <c r="L13" s="32" cm="1">
        <f t="array" ref="L13">IFERROR(INT(INDEX(Mérkőzések!$B$2:$B$183,MATCH(Áttekintés!$A13&amp;Áttekintés!L$1,Mérkőzések!$C$2:$C$183&amp;Mérkőzések!$D$2:$D$183,0))),"-")</f>
        <v>45304</v>
      </c>
      <c r="M13" s="32" t="str" cm="1">
        <f t="array" ref="M13">IFERROR(INT(INDEX(Mérkőzések!$B$2:$B$183,MATCH(Áttekintés!$A13&amp;Áttekintés!M$1,Mérkőzések!$C$2:$C$183&amp;Mérkőzések!$D$2:$D$183,0))),"-")</f>
        <v>-</v>
      </c>
      <c r="N13" s="32" cm="1">
        <f t="array" ref="N13">IFERROR(INT(INDEX(Mérkőzések!$B$2:$B$183,MATCH(Áttekintés!$A13&amp;Áttekintés!N$1,Mérkőzések!$C$2:$C$183&amp;Mérkőzések!$D$2:$D$183,0))),"-")</f>
        <v>45318</v>
      </c>
      <c r="O13" s="33" cm="1">
        <f t="array" ref="O13">IFERROR(INT(INDEX(Mérkőzések!$B$2:$B$183,MATCH(Áttekintés!$A13&amp;Áttekintés!O$1,Mérkőzések!$C$2:$C$183&amp;Mérkőzések!$D$2:$D$183,0))),"-")</f>
        <v>45332</v>
      </c>
    </row>
    <row r="14" spans="1:15" x14ac:dyDescent="0.25">
      <c r="A14" s="26" t="str">
        <f>Eredmények!A15</f>
        <v>Vác N</v>
      </c>
      <c r="B14" s="31" cm="1">
        <f t="array" ref="B14">IFERROR(INT(INDEX(Mérkőzések!$B$2:$B$183,MATCH(Áttekintés!$A14&amp;Áttekintés!B$1,Mérkőzések!$C$2:$C$183&amp;Mérkőzések!$D$2:$D$183,0))),"-")</f>
        <v>45220</v>
      </c>
      <c r="C14" s="32" cm="1">
        <f t="array" ref="C14">IFERROR(INT(INDEX(Mérkőzések!$B$2:$B$183,MATCH(Áttekintés!$A14&amp;Áttekintés!C$1,Mérkőzések!$C$2:$C$183&amp;Mérkőzések!$D$2:$D$183,0))),"-")</f>
        <v>45290</v>
      </c>
      <c r="D14" s="32" cm="1">
        <f t="array" ref="D14">IFERROR(INT(INDEX(Mérkőzések!$B$2:$B$183,MATCH(Áttekintés!$A14&amp;Áttekintés!D$1,Mérkőzések!$C$2:$C$183&amp;Mérkőzések!$D$2:$D$183,0))),"-")</f>
        <v>45345</v>
      </c>
      <c r="E14" s="32" cm="1">
        <f t="array" ref="E14">IFERROR(INT(INDEX(Mérkőzések!$B$2:$B$183,MATCH(Áttekintés!$A14&amp;Áttekintés!E$1,Mérkőzések!$C$2:$C$183&amp;Mérkőzések!$D$2:$D$183,0))),"-")</f>
        <v>45424</v>
      </c>
      <c r="F14" s="32" cm="1">
        <f t="array" ref="F14">IFERROR(INT(INDEX(Mérkőzések!$B$2:$B$183,MATCH(Áttekintés!$A14&amp;Áttekintés!F$1,Mérkőzések!$C$2:$C$183&amp;Mérkőzések!$D$2:$D$183,0))),"-")</f>
        <v>45242</v>
      </c>
      <c r="G14" s="32" cm="1">
        <f t="array" ref="G14">IFERROR(INT(INDEX(Mérkőzések!$B$2:$B$183,MATCH(Áttekintés!$A14&amp;Áttekintés!G$1,Mérkőzések!$C$2:$C$183&amp;Mérkőzések!$D$2:$D$183,0))),"-")</f>
        <v>45379</v>
      </c>
      <c r="H14" s="32" cm="1">
        <f t="array" ref="H14">IFERROR(INT(INDEX(Mérkőzések!$B$2:$B$183,MATCH(Áttekintés!$A14&amp;Áttekintés!H$1,Mérkőzések!$C$2:$C$183&amp;Mérkőzések!$D$2:$D$183,0))),"-")</f>
        <v>45189</v>
      </c>
      <c r="I14" s="32" cm="1">
        <f t="array" ref="I14">IFERROR(INT(INDEX(Mérkőzések!$B$2:$B$183,MATCH(Áttekintés!$A14&amp;Áttekintés!I$1,Mérkőzések!$C$2:$C$183&amp;Mérkőzések!$D$2:$D$183,0))),"-")</f>
        <v>45178</v>
      </c>
      <c r="J14" s="32" cm="1">
        <f t="array" ref="J14">IFERROR(INT(INDEX(Mérkőzések!$B$2:$B$183,MATCH(Áttekintés!$A14&amp;Áttekintés!J$1,Mérkőzések!$C$2:$C$183&amp;Mérkőzések!$D$2:$D$183,0))),"-")</f>
        <v>45332</v>
      </c>
      <c r="K14" s="32" cm="1">
        <f t="array" ref="K14">IFERROR(INT(INDEX(Mérkőzések!$B$2:$B$183,MATCH(Áttekintés!$A14&amp;Áttekintés!K$1,Mérkőzések!$C$2:$C$183&amp;Mérkőzések!$D$2:$D$183,0))),"-")</f>
        <v>45430</v>
      </c>
      <c r="L14" s="32" cm="1">
        <f t="array" ref="L14">IFERROR(INT(INDEX(Mérkőzések!$B$2:$B$183,MATCH(Áttekintés!$A14&amp;Áttekintés!L$1,Mérkőzések!$C$2:$C$183&amp;Mérkőzések!$D$2:$D$183,0))),"-")</f>
        <v>45311</v>
      </c>
      <c r="M14" s="32" cm="1">
        <f t="array" ref="M14">IFERROR(INT(INDEX(Mérkőzések!$B$2:$B$183,MATCH(Áttekintés!$A14&amp;Áttekintés!M$1,Mérkőzések!$C$2:$C$183&amp;Mérkőzések!$D$2:$D$183,0))),"-")</f>
        <v>45437</v>
      </c>
      <c r="N14" s="32" t="str" cm="1">
        <f t="array" ref="N14">IFERROR(INT(INDEX(Mérkőzések!$B$2:$B$183,MATCH(Áttekintés!$A14&amp;Áttekintés!N$1,Mérkőzések!$C$2:$C$183&amp;Mérkőzések!$D$2:$D$183,0))),"-")</f>
        <v>-</v>
      </c>
      <c r="O14" s="33" cm="1">
        <f t="array" ref="O14">IFERROR(INT(INDEX(Mérkőzések!$B$2:$B$183,MATCH(Áttekintés!$A14&amp;Áttekintés!O$1,Mérkőzések!$C$2:$C$183&amp;Mérkőzések!$D$2:$D$183,0))),"-")</f>
        <v>45409</v>
      </c>
    </row>
    <row r="15" spans="1:15" ht="15.75" thickBot="1" x14ac:dyDescent="0.3">
      <c r="A15" s="27" t="str">
        <f>Eredmények!A16</f>
        <v>Vasas N</v>
      </c>
      <c r="B15" s="34" cm="1">
        <f t="array" ref="B15">IFERROR(INT(INDEX(Mérkőzések!$B$2:$B$183,MATCH(Áttekintés!$A15&amp;Áttekintés!B$1,Mérkőzések!$C$2:$C$183&amp;Mérkőzések!$D$2:$D$183,0))),"-")</f>
        <v>45319</v>
      </c>
      <c r="C15" s="35" cm="1">
        <f t="array" ref="C15">IFERROR(INT(INDEX(Mérkőzések!$B$2:$B$183,MATCH(Áttekintés!$A15&amp;Áttekintés!C$1,Mérkőzések!$C$2:$C$183&amp;Mérkőzések!$D$2:$D$183,0))),"-")</f>
        <v>45374</v>
      </c>
      <c r="D15" s="35" cm="1">
        <f t="array" ref="D15">IFERROR(INT(INDEX(Mérkőzések!$B$2:$B$183,MATCH(Áttekintés!$A15&amp;Áttekintés!D$1,Mérkőzések!$C$2:$C$183&amp;Mérkőzések!$D$2:$D$183,0))),"-")</f>
        <v>45427</v>
      </c>
      <c r="E15" s="35" cm="1">
        <f t="array" ref="E15">IFERROR(INT(INDEX(Mérkőzések!$B$2:$B$183,MATCH(Áttekintés!$A15&amp;Áttekintés!E$1,Mérkőzések!$C$2:$C$183&amp;Mérkőzések!$D$2:$D$183,0))),"-")</f>
        <v>45185</v>
      </c>
      <c r="F15" s="35" cm="1">
        <f t="array" ref="F15">IFERROR(INT(INDEX(Mérkőzések!$B$2:$B$183,MATCH(Áttekintés!$A15&amp;Áttekintés!F$1,Mérkőzések!$C$2:$C$183&amp;Mérkőzések!$D$2:$D$183,0))),"-")</f>
        <v>45340</v>
      </c>
      <c r="G15" s="35" cm="1">
        <f t="array" ref="G15">IFERROR(INT(INDEX(Mérkőzések!$B$2:$B$183,MATCH(Áttekintés!$A15&amp;Áttekintés!G$1,Mérkőzések!$C$2:$C$183&amp;Mérkőzések!$D$2:$D$183,0))),"-")</f>
        <v>45434</v>
      </c>
      <c r="H15" s="35" cm="1">
        <f t="array" ref="H15">IFERROR(INT(INDEX(Mérkőzések!$B$2:$B$183,MATCH(Áttekintés!$A15&amp;Áttekintés!H$1,Mérkőzések!$C$2:$C$183&amp;Mérkőzések!$D$2:$D$183,0))),"-")</f>
        <v>45203</v>
      </c>
      <c r="I15" s="35" cm="1">
        <f t="array" ref="I15">IFERROR(INT(INDEX(Mérkőzések!$B$2:$B$183,MATCH(Áttekintés!$A15&amp;Áttekintés!I$1,Mérkőzések!$C$2:$C$183&amp;Mérkőzések!$D$2:$D$183,0))),"-")</f>
        <v>45249</v>
      </c>
      <c r="J15" s="35" cm="1">
        <f t="array" ref="J15">IFERROR(INT(INDEX(Mérkőzések!$B$2:$B$183,MATCH(Áttekintés!$A15&amp;Áttekintés!J$1,Mérkőzések!$C$2:$C$183&amp;Mérkőzések!$D$2:$D$183,0))),"-")</f>
        <v>45416</v>
      </c>
      <c r="K15" s="35" cm="1">
        <f t="array" ref="K15">IFERROR(INT(INDEX(Mérkőzések!$B$2:$B$183,MATCH(Áttekintés!$A15&amp;Áttekintés!K$1,Mérkőzések!$C$2:$C$183&amp;Mérkőzések!$D$2:$D$183,0))),"-")</f>
        <v>45205</v>
      </c>
      <c r="L15" s="35" cm="1">
        <f t="array" ref="L15">IFERROR(INT(INDEX(Mérkőzések!$B$2:$B$183,MATCH(Áttekintés!$A15&amp;Áttekintés!L$1,Mérkőzések!$C$2:$C$183&amp;Mérkőzések!$D$2:$D$183,0))),"-")</f>
        <v>45403</v>
      </c>
      <c r="M15" s="35" cm="1">
        <f t="array" ref="M15">IFERROR(INT(INDEX(Mérkőzések!$B$2:$B$183,MATCH(Áttekintés!$A15&amp;Áttekintés!M$1,Mérkőzések!$C$2:$C$183&amp;Mérkőzések!$D$2:$D$183,0))),"-")</f>
        <v>45171</v>
      </c>
      <c r="N15" s="35" cm="1">
        <f t="array" ref="N15">IFERROR(INT(INDEX(Mérkőzések!$B$2:$B$183,MATCH(Áttekintés!$A15&amp;Áttekintés!N$1,Mérkőzések!$C$2:$C$183&amp;Mérkőzések!$D$2:$D$183,0))),"-")</f>
        <v>45227</v>
      </c>
      <c r="O15" s="36" t="str" cm="1">
        <f t="array" ref="O15">IFERROR(INT(INDEX(Mérkőzések!$B$2:$B$183,MATCH(Áttekintés!$A15&amp;Áttekintés!O$1,Mérkőzések!$C$2:$C$183&amp;Mérkőzések!$D$2:$D$183,0))),"-")</f>
        <v>-</v>
      </c>
    </row>
    <row r="18" spans="1:4" x14ac:dyDescent="0.25">
      <c r="A18" s="50" t="s">
        <v>70</v>
      </c>
      <c r="B18" s="50"/>
      <c r="C18" s="50"/>
      <c r="D18" s="50"/>
    </row>
    <row r="20" spans="1:4" x14ac:dyDescent="0.25">
      <c r="A20" s="11" t="s">
        <v>64</v>
      </c>
      <c r="B20" s="37"/>
      <c r="C20" s="38"/>
      <c r="D20" s="15">
        <f>COUNTA(A2:A15)*(COUNTA(A2:A15)-1)</f>
        <v>182</v>
      </c>
    </row>
    <row r="21" spans="1:4" x14ac:dyDescent="0.25">
      <c r="A21" s="11" t="s">
        <v>71</v>
      </c>
      <c r="B21" s="37"/>
      <c r="C21" s="41">
        <f>D20-D21</f>
        <v>0</v>
      </c>
      <c r="D21" s="15">
        <f>COUNT(Mérkőzések!B:B)</f>
        <v>182</v>
      </c>
    </row>
    <row r="22" spans="1:4" x14ac:dyDescent="0.25">
      <c r="A22" s="11" t="s">
        <v>69</v>
      </c>
      <c r="B22" s="37"/>
      <c r="C22" s="41">
        <f>D21-D22</f>
        <v>0</v>
      </c>
      <c r="D22" s="15">
        <f>COUNT(B2:O15)</f>
        <v>182</v>
      </c>
    </row>
    <row r="24" spans="1:4" x14ac:dyDescent="0.25">
      <c r="A24" s="39" t="s">
        <v>66</v>
      </c>
      <c r="B24" s="40">
        <v>45233</v>
      </c>
      <c r="C24" s="6" t="str">
        <f ca="1">IF(B24&lt;&gt;TODAY(),"TESZT","")</f>
        <v>TESZT</v>
      </c>
    </row>
    <row r="26" spans="1:4" x14ac:dyDescent="0.25">
      <c r="A26" s="11" t="s">
        <v>65</v>
      </c>
      <c r="B26" s="37"/>
      <c r="C26" s="38"/>
      <c r="D26" s="15">
        <f>COUNT(Mérkőzések!K:K)</f>
        <v>52</v>
      </c>
    </row>
    <row r="27" spans="1:4" x14ac:dyDescent="0.25">
      <c r="A27" s="11" t="s">
        <v>67</v>
      </c>
      <c r="B27" s="37"/>
      <c r="C27" s="38"/>
      <c r="D27" s="15">
        <f>COUNTIF(Mérkőzések!B2:B183,"&lt;"&amp;Áttekintés!B24)</f>
        <v>53</v>
      </c>
    </row>
    <row r="28" spans="1:4" x14ac:dyDescent="0.25">
      <c r="A28" s="11" t="s">
        <v>68</v>
      </c>
      <c r="B28" s="37"/>
      <c r="C28" s="38"/>
      <c r="D28" s="32">
        <f>INT(_xlfn.MINIFS(Mérkőzések!B2:B183,Mérkőzések!B2:B183,"&gt;="&amp;(Áttekintés!B24+1)))</f>
        <v>45240</v>
      </c>
    </row>
    <row r="30" spans="1:4" x14ac:dyDescent="0.25">
      <c r="A30" s="42" t="str">
        <f>IF(D26&lt;D27,TEXT(B24,"éééé. hh. nn")&amp;"-ig "&amp;(D27-D26)&amp;" mérkőzés eredménye hiányzik.",IF(D26=D27,
"Az eredménylista "&amp;TEXT(B24,"éééé. hh. nn")&amp;"-ig teljes.","Az adatok ellentmondásosak"))</f>
        <v>2023. 11. 03-ig 1 mérkőzés eredménye hiányzik.</v>
      </c>
    </row>
  </sheetData>
  <mergeCells count="1">
    <mergeCell ref="A18:D18"/>
  </mergeCells>
  <conditionalFormatting sqref="B2:O15">
    <cfRule type="expression" dxfId="2" priority="13">
      <formula>(B2&gt;=$B$24)*(B2&lt;($B$24+7))</formula>
    </cfRule>
    <cfRule type="expression" dxfId="1" priority="14">
      <formula>(B2&lt;$B$24)</formula>
    </cfRule>
    <cfRule type="expression" dxfId="0" priority="15">
      <formula>$A2=B$1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41EF410C-D7CE-481D-8698-A9C683AA264D}">
            <x14:iconSet iconSet="3Symbols2" custom="1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  <x14:cfIcon iconSet="3Symbols2" iconId="1"/>
              <x14:cfIcon iconSet="3Symbols2" iconId="2"/>
              <x14:cfIcon iconSet="3Symbols2" iconId="0"/>
            </x14:iconSet>
          </x14:cfRule>
          <xm:sqref>C21:C22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Diagramok</vt:lpstr>
      </vt:variant>
      <vt:variant>
        <vt:i4>1</vt:i4>
      </vt:variant>
    </vt:vector>
  </HeadingPairs>
  <TitlesOfParts>
    <vt:vector size="4" baseType="lpstr">
      <vt:lpstr>Mérkőzések</vt:lpstr>
      <vt:lpstr>Eredmények</vt:lpstr>
      <vt:lpstr>Áttekintés</vt:lpstr>
      <vt:lpstr>Gólok száma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Motyovszki György</cp:lastModifiedBy>
  <cp:lastPrinted>2023-11-02T08:33:53Z</cp:lastPrinted>
  <dcterms:created xsi:type="dcterms:W3CDTF">2023-11-01T19:07:26Z</dcterms:created>
  <dcterms:modified xsi:type="dcterms:W3CDTF">2024-01-22T15:47:24Z</dcterms:modified>
</cp:coreProperties>
</file>