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bus.burger\Desktop\FNB\"/>
    </mc:Choice>
  </mc:AlternateContent>
  <xr:revisionPtr revIDLastSave="0" documentId="13_ncr:1_{D5754817-253B-4079-8097-9962AE80E940}" xr6:coauthVersionLast="45" xr6:coauthVersionMax="45" xr10:uidLastSave="{00000000-0000-0000-0000-000000000000}"/>
  <bookViews>
    <workbookView xWindow="1395" yWindow="2010" windowWidth="24045" windowHeight="13590" tabRatio="761" activeTab="1" xr2:uid="{B45706CC-FBF9-4EE5-80D8-9CFB587F81DD}"/>
  </bookViews>
  <sheets>
    <sheet name="QuoteSummary" sheetId="22" r:id="rId1"/>
    <sheet name="PoExport" sheetId="17" r:id="rId2"/>
    <sheet name="BushbuckRidge" sheetId="19" r:id="rId3"/>
    <sheet name="KWT" sheetId="23" r:id="rId4"/>
  </sheets>
  <definedNames>
    <definedName name="ExternalData_1" localSheetId="1" hidden="1">PoExport!$A$7:$I$132</definedName>
    <definedName name="InvAmount" localSheetId="2">BushbuckRidge!$C$54</definedName>
    <definedName name="InvAmount" localSheetId="3">KWT!$C$54</definedName>
    <definedName name="InvAmount">#REF!</definedName>
    <definedName name="InvDate" localSheetId="2">BushbuckRidge!$C$53</definedName>
    <definedName name="InvDate" localSheetId="3">KWT!$C$53</definedName>
    <definedName name="InvDate">#REF!</definedName>
    <definedName name="InvNo" localSheetId="2">BushbuckRidge!$C$52</definedName>
    <definedName name="InvNo" localSheetId="3">KWT!$C$52</definedName>
    <definedName name="InvNo">#REF!</definedName>
    <definedName name="PoAmount" localSheetId="2">BushbuckRidge!$F$54</definedName>
    <definedName name="PoAmount" localSheetId="3">KWT!$F$54</definedName>
    <definedName name="PoAmount">#REF!</definedName>
    <definedName name="PoDate" localSheetId="2">BushbuckRidge!$F$53</definedName>
    <definedName name="PoDate" localSheetId="3">KWT!$F$53</definedName>
    <definedName name="PoDate">#REF!</definedName>
    <definedName name="PoNo" localSheetId="2">BushbuckRidge!$F$52</definedName>
    <definedName name="PoNo" localSheetId="3">KWT!$F$52</definedName>
    <definedName name="PoNo">#REF!</definedName>
    <definedName name="PoStatus" localSheetId="2">BushbuckRidge!$F$55</definedName>
    <definedName name="PoStatus" localSheetId="3">KWT!$F$55</definedName>
    <definedName name="PoStatus">#REF!</definedName>
    <definedName name="_xlnm.Print_Area" localSheetId="2">BushbuckRidge!$B$1:$G$50</definedName>
    <definedName name="_xlnm.Print_Area" localSheetId="3">KWT!$B$1:$G$50</definedName>
    <definedName name="QBranch" localSheetId="2">BushbuckRidge!$C$19</definedName>
    <definedName name="QBranch" localSheetId="3">KWT!$C$19</definedName>
    <definedName name="QBranch">#REF!</definedName>
    <definedName name="QCity" localSheetId="2">BushbuckRidge!$C$18</definedName>
    <definedName name="QCity" localSheetId="3">KWT!$C$18</definedName>
    <definedName name="QCity">#REF!</definedName>
    <definedName name="QCountry" localSheetId="2">BushbuckRidge!$C$16</definedName>
    <definedName name="QCountry" localSheetId="3">KWT!$C$16</definedName>
    <definedName name="QCountry">#REF!</definedName>
    <definedName name="QDate" localSheetId="2">BushbuckRidge!$B$3</definedName>
    <definedName name="QDate" localSheetId="3">KWT!$B$3</definedName>
    <definedName name="QProvince" localSheetId="2">BushbuckRidge!$C$17</definedName>
    <definedName name="QProvince" localSheetId="3">KWT!$C$17</definedName>
    <definedName name="QProvince">#REF!</definedName>
    <definedName name="QRefNo" localSheetId="2">BushbuckRidge!$C$1</definedName>
    <definedName name="QRefNo" localSheetId="3">KWT!$C$1</definedName>
    <definedName name="QTotal" localSheetId="2">BushbuckRidge!$G$43</definedName>
    <definedName name="QTotal" localSheetId="3">KWT!$G$43</definedName>
    <definedName name="QTotal">#REF!</definedName>
    <definedName name="WBPath">PoExport!$B$3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3" i="23" l="1"/>
  <c r="H62" i="23"/>
  <c r="H61" i="23"/>
  <c r="H60" i="23"/>
  <c r="G39" i="23"/>
  <c r="G38" i="23"/>
  <c r="G37" i="23"/>
  <c r="G34" i="23"/>
  <c r="G33" i="23"/>
  <c r="G31" i="23"/>
  <c r="G30" i="23"/>
  <c r="G28" i="23"/>
  <c r="G27" i="23"/>
  <c r="G25" i="23"/>
  <c r="G24" i="23"/>
  <c r="G23" i="23"/>
  <c r="G22" i="23"/>
  <c r="E58" i="23" s="1"/>
  <c r="H58" i="23" s="1"/>
  <c r="E59" i="23" l="1"/>
  <c r="H59" i="23" s="1"/>
  <c r="H65" i="23"/>
  <c r="G41" i="23"/>
  <c r="G42" i="23" s="1"/>
  <c r="G43" i="23" s="1"/>
  <c r="M5" i="22"/>
  <c r="L5" i="22"/>
  <c r="K5" i="22"/>
  <c r="J5" i="22"/>
  <c r="I5" i="22"/>
  <c r="H5" i="22"/>
  <c r="G5" i="22"/>
  <c r="E5" i="22"/>
  <c r="D5" i="22"/>
  <c r="C5" i="22"/>
  <c r="B5" i="22"/>
  <c r="G22" i="19" l="1"/>
  <c r="G23" i="19"/>
  <c r="G24" i="19"/>
  <c r="G25" i="19"/>
  <c r="G27" i="19"/>
  <c r="G28" i="19"/>
  <c r="G30" i="19"/>
  <c r="E59" i="19" s="1"/>
  <c r="H59" i="19" s="1"/>
  <c r="G31" i="19"/>
  <c r="E58" i="19" s="1"/>
  <c r="H58" i="19" s="1"/>
  <c r="G33" i="19"/>
  <c r="G34" i="19"/>
  <c r="G37" i="19"/>
  <c r="G38" i="19"/>
  <c r="G39" i="19"/>
  <c r="H60" i="19"/>
  <c r="H61" i="19"/>
  <c r="H62" i="19"/>
  <c r="H63" i="19"/>
  <c r="H65" i="19" l="1"/>
  <c r="G41" i="19"/>
  <c r="G42" i="19" s="1"/>
  <c r="G43" i="19" s="1"/>
  <c r="F5" i="2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77E9DD-EE0F-41E3-A62D-8E37803C0EAC}" keepAlive="1" name="Query - PoExport" description="Connection to the 'PoExport' query in the workbook." type="5" refreshedVersion="6" background="1" saveData="1">
    <dbPr connection="Provider=Microsoft.Mashup.OleDb.1;Data Source=$Workbook$;Location=PoExport;Extended Properties=&quot;&quot;" command="SELECT * FROM [PoExport]"/>
  </connection>
  <connection id="2" xr16:uid="{0E2A2DC0-154A-4C2A-830D-E8E3E79F1F6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D0AA9382-1187-468A-BDE0-BE4A826FADE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</connections>
</file>

<file path=xl/sharedStrings.xml><?xml version="1.0" encoding="utf-8"?>
<sst xmlns="http://schemas.openxmlformats.org/spreadsheetml/2006/main" count="1096" uniqueCount="421">
  <si>
    <t>TOTAL</t>
  </si>
  <si>
    <t>HVAC</t>
  </si>
  <si>
    <t>Our reference BUSHBUCKRIDGE/ FEES</t>
  </si>
  <si>
    <t>FIRST NATIONAL BANK</t>
  </si>
  <si>
    <t>BANK CITY</t>
  </si>
  <si>
    <t>2nd First Place</t>
  </si>
  <si>
    <t>4th Floor Infrastructure</t>
  </si>
  <si>
    <t>Corner Simmonds &amp; Pritchard Street</t>
  </si>
  <si>
    <t>JOHANNESBURG</t>
  </si>
  <si>
    <t xml:space="preserve">ATTENTION: </t>
  </si>
  <si>
    <t>K.PILLAY</t>
  </si>
  <si>
    <t>1000743/BUSHBUCKRIDGE/01</t>
  </si>
  <si>
    <t xml:space="preserve">PROJECT: </t>
  </si>
  <si>
    <t>BRANCH:</t>
  </si>
  <si>
    <t>BUSHBUCKRIDGE</t>
  </si>
  <si>
    <t>Service</t>
  </si>
  <si>
    <t>Unit</t>
  </si>
  <si>
    <t>Qty</t>
  </si>
  <si>
    <t>Rate</t>
  </si>
  <si>
    <t>Electrical</t>
  </si>
  <si>
    <t>m²</t>
  </si>
  <si>
    <t>Branch surveys</t>
  </si>
  <si>
    <t>sum</t>
  </si>
  <si>
    <t>Travelling time</t>
  </si>
  <si>
    <t>hours</t>
  </si>
  <si>
    <t>Structural Report</t>
  </si>
  <si>
    <t>HVAC Report - Completion Inspection</t>
  </si>
  <si>
    <t>Electrical Report - Completion Inspection</t>
  </si>
  <si>
    <t>BOQ Electrical</t>
  </si>
  <si>
    <t>BOQ HVAC</t>
  </si>
  <si>
    <t>Road travel</t>
  </si>
  <si>
    <t>km</t>
  </si>
  <si>
    <t>Flights</t>
  </si>
  <si>
    <t>Accommodation</t>
  </si>
  <si>
    <t>SUB TOTAL</t>
  </si>
  <si>
    <t>PLUS 15% VAT</t>
  </si>
  <si>
    <t>T RAFT</t>
  </si>
  <si>
    <t>Province</t>
  </si>
  <si>
    <t>City</t>
  </si>
  <si>
    <t>Country</t>
  </si>
  <si>
    <t>Closed</t>
  </si>
  <si>
    <t>PM</t>
  </si>
  <si>
    <t>ELECT</t>
  </si>
  <si>
    <t>TASK</t>
  </si>
  <si>
    <t>ORG</t>
  </si>
  <si>
    <t>ORG LEADER</t>
  </si>
  <si>
    <t>LABOUR</t>
  </si>
  <si>
    <t>SUBBIE</t>
  </si>
  <si>
    <t>DIBURSE</t>
  </si>
  <si>
    <t>GAUZABLD</t>
  </si>
  <si>
    <t>T.RAFT</t>
  </si>
  <si>
    <t>M.SMITH</t>
  </si>
  <si>
    <t>ETWAZADEL</t>
  </si>
  <si>
    <t>R.STAGMAN</t>
  </si>
  <si>
    <t>STRUCT</t>
  </si>
  <si>
    <t>#BSTEnd</t>
  </si>
  <si>
    <t>#BSTStart</t>
  </si>
  <si>
    <t>#BillStart</t>
  </si>
  <si>
    <t>#BillEnd</t>
  </si>
  <si>
    <t>2020-10-31</t>
  </si>
  <si>
    <t>COUNTRY:</t>
  </si>
  <si>
    <t>SOUTH AFRICA</t>
  </si>
  <si>
    <t>CITY:</t>
  </si>
  <si>
    <t>PROVINCE:</t>
  </si>
  <si>
    <t>MPUMALANGA</t>
  </si>
  <si>
    <t>Total (must match bill total above)</t>
  </si>
  <si>
    <t>Po No</t>
  </si>
  <si>
    <t>Po Date</t>
  </si>
  <si>
    <t>Po Status</t>
  </si>
  <si>
    <t>Po Amount</t>
  </si>
  <si>
    <t>Q Total</t>
  </si>
  <si>
    <t>Branch</t>
  </si>
  <si>
    <t>Inv No</t>
  </si>
  <si>
    <t>Inv Date</t>
  </si>
  <si>
    <t>Inv Amount</t>
  </si>
  <si>
    <t>Summary of all quotes, purchase orders and invoice details on the quote sheets</t>
  </si>
  <si>
    <t>Do not change. Change data in the quote sheets</t>
  </si>
  <si>
    <t>Quote Total</t>
  </si>
  <si>
    <t>pp ZUTARI (PTY) LTD</t>
  </si>
  <si>
    <t>Disbursements</t>
  </si>
  <si>
    <t>FNB BRANCH BANKING ROLLOUT: ZUTARI ENGINEERING SERVICES</t>
  </si>
  <si>
    <t>Purchase orders extracted from the FNB web site via its EXPORT function</t>
  </si>
  <si>
    <t>The PoExport table queries use this path to locate the "Export*.csv" files</t>
  </si>
  <si>
    <t>"Export*.csv" file path</t>
  </si>
  <si>
    <t>Purchase Order Number</t>
  </si>
  <si>
    <t>Purchase Order Date</t>
  </si>
  <si>
    <t>Purchase Order Status</t>
  </si>
  <si>
    <t>Currency</t>
  </si>
  <si>
    <t>Note to Supplier</t>
  </si>
  <si>
    <t>Total</t>
  </si>
  <si>
    <t>1247819</t>
  </si>
  <si>
    <t>Accepted</t>
  </si>
  <si>
    <t>ZAR</t>
  </si>
  <si>
    <t>Komatipoort</t>
  </si>
  <si>
    <t>Mpumalanga</t>
  </si>
  <si>
    <t>South Africa</t>
  </si>
  <si>
    <t xml:space="preserve">KOMATIPOORT PRO FEES QOUTATION   aurecon </t>
  </si>
  <si>
    <t>1238202</t>
  </si>
  <si>
    <t>Modimolle</t>
  </si>
  <si>
    <t>Limpopo</t>
  </si>
  <si>
    <t xml:space="preserve">Modimolle  pro fees aurecon RE12205788 </t>
  </si>
  <si>
    <t>7031232</t>
  </si>
  <si>
    <t>Gaborone</t>
  </si>
  <si>
    <t/>
  </si>
  <si>
    <t>Botswana</t>
  </si>
  <si>
    <t xml:space="preserve"> </t>
  </si>
  <si>
    <t>1227780</t>
  </si>
  <si>
    <t>Bushbuckridge</t>
  </si>
  <si>
    <t xml:space="preserve">Bushbuckridge  pro fees aurecon RE12209804 </t>
  </si>
  <si>
    <t>1227042</t>
  </si>
  <si>
    <t>Roodepoort</t>
  </si>
  <si>
    <t>Gauteng</t>
  </si>
  <si>
    <t xml:space="preserve">cosmo mall pro fees Aurecon RE12205853 </t>
  </si>
  <si>
    <t>1227041</t>
  </si>
  <si>
    <t>Hluhluwe</t>
  </si>
  <si>
    <t>KwaZulu Natal</t>
  </si>
  <si>
    <t xml:space="preserve">Hluhluwe pro fees Aurecon RE12205822 </t>
  </si>
  <si>
    <t>1227039</t>
  </si>
  <si>
    <t>Johannesburg</t>
  </si>
  <si>
    <t xml:space="preserve">1000743/MEDIA NEWS ROOM </t>
  </si>
  <si>
    <t>1224272</t>
  </si>
  <si>
    <t>1221197</t>
  </si>
  <si>
    <t xml:space="preserve">507088/FIRST PLACE 2ND AND 6TH FLOORS/01 </t>
  </si>
  <si>
    <t>1216018</t>
  </si>
  <si>
    <t>Ceres</t>
  </si>
  <si>
    <t>Western Cape</t>
  </si>
  <si>
    <t xml:space="preserve">IN11802801 </t>
  </si>
  <si>
    <t>1214731</t>
  </si>
  <si>
    <t>1211378</t>
  </si>
  <si>
    <t>East London</t>
  </si>
  <si>
    <t>Eastern Cape</t>
  </si>
  <si>
    <t xml:space="preserve">Aurecon 507088 Vincent Park pro fees </t>
  </si>
  <si>
    <t>1205124</t>
  </si>
  <si>
    <t>Hoedspruit</t>
  </si>
  <si>
    <t xml:space="preserve">507088/NHOEDSPRUIT/02  PRO FEES  aurecon RE11960711 </t>
  </si>
  <si>
    <t>1205123</t>
  </si>
  <si>
    <t>Hermanus</t>
  </si>
  <si>
    <t xml:space="preserve">507088/HERMANUS SUB-LET/01 Aurecon RE11954241 </t>
  </si>
  <si>
    <t>1203088</t>
  </si>
  <si>
    <t>Cape Town</t>
  </si>
  <si>
    <t xml:space="preserve">507088/V &amp; A WATERFRONT/01  PRO FEES  aurecon RE11959663 </t>
  </si>
  <si>
    <t>1203082</t>
  </si>
  <si>
    <t>Swellendam</t>
  </si>
  <si>
    <t xml:space="preserve">507088/SWELLENDAM/01 PRO FEES    aurecon RE11959627 </t>
  </si>
  <si>
    <t>1202939</t>
  </si>
  <si>
    <t>Thaba nchu</t>
  </si>
  <si>
    <t>Free State</t>
  </si>
  <si>
    <t xml:space="preserve">Thaba nchu PRO FEES    aurecon RE11960758 </t>
  </si>
  <si>
    <t>1202938</t>
  </si>
  <si>
    <t>Polokwane</t>
  </si>
  <si>
    <t xml:space="preserve">507088/JORRISON STREET/02  PRO FEES  aurecon RE11960651 </t>
  </si>
  <si>
    <t>1202048</t>
  </si>
  <si>
    <t>Vanderbijlpark</t>
  </si>
  <si>
    <t xml:space="preserve">Vanderbilpark Covid19 Aurecon RE11957559 </t>
  </si>
  <si>
    <t>1202047</t>
  </si>
  <si>
    <t xml:space="preserve">Goodwood Covid19 Aurecon RE11957498 </t>
  </si>
  <si>
    <t>1202046</t>
  </si>
  <si>
    <t>Durban</t>
  </si>
  <si>
    <t xml:space="preserve">Durban cash centre Covid19 Aurecon RE11957314 </t>
  </si>
  <si>
    <t>1202045</t>
  </si>
  <si>
    <t>Pretoria</t>
  </si>
  <si>
    <t xml:space="preserve">508606/PRETORIA CC/MAN TRAP Covid19 Aurecon RE11957355 </t>
  </si>
  <si>
    <t>1202044</t>
  </si>
  <si>
    <t xml:space="preserve">507088/CLEARWATER/02 pro fees  RE11953897 </t>
  </si>
  <si>
    <t>1202040</t>
  </si>
  <si>
    <t>Verulam</t>
  </si>
  <si>
    <t xml:space="preserve">Aurecon 507088/VERULAM/02 pro fees RE11953796 </t>
  </si>
  <si>
    <t>1202038</t>
  </si>
  <si>
    <t>Aliwal North</t>
  </si>
  <si>
    <t xml:space="preserve">507088/ALIWAL NORTH/02 PRO FEES    aurecon RE11953402 </t>
  </si>
  <si>
    <t>1202036</t>
  </si>
  <si>
    <t>Bushbuckridge Rural</t>
  </si>
  <si>
    <t xml:space="preserve">507088/DWARSLOOP/02  PRO FEES  aurecon RE11953595 </t>
  </si>
  <si>
    <t>1202034</t>
  </si>
  <si>
    <t>Newcastle</t>
  </si>
  <si>
    <t xml:space="preserve">507088/NEWCASTLE/02  PRO FEES  aurecon RE11953724 </t>
  </si>
  <si>
    <t>1201508</t>
  </si>
  <si>
    <t>Selby</t>
  </si>
  <si>
    <t xml:space="preserve">Selby Covid19 Aurecon RE11957640 </t>
  </si>
  <si>
    <t>1201394</t>
  </si>
  <si>
    <t>1201389</t>
  </si>
  <si>
    <t>Athlone</t>
  </si>
  <si>
    <t xml:space="preserve">aurecon/507088/nyanga junction  pro fees RE11954111 </t>
  </si>
  <si>
    <t>1199087</t>
  </si>
  <si>
    <t xml:space="preserve">2020-07-30 WATERFALL GATEWAY WEST </t>
  </si>
  <si>
    <t>1198285</t>
  </si>
  <si>
    <t>Bluff</t>
  </si>
  <si>
    <t xml:space="preserve">Bluff pro fees aurecon RE11919329 </t>
  </si>
  <si>
    <t>1195624</t>
  </si>
  <si>
    <t>Secunda</t>
  </si>
  <si>
    <t xml:space="preserve">Secunda  PRO FEES  aurecon RE11891360 </t>
  </si>
  <si>
    <t>1193394</t>
  </si>
  <si>
    <t xml:space="preserve">VANDERBIJLPARK CC/HEALTH ASSESSMENT  PRO FEES  aurecon RE11865609 COVID19 </t>
  </si>
  <si>
    <t>1193390</t>
  </si>
  <si>
    <t xml:space="preserve">GOODWOOD CC/HEALTH ASSESSMENT  PRO FEES  aurecon RE11862362 COVID19 </t>
  </si>
  <si>
    <t>1189463</t>
  </si>
  <si>
    <t>Bryanston</t>
  </si>
  <si>
    <t xml:space="preserve">BRYANSTON FEES QUOTATION PRO FEES aurecon </t>
  </si>
  <si>
    <t>1189324</t>
  </si>
  <si>
    <t>Akasia</t>
  </si>
  <si>
    <t xml:space="preserve">WONDERPARK  PRO FEES  aurecon </t>
  </si>
  <si>
    <t>1189162</t>
  </si>
  <si>
    <t>1188798</t>
  </si>
  <si>
    <t xml:space="preserve">Selby Cash Centre Healthy Building Assessment 10 July 2020 R0 TR - COVID 19 RE11815549 </t>
  </si>
  <si>
    <t>1184014</t>
  </si>
  <si>
    <t xml:space="preserve">aurecon/507088/queen street pro fees </t>
  </si>
  <si>
    <t>1184013</t>
  </si>
  <si>
    <t>Port Nolloth</t>
  </si>
  <si>
    <t>Northern Cape</t>
  </si>
  <si>
    <t xml:space="preserve">port nolloth  PRO FEES  aurecon </t>
  </si>
  <si>
    <t>1184010</t>
  </si>
  <si>
    <t xml:space="preserve">Pro fees Aurecon selby RE11759564 </t>
  </si>
  <si>
    <t>1181268</t>
  </si>
  <si>
    <t xml:space="preserve">RE11707199 Engineer specification on UPS battery </t>
  </si>
  <si>
    <t>7029686</t>
  </si>
  <si>
    <t>1175129</t>
  </si>
  <si>
    <t>Grabouw</t>
  </si>
  <si>
    <t xml:space="preserve">AURECON APRIL PROJECT MANAGEMENT Grabouw  pro fees </t>
  </si>
  <si>
    <t>1175126</t>
  </si>
  <si>
    <t>Richards Bay</t>
  </si>
  <si>
    <t xml:space="preserve">AURECON APRIL PROJECT MANAGEMEN ESIKHAWENI   pro fees </t>
  </si>
  <si>
    <t>1175125</t>
  </si>
  <si>
    <t>Elukwatini-A Ext 1</t>
  </si>
  <si>
    <t xml:space="preserve">AURECON APRIL PROJECT MANAGEMENT Elukwatini   pro fees </t>
  </si>
  <si>
    <t>1175124</t>
  </si>
  <si>
    <t>Pietermaritzburg</t>
  </si>
  <si>
    <t xml:space="preserve">AURECON APRIL PROJECT MANAGEMENT Edendale  pro fees </t>
  </si>
  <si>
    <t>1175123</t>
  </si>
  <si>
    <t xml:space="preserve">AURECON APRIL PROJECT MANAGEMENT bloed str  pro fees </t>
  </si>
  <si>
    <t>1175122</t>
  </si>
  <si>
    <t>Burgersfort</t>
  </si>
  <si>
    <t xml:space="preserve">AURECON APRIL PROJECT MANAGEMENT Twin city  pro fees </t>
  </si>
  <si>
    <t>1175121</t>
  </si>
  <si>
    <t xml:space="preserve">AURECON MAY PROJECT MANAGEMENT carlton centre  pro fees </t>
  </si>
  <si>
    <t>1175119</t>
  </si>
  <si>
    <t>Empangeni</t>
  </si>
  <si>
    <t xml:space="preserve">AURECON MAY PROJECT MANAGEMENT  OK mall  pro fees </t>
  </si>
  <si>
    <t>1175118</t>
  </si>
  <si>
    <t>Qumbo</t>
  </si>
  <si>
    <t xml:space="preserve">AURECON MAY PROJECT MANAGEMENT Qumbu pro fees </t>
  </si>
  <si>
    <t>1175117</t>
  </si>
  <si>
    <t xml:space="preserve">AURECON JUNE PROJECT MANAGEMENT Vincent park pro fees </t>
  </si>
  <si>
    <t>1175116</t>
  </si>
  <si>
    <t>Stutterheim</t>
  </si>
  <si>
    <t xml:space="preserve">AURECON JUNE PROJECT MANAGEMENT Stutterheim pro fees </t>
  </si>
  <si>
    <t>1175115</t>
  </si>
  <si>
    <t>Raisethorpe</t>
  </si>
  <si>
    <t xml:space="preserve">AURECON JUNE PROJECT MANAGEMENT Raisethorpe pro fees </t>
  </si>
  <si>
    <t>1175114</t>
  </si>
  <si>
    <t>Pongola</t>
  </si>
  <si>
    <t xml:space="preserve">AURECON JUNE PROJECT MANAGEMENT  Pongola pro fees </t>
  </si>
  <si>
    <t>1175113</t>
  </si>
  <si>
    <t>Kuruman</t>
  </si>
  <si>
    <t xml:space="preserve">AURECON JUNE PROJECT MANAGEMENT  kuruman  pro fees </t>
  </si>
  <si>
    <t>1175112</t>
  </si>
  <si>
    <t xml:space="preserve">AURECON JUNE PROJECT MANAGEMENT  Komatipoort  pro fees </t>
  </si>
  <si>
    <t>1175111</t>
  </si>
  <si>
    <t xml:space="preserve">AURECON MAY PROJECT MANAGEMENT Polokwane learning centre pro fees </t>
  </si>
  <si>
    <t>1175109</t>
  </si>
  <si>
    <t>Newtown</t>
  </si>
  <si>
    <t xml:space="preserve">AURECON MAY PROJECT MANAGEMENT Newtown mall pro fees </t>
  </si>
  <si>
    <t>1175108</t>
  </si>
  <si>
    <t>Tembisa</t>
  </si>
  <si>
    <t xml:space="preserve">AURECON MAY PROJECT MANAGEMENT Mall at Tembisa  pro fees </t>
  </si>
  <si>
    <t>1175107</t>
  </si>
  <si>
    <t>Makhado</t>
  </si>
  <si>
    <t xml:space="preserve">AURECON MAY PROJECT MANAGEMENT Makhado  pro fees </t>
  </si>
  <si>
    <t>1175106</t>
  </si>
  <si>
    <t>Centurion</t>
  </si>
  <si>
    <t xml:space="preserve">AURECON MAY PROJECT MANAGEMENT Lifestyle centre  pro fees </t>
  </si>
  <si>
    <t>1175105</t>
  </si>
  <si>
    <t xml:space="preserve">AURECON MAY PROJECT MANAGEMENT Hatfield  pro fees </t>
  </si>
  <si>
    <t>1175104</t>
  </si>
  <si>
    <t>Germiston</t>
  </si>
  <si>
    <t xml:space="preserve">AURECON MAY PROJECT MANAGEMENT Golden walk  pro fees </t>
  </si>
  <si>
    <t>1174903</t>
  </si>
  <si>
    <t>Harding</t>
  </si>
  <si>
    <t xml:space="preserve">FNB HARDING FEES QOUTATION aurecon </t>
  </si>
  <si>
    <t>1174902</t>
  </si>
  <si>
    <t>Louis Trichardt</t>
  </si>
  <si>
    <t xml:space="preserve">FNB MAKHADO FEES QUOTATION </t>
  </si>
  <si>
    <t>1174900</t>
  </si>
  <si>
    <t xml:space="preserve">OK MALL EMPANGENI FEES aurecon </t>
  </si>
  <si>
    <t>1174901</t>
  </si>
  <si>
    <t xml:space="preserve">CARLTON CENTRE FEES QUOTATION aurecon </t>
  </si>
  <si>
    <t>1174899</t>
  </si>
  <si>
    <t>Graaff Reinet</t>
  </si>
  <si>
    <t xml:space="preserve">AURECON JUNE PROJECT MANAGEMENT QUOTATIONS pro fees </t>
  </si>
  <si>
    <t>1174898</t>
  </si>
  <si>
    <t xml:space="preserve">AURECON JUNE PROJECT MANAGEMENT pro fees </t>
  </si>
  <si>
    <t>1174897</t>
  </si>
  <si>
    <t xml:space="preserve">AURECON JUNE PROJECT MANAGEMEN pro fees </t>
  </si>
  <si>
    <t>1174896</t>
  </si>
  <si>
    <t>1174895</t>
  </si>
  <si>
    <t>Riversdale</t>
  </si>
  <si>
    <t xml:space="preserve">AURECON APRIL PROJECT MANAGEMENT pro fees </t>
  </si>
  <si>
    <t>1174894</t>
  </si>
  <si>
    <t xml:space="preserve">AURECON APRIL PROJECT MANAGEMEN pro fees </t>
  </si>
  <si>
    <t>1174893</t>
  </si>
  <si>
    <t>Kwa Quga</t>
  </si>
  <si>
    <t xml:space="preserve">AURECON APRIL PROJECT MANAGEMENT  pro fees </t>
  </si>
  <si>
    <t>1174892</t>
  </si>
  <si>
    <t>Hartswater</t>
  </si>
  <si>
    <t xml:space="preserve">AURECON APRIL PROJECT MANAGEMENT hartswater  pro fees </t>
  </si>
  <si>
    <t>1174631</t>
  </si>
  <si>
    <t xml:space="preserve">PONGOLA FEES QUOTATION pro  FEES aurecon </t>
  </si>
  <si>
    <t>1169140</t>
  </si>
  <si>
    <t xml:space="preserve">Aurecon 502533 zevenwacht pro fees </t>
  </si>
  <si>
    <t>1166588</t>
  </si>
  <si>
    <t xml:space="preserve">01 JUNE 2020 FNB MENLYN ENTRANCE CANOPY UPGRADE </t>
  </si>
  <si>
    <t>1166437</t>
  </si>
  <si>
    <t xml:space="preserve">ESIKAWENI REVISED QUOTATIONS PRO FEES AURECON 507088/ESIKAWENI </t>
  </si>
  <si>
    <t>1166436</t>
  </si>
  <si>
    <t>Kwamashu J</t>
  </si>
  <si>
    <t xml:space="preserve">ESIKALENI REVISED QUOTATIONS PRO FEES AURECON 507088/ESIKHALENI/01 </t>
  </si>
  <si>
    <t>1166434</t>
  </si>
  <si>
    <t xml:space="preserve">ELUKWATINI REVISED FEES  PRO FEES AURECON 507088/ELUKWATINI/01 </t>
  </si>
  <si>
    <t>1160509</t>
  </si>
  <si>
    <t xml:space="preserve">JAN PROJECT MANAGEMENT PRO FEES AURECON /508606//ZEVENWACHT/PM </t>
  </si>
  <si>
    <t>1160484</t>
  </si>
  <si>
    <t xml:space="preserve">Phase 2 Aurecon HVAC </t>
  </si>
  <si>
    <t>1157885</t>
  </si>
  <si>
    <t xml:space="preserve">TWIN CITY FEES QUOTATION Aurecon pro fees </t>
  </si>
  <si>
    <t>1157883</t>
  </si>
  <si>
    <t>1157880</t>
  </si>
  <si>
    <t>Port Elizabeth</t>
  </si>
  <si>
    <t xml:space="preserve">SUMMERSTRAND  Aurecon pro fees </t>
  </si>
  <si>
    <t>1155858</t>
  </si>
  <si>
    <t>Randburg</t>
  </si>
  <si>
    <t xml:space="preserve">Aurecon 507088 Ferndale pro fees </t>
  </si>
  <si>
    <t>1152522</t>
  </si>
  <si>
    <t>Sandton</t>
  </si>
  <si>
    <t>1152338</t>
  </si>
  <si>
    <t>1000620</t>
  </si>
  <si>
    <t>Mbabane</t>
  </si>
  <si>
    <t>Eswatini</t>
  </si>
  <si>
    <t>1146074</t>
  </si>
  <si>
    <t xml:space="preserve">refer the attachment </t>
  </si>
  <si>
    <t>1141464</t>
  </si>
  <si>
    <t>North West</t>
  </si>
  <si>
    <t xml:space="preserve">FNB HARTSWATER PRO FEES AURECON 507088 </t>
  </si>
  <si>
    <t>1141468</t>
  </si>
  <si>
    <t>Jacobsdal</t>
  </si>
  <si>
    <t xml:space="preserve">FNB JACOBSDAL PRO FEES AURECON 507088 </t>
  </si>
  <si>
    <t>1141467</t>
  </si>
  <si>
    <t xml:space="preserve">FNB KURUMAN FEES AURECON 507088 </t>
  </si>
  <si>
    <t>1141463</t>
  </si>
  <si>
    <t xml:space="preserve">FNB RIVERSDALE FEES AURECON 507088 </t>
  </si>
  <si>
    <t>1141461</t>
  </si>
  <si>
    <t>Alberton</t>
  </si>
  <si>
    <t xml:space="preserve">FNB NEWMARKET FEES AURECON 507088 </t>
  </si>
  <si>
    <t>1141456</t>
  </si>
  <si>
    <t>Bloemfontein</t>
  </si>
  <si>
    <t xml:space="preserve">FNB BLOEM CITY CENTRAL PRO FEES AURECON 507088 </t>
  </si>
  <si>
    <t>Do not change this sheet or its associated queries. Click "Data/ Refresh All" to update the table.</t>
  </si>
  <si>
    <t>BushbuckRidge</t>
  </si>
  <si>
    <t>Q Sheet</t>
  </si>
  <si>
    <t>1265340</t>
  </si>
  <si>
    <t>King Williams Town</t>
  </si>
  <si>
    <t xml:space="preserve">KWT Market square  pro fees aurecon </t>
  </si>
  <si>
    <t>1265339</t>
  </si>
  <si>
    <t>Makhuduthamaga Rural</t>
  </si>
  <si>
    <t xml:space="preserve">IN12028715/ FNB Jane Furse/ Zutari Aurecon* </t>
  </si>
  <si>
    <t>1264510</t>
  </si>
  <si>
    <t xml:space="preserve">Savannah mall pro fees aurecon </t>
  </si>
  <si>
    <t>1264064</t>
  </si>
  <si>
    <t>Keimoes</t>
  </si>
  <si>
    <t xml:space="preserve">Keimoes  pro fees aurecon </t>
  </si>
  <si>
    <t>1263799</t>
  </si>
  <si>
    <t>Stellenbosch</t>
  </si>
  <si>
    <t xml:space="preserve">aurecon neelsie  pro fees </t>
  </si>
  <si>
    <t>1263797</t>
  </si>
  <si>
    <t>Mandeni</t>
  </si>
  <si>
    <t xml:space="preserve">Mandeni aurecon  pro fees </t>
  </si>
  <si>
    <t>1263795</t>
  </si>
  <si>
    <t>Edenvale</t>
  </si>
  <si>
    <t xml:space="preserve">Karaglen aurecon  pro fees </t>
  </si>
  <si>
    <t>1263794</t>
  </si>
  <si>
    <t xml:space="preserve">Secunda aurecon  pro fees </t>
  </si>
  <si>
    <t>1263793</t>
  </si>
  <si>
    <t xml:space="preserve">Alexandra aurecon  pro fees </t>
  </si>
  <si>
    <t>1263790</t>
  </si>
  <si>
    <t>Highlands North</t>
  </si>
  <si>
    <t xml:space="preserve">balfour park aurecon  pro fees </t>
  </si>
  <si>
    <t>1263789</t>
  </si>
  <si>
    <t xml:space="preserve">Brooklyn  park aurecon  pro fees </t>
  </si>
  <si>
    <t>1263788</t>
  </si>
  <si>
    <t xml:space="preserve">Century city  aurecon  pro fees </t>
  </si>
  <si>
    <t>1263786</t>
  </si>
  <si>
    <t xml:space="preserve">Jacobsdal  pro fees aurecon </t>
  </si>
  <si>
    <t>2000004</t>
  </si>
  <si>
    <t>Ga Rankuwa</t>
  </si>
  <si>
    <t>2000003</t>
  </si>
  <si>
    <t>2000002</t>
  </si>
  <si>
    <t>1262764</t>
  </si>
  <si>
    <t>Kranskop</t>
  </si>
  <si>
    <t xml:space="preserve">aurecon knysna pro fees </t>
  </si>
  <si>
    <t>1262763</t>
  </si>
  <si>
    <t xml:space="preserve">Kuruman  pro fees aurecon </t>
  </si>
  <si>
    <t>1262761</t>
  </si>
  <si>
    <t>Benoni</t>
  </si>
  <si>
    <t xml:space="preserve">aurecon lakeside mall  pro fees </t>
  </si>
  <si>
    <t>1262760</t>
  </si>
  <si>
    <t xml:space="preserve">mandeni  pro fees aurecon </t>
  </si>
  <si>
    <t>1262759</t>
  </si>
  <si>
    <t>Polokwane Rural</t>
  </si>
  <si>
    <t xml:space="preserve">Mankweng  pro fees aurecon </t>
  </si>
  <si>
    <t>1262758</t>
  </si>
  <si>
    <t>New Germany</t>
  </si>
  <si>
    <t xml:space="preserve">aurecon New Germany  pro fees </t>
  </si>
  <si>
    <t>1262757</t>
  </si>
  <si>
    <t xml:space="preserve">pongola  pro fees aurecon </t>
  </si>
  <si>
    <t>1262756</t>
  </si>
  <si>
    <t>Port Edward</t>
  </si>
  <si>
    <t xml:space="preserve">port edward pro fees aurecon </t>
  </si>
  <si>
    <t>1262755</t>
  </si>
  <si>
    <t xml:space="preserve">aurecon West street  pro fees </t>
  </si>
  <si>
    <t>KWT MARKET SQUARE COMPLETION</t>
  </si>
  <si>
    <t>1000743/KWT MARKET SQUARE/02</t>
  </si>
  <si>
    <t>Our reference</t>
  </si>
  <si>
    <t>%USERPROFILE%\downloads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</si>
</sst>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&quot;* #,##0.00_-;\-&quot;R&quot;* #,##0.00_-;_-&quot;R&quot;* &quot;-&quot;??_-;_-@_-"/>
    <numFmt numFmtId="43" formatCode="_-* #,##0.00_-;\-* #,##0.00_-;_-* &quot;-&quot;??_-;_-@_-"/>
    <numFmt numFmtId="164" formatCode="&quot;R&quot;#,##0.00"/>
    <numFmt numFmtId="165" formatCode="_ [$R-1C09]\ * #,##0.00_ ;_ [$R-1C09]\ * \-#,##0.00_ ;_ [$R-1C09]\ * &quot;-&quot;??_ ;_ @_ "/>
    <numFmt numFmtId="166" formatCode="#,##0_ ;\-#,##0\ "/>
    <numFmt numFmtId="167" formatCode="\R#\ ##0.00"/>
    <numFmt numFmtId="168" formatCode="yyyy\-mm\-dd"/>
  </numFmts>
  <fonts count="10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u/>
      <sz val="10"/>
      <name val="Arial"/>
      <family val="2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44" fontId="3" fillId="0" borderId="0" xfId="2" applyFont="1" applyFill="1" applyAlignment="1">
      <alignment horizontal="center"/>
    </xf>
    <xf numFmtId="44" fontId="3" fillId="0" borderId="3" xfId="2" applyFont="1" applyFill="1" applyBorder="1" applyAlignment="1">
      <alignment horizontal="right"/>
    </xf>
    <xf numFmtId="44" fontId="4" fillId="0" borderId="3" xfId="2" applyFont="1" applyFill="1" applyBorder="1" applyAlignment="1">
      <alignment horizontal="right"/>
    </xf>
    <xf numFmtId="39" fontId="3" fillId="0" borderId="0" xfId="1" applyNumberFormat="1" applyFont="1" applyFill="1" applyAlignment="1"/>
    <xf numFmtId="39" fontId="3" fillId="0" borderId="0" xfId="1" applyNumberFormat="1" applyFont="1" applyFill="1" applyAlignment="1">
      <alignment wrapText="1"/>
    </xf>
    <xf numFmtId="44" fontId="3" fillId="0" borderId="4" xfId="2" applyFont="1" applyFill="1" applyBorder="1" applyAlignment="1">
      <alignment horizontal="right"/>
    </xf>
    <xf numFmtId="44" fontId="4" fillId="0" borderId="1" xfId="2" applyFont="1" applyFill="1" applyBorder="1" applyAlignment="1">
      <alignment horizontal="right"/>
    </xf>
    <xf numFmtId="164" fontId="4" fillId="0" borderId="3" xfId="2" applyNumberFormat="1" applyFont="1" applyFill="1" applyBorder="1" applyAlignment="1">
      <alignment horizontal="right"/>
    </xf>
    <xf numFmtId="43" fontId="3" fillId="0" borderId="0" xfId="1" applyFont="1" applyFill="1" applyAlignment="1" applyProtection="1">
      <alignment horizontal="center"/>
      <protection locked="0"/>
    </xf>
    <xf numFmtId="43" fontId="4" fillId="0" borderId="0" xfId="1" applyFont="1" applyFill="1" applyAlignment="1" applyProtection="1">
      <alignment horizontal="center"/>
      <protection locked="0"/>
    </xf>
    <xf numFmtId="0" fontId="8" fillId="0" borderId="0" xfId="0" applyFont="1"/>
    <xf numFmtId="0" fontId="1" fillId="0" borderId="0" xfId="3" applyFont="1"/>
    <xf numFmtId="0" fontId="2" fillId="0" borderId="0" xfId="3"/>
    <xf numFmtId="167" fontId="0" fillId="0" borderId="0" xfId="0" applyNumberFormat="1"/>
    <xf numFmtId="168" fontId="0" fillId="0" borderId="0" xfId="0" applyNumberFormat="1"/>
    <xf numFmtId="166" fontId="1" fillId="0" borderId="0" xfId="3" applyNumberFormat="1" applyFont="1"/>
    <xf numFmtId="0" fontId="0" fillId="0" borderId="0" xfId="3" applyFont="1" applyAlignment="1">
      <alignment horizontal="right"/>
    </xf>
    <xf numFmtId="0" fontId="0" fillId="0" borderId="0" xfId="3" applyFont="1"/>
    <xf numFmtId="166" fontId="1" fillId="0" borderId="0" xfId="3" applyNumberFormat="1" applyFont="1" applyProtection="1">
      <protection locked="0"/>
    </xf>
    <xf numFmtId="0" fontId="1" fillId="0" borderId="0" xfId="3" applyFont="1" applyProtection="1">
      <protection locked="0"/>
    </xf>
    <xf numFmtId="0" fontId="7" fillId="0" borderId="0" xfId="3" applyFont="1"/>
    <xf numFmtId="0" fontId="7" fillId="0" borderId="0" xfId="3" applyFont="1" applyAlignment="1">
      <alignment horizontal="right"/>
    </xf>
    <xf numFmtId="0" fontId="1" fillId="0" borderId="4" xfId="3" applyFont="1" applyBorder="1" applyAlignment="1" applyProtection="1">
      <alignment horizontal="left"/>
      <protection locked="0"/>
    </xf>
    <xf numFmtId="164" fontId="1" fillId="0" borderId="0" xfId="3" applyNumberFormat="1" applyFont="1"/>
    <xf numFmtId="164" fontId="1" fillId="0" borderId="3" xfId="3" applyNumberFormat="1" applyFont="1" applyBorder="1" applyAlignment="1" applyProtection="1">
      <alignment horizontal="left"/>
      <protection locked="0"/>
    </xf>
    <xf numFmtId="0" fontId="1" fillId="0" borderId="4" xfId="3" applyFont="1" applyBorder="1" applyAlignment="1">
      <alignment horizontal="left"/>
    </xf>
    <xf numFmtId="14" fontId="1" fillId="0" borderId="3" xfId="3" applyNumberFormat="1" applyFont="1" applyBorder="1" applyAlignment="1" applyProtection="1">
      <alignment horizontal="left"/>
      <protection locked="0"/>
    </xf>
    <xf numFmtId="0" fontId="1" fillId="0" borderId="3" xfId="3" applyFont="1" applyBorder="1" applyAlignment="1">
      <alignment horizontal="left"/>
    </xf>
    <xf numFmtId="0" fontId="1" fillId="0" borderId="2" xfId="3" applyFont="1" applyBorder="1" applyAlignment="1" applyProtection="1">
      <alignment horizontal="left"/>
      <protection locked="0"/>
    </xf>
    <xf numFmtId="0" fontId="1" fillId="0" borderId="2" xfId="3" applyFont="1" applyBorder="1" applyAlignment="1">
      <alignment horizontal="left"/>
    </xf>
    <xf numFmtId="0" fontId="5" fillId="0" borderId="0" xfId="0" applyFont="1"/>
    <xf numFmtId="0" fontId="4" fillId="0" borderId="0" xfId="4" applyFont="1"/>
    <xf numFmtId="164" fontId="3" fillId="0" borderId="0" xfId="4" applyNumberFormat="1" applyAlignment="1">
      <alignment horizontal="center"/>
    </xf>
    <xf numFmtId="2" fontId="4" fillId="0" borderId="0" xfId="4" applyNumberFormat="1" applyFont="1"/>
    <xf numFmtId="164" fontId="3" fillId="0" borderId="0" xfId="4" applyNumberFormat="1"/>
    <xf numFmtId="2" fontId="3" fillId="0" borderId="0" xfId="4" applyNumberFormat="1" applyAlignment="1">
      <alignment horizontal="center"/>
    </xf>
    <xf numFmtId="2" fontId="3" fillId="0" borderId="0" xfId="4" applyNumberFormat="1"/>
    <xf numFmtId="0" fontId="3" fillId="0" borderId="0" xfId="4"/>
    <xf numFmtId="164" fontId="4" fillId="0" borderId="0" xfId="4" applyNumberFormat="1" applyFont="1" applyAlignment="1">
      <alignment horizontal="center"/>
    </xf>
    <xf numFmtId="165" fontId="3" fillId="0" borderId="0" xfId="4" applyNumberFormat="1" applyAlignment="1">
      <alignment horizontal="center"/>
    </xf>
    <xf numFmtId="0" fontId="3" fillId="0" borderId="0" xfId="4" applyAlignment="1">
      <alignment horizontal="center"/>
    </xf>
    <xf numFmtId="165" fontId="4" fillId="0" borderId="0" xfId="4" applyNumberFormat="1" applyFont="1" applyAlignment="1">
      <alignment horizontal="center"/>
    </xf>
    <xf numFmtId="2" fontId="3" fillId="0" borderId="0" xfId="4" applyNumberFormat="1" applyAlignment="1" applyProtection="1">
      <alignment horizontal="right"/>
      <protection locked="0"/>
    </xf>
    <xf numFmtId="2" fontId="3" fillId="0" borderId="0" xfId="4" applyNumberFormat="1" applyAlignment="1">
      <alignment horizontal="left"/>
    </xf>
    <xf numFmtId="2" fontId="3" fillId="0" borderId="0" xfId="4" applyNumberFormat="1" applyProtection="1">
      <protection locked="0"/>
    </xf>
    <xf numFmtId="164" fontId="4" fillId="0" borderId="2" xfId="4" applyNumberFormat="1" applyFont="1" applyBorder="1" applyAlignment="1">
      <alignment horizontal="right"/>
    </xf>
    <xf numFmtId="2" fontId="4" fillId="0" borderId="0" xfId="4" applyNumberFormat="1" applyFont="1" applyAlignment="1">
      <alignment horizontal="center"/>
    </xf>
    <xf numFmtId="2" fontId="4" fillId="0" borderId="0" xfId="4" applyNumberFormat="1" applyFont="1" applyAlignment="1">
      <alignment horizontal="left"/>
    </xf>
    <xf numFmtId="0" fontId="3" fillId="0" borderId="0" xfId="4" applyAlignment="1">
      <alignment horizontal="left"/>
    </xf>
    <xf numFmtId="0" fontId="6" fillId="0" borderId="0" xfId="4" applyFont="1"/>
    <xf numFmtId="164" fontId="4" fillId="0" borderId="0" xfId="4" applyNumberFormat="1" applyFont="1"/>
    <xf numFmtId="0" fontId="4" fillId="0" borderId="0" xfId="4" applyFont="1" applyAlignment="1">
      <alignment horizontal="left" wrapText="1"/>
    </xf>
    <xf numFmtId="0" fontId="4" fillId="0" borderId="0" xfId="4" applyFont="1" applyAlignment="1" applyProtection="1">
      <alignment horizontal="left"/>
      <protection locked="0"/>
    </xf>
    <xf numFmtId="0" fontId="3" fillId="0" borderId="0" xfId="4" applyProtection="1">
      <protection locked="0"/>
    </xf>
    <xf numFmtId="0" fontId="4" fillId="0" borderId="0" xfId="4" applyFont="1" applyAlignment="1">
      <alignment horizontal="left"/>
    </xf>
    <xf numFmtId="49" fontId="3" fillId="0" borderId="0" xfId="4" applyNumberFormat="1" applyAlignment="1">
      <alignment horizontal="left"/>
    </xf>
    <xf numFmtId="49" fontId="3" fillId="0" borderId="0" xfId="4" applyNumberFormat="1"/>
    <xf numFmtId="0" fontId="4" fillId="0" borderId="0" xfId="4" applyFont="1" applyAlignment="1">
      <alignment horizontal="right"/>
    </xf>
    <xf numFmtId="49" fontId="4" fillId="0" borderId="0" xfId="4" applyNumberFormat="1" applyFont="1" applyProtection="1">
      <protection locked="0"/>
    </xf>
    <xf numFmtId="0" fontId="4" fillId="0" borderId="0" xfId="4" applyFont="1" applyAlignment="1">
      <alignment horizontal="center"/>
    </xf>
    <xf numFmtId="0" fontId="8" fillId="0" borderId="0" xfId="3" applyFont="1"/>
    <xf numFmtId="0" fontId="0" fillId="0" borderId="0" xfId="3" applyFont="1" applyFill="1"/>
    <xf numFmtId="14" fontId="0" fillId="0" borderId="0" xfId="3" applyNumberFormat="1" applyFont="1" applyFill="1"/>
    <xf numFmtId="4" fontId="0" fillId="0" borderId="0" xfId="3" applyNumberFormat="1" applyFont="1" applyFill="1"/>
    <xf numFmtId="0" fontId="9" fillId="0" borderId="0" xfId="5"/>
  </cellXfs>
  <cellStyles count="6">
    <cellStyle name="Comma" xfId="1" builtinId="3"/>
    <cellStyle name="Currency" xfId="2" builtinId="4"/>
    <cellStyle name="Hyperlink" xfId="5" builtinId="8"/>
    <cellStyle name="Normal" xfId="0" builtinId="0"/>
    <cellStyle name="Normal 2" xfId="3" xr:uid="{C4ACBA9D-8262-442A-A6F1-DDC4327BE960}"/>
    <cellStyle name="Normal 3" xfId="4" xr:uid="{6649F3FB-95F0-4EC0-8318-04FDED5BEA8A}"/>
  </cellStyles>
  <dxfs count="1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yyyy/mm/dd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numFmt numFmtId="167" formatCode="\R#\ ##0.00"/>
    </dxf>
    <dxf>
      <numFmt numFmtId="168" formatCode="yyyy\-mm\-dd"/>
    </dxf>
    <dxf>
      <numFmt numFmtId="167" formatCode="\R#\ ##0.00"/>
    </dxf>
    <dxf>
      <numFmt numFmtId="168" formatCode="yyyy\-mm\-dd"/>
    </dxf>
    <dxf>
      <numFmt numFmtId="167" formatCode="\R#\ 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57977</xdr:colOff>
      <xdr:row>44</xdr:row>
      <xdr:rowOff>8282</xdr:rowOff>
    </xdr:from>
    <xdr:ext cx="742308" cy="596349"/>
    <xdr:pic>
      <xdr:nvPicPr>
        <xdr:cNvPr id="2" name="Picture 1">
          <a:extLst>
            <a:ext uri="{FF2B5EF4-FFF2-40B4-BE49-F238E27FC236}">
              <a16:creationId xmlns:a16="http://schemas.microsoft.com/office/drawing/2014/main" id="{36CF7706-5C13-4700-A7BE-AC51C8339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577" y="7132982"/>
          <a:ext cx="742308" cy="5963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57977</xdr:colOff>
      <xdr:row>44</xdr:row>
      <xdr:rowOff>8282</xdr:rowOff>
    </xdr:from>
    <xdr:ext cx="742308" cy="596349"/>
    <xdr:pic>
      <xdr:nvPicPr>
        <xdr:cNvPr id="2" name="Picture 1">
          <a:extLst>
            <a:ext uri="{FF2B5EF4-FFF2-40B4-BE49-F238E27FC236}">
              <a16:creationId xmlns:a16="http://schemas.microsoft.com/office/drawing/2014/main" id="{3ECBEED2-2579-4844-BAE7-58DFBF736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702" y="7142507"/>
          <a:ext cx="742308" cy="596349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8E8371-F21D-464F-90F1-2466D2E2B992}" autoFormatId="16" applyNumberFormats="0" applyBorderFormats="0" applyFontFormats="0" applyPatternFormats="0" applyAlignmentFormats="0" applyWidthHeightFormats="0">
  <queryTableRefresh nextId="10">
    <queryTableFields count="9">
      <queryTableField id="1" name="Purchase Order Number" tableColumnId="1"/>
      <queryTableField id="2" name="Purchase Order Date" tableColumnId="2"/>
      <queryTableField id="3" name="Purchase Order Status" tableColumnId="3"/>
      <queryTableField id="4" name="Currency" tableColumnId="4"/>
      <queryTableField id="5" name="City" tableColumnId="5"/>
      <queryTableField id="6" name="Province" tableColumnId="6"/>
      <queryTableField id="7" name="Country" tableColumnId="7"/>
      <queryTableField id="8" name="Note to Supplier" tableColumnId="8"/>
      <queryTableField id="9" name="Total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6CABF0-3296-4A1D-A9A5-BF7B083F8C69}" name="TabQuoteSummary" displayName="TabQuoteSummary" ref="A4:N5" totalsRowShown="0">
  <autoFilter ref="A4:N5" xr:uid="{82ACF74C-5348-4432-AFCF-1B95855A5AD6}"/>
  <tableColumns count="14">
    <tableColumn id="1" xr3:uid="{AC9BE927-5EF6-424A-8B14-391D0768469C}" name="Q Sheet" dataCellStyle="Hyperlink"/>
    <tableColumn id="2" xr3:uid="{4A9BF2F3-23AB-456C-BC9F-32403F64029D}" name="Country">
      <calculatedColumnFormula>BushbuckRidge!QCountry</calculatedColumnFormula>
    </tableColumn>
    <tableColumn id="3" xr3:uid="{4D0B6444-58CC-4FCB-8564-FB666FF50540}" name="Province">
      <calculatedColumnFormula>BushbuckRidge!QProvince</calculatedColumnFormula>
    </tableColumn>
    <tableColumn id="4" xr3:uid="{41BCCCE5-5305-4753-8DD6-B0B37109DA4A}" name="City">
      <calculatedColumnFormula>BushbuckRidge!QCity</calculatedColumnFormula>
    </tableColumn>
    <tableColumn id="5" xr3:uid="{3DDB6BF2-5BDD-4427-9895-934D9E595205}" name="Branch">
      <calculatedColumnFormula>BushbuckRidge!QBranch</calculatedColumnFormula>
    </tableColumn>
    <tableColumn id="6" xr3:uid="{860C2E35-7F7F-472C-A7D4-CEEEA0D693BB}" name="Quote Total" dataDxfId="17">
      <calculatedColumnFormula>BushbuckRidge!QTotal</calculatedColumnFormula>
    </tableColumn>
    <tableColumn id="7" xr3:uid="{E6F7E213-AE0A-4BAB-A884-66B7C9A94E91}" name="Po No">
      <calculatedColumnFormula>BushbuckRidge!PoNo</calculatedColumnFormula>
    </tableColumn>
    <tableColumn id="8" xr3:uid="{10D70713-2174-4EE2-9785-6BC5BEC31BF1}" name="Po Date" dataDxfId="16">
      <calculatedColumnFormula>BushbuckRidge!PoDate</calculatedColumnFormula>
    </tableColumn>
    <tableColumn id="9" xr3:uid="{1D11E747-DAD8-4BE9-8907-27B1D83C9388}" name="Po Status">
      <calculatedColumnFormula>BushbuckRidge!PoStatus</calculatedColumnFormula>
    </tableColumn>
    <tableColumn id="10" xr3:uid="{05BDDFB1-AA6B-49AA-BEF9-EB9720A2B590}" name="Po Amount" dataDxfId="15">
      <calculatedColumnFormula>BushbuckRidge!PoAmount</calculatedColumnFormula>
    </tableColumn>
    <tableColumn id="11" xr3:uid="{94A1ACC5-E2C5-4632-BDCD-E3C727BEEE31}" name="Q Total">
      <calculatedColumnFormula>BushbuckRidge!InvNo</calculatedColumnFormula>
    </tableColumn>
    <tableColumn id="12" xr3:uid="{E8A9E48E-B15C-4008-9568-856E395716F3}" name="Inv No">
      <calculatedColumnFormula>BushbuckRidge!InvDate</calculatedColumnFormula>
    </tableColumn>
    <tableColumn id="13" xr3:uid="{55619985-4CBA-4AB5-AA31-D52F57080096}" name="Inv Date" dataDxfId="14">
      <calculatedColumnFormula>BushbuckRidge!InvAmount</calculatedColumnFormula>
    </tableColumn>
    <tableColumn id="14" xr3:uid="{CCF34B7D-633D-409A-8596-6E8B727E8358}" name="Inv Amoun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38D803-168A-4B66-8463-1DCC9F09DD48}" name="PoExport" displayName="PoExport" ref="A7:I132" tableType="queryTable" totalsRowShown="0" headerRowDxfId="12" dataDxfId="11" headerRowCellStyle="Normal 2" dataCellStyle="Normal 2">
  <autoFilter ref="A7:I132" xr:uid="{9F26F14D-3BC7-4BD4-9CB9-E6F44A45A27A}"/>
  <tableColumns count="9">
    <tableColumn id="1" xr3:uid="{6A834E58-9B9B-4464-8587-678DE7A7D24E}" uniqueName="1" name="Purchase Order Number" queryTableFieldId="1" dataDxfId="10" dataCellStyle="Normal 2"/>
    <tableColumn id="2" xr3:uid="{E4A798C9-12DA-4160-AB9E-EE5E5070A0FE}" uniqueName="2" name="Purchase Order Date" queryTableFieldId="2" dataDxfId="9" dataCellStyle="Normal 2"/>
    <tableColumn id="3" xr3:uid="{BC9D437B-19CD-4C18-8342-E7CEB3809E79}" uniqueName="3" name="Purchase Order Status" queryTableFieldId="3" dataDxfId="8" dataCellStyle="Normal 2"/>
    <tableColumn id="4" xr3:uid="{93D55953-8622-4A63-9FD6-839D75B548E5}" uniqueName="4" name="Currency" queryTableFieldId="4" dataDxfId="7" dataCellStyle="Normal 2"/>
    <tableColumn id="5" xr3:uid="{3D710863-05D6-4C7E-84E4-D6EB086BC03E}" uniqueName="5" name="City" queryTableFieldId="5" dataDxfId="6" dataCellStyle="Normal 2"/>
    <tableColumn id="6" xr3:uid="{4319F6D1-F5CD-4F49-B9D8-4A65B265D9C2}" uniqueName="6" name="Province" queryTableFieldId="6" dataDxfId="5" dataCellStyle="Normal 2"/>
    <tableColumn id="7" xr3:uid="{E5719D43-94CE-4060-8FDF-30E931AB1528}" uniqueName="7" name="Country" queryTableFieldId="7" dataDxfId="4" dataCellStyle="Normal 2"/>
    <tableColumn id="8" xr3:uid="{91DE7146-BEC5-483C-8504-A7B2A049E703}" uniqueName="8" name="Note to Supplier" queryTableFieldId="8" dataDxfId="3" dataCellStyle="Normal 2"/>
    <tableColumn id="9" xr3:uid="{FAC9F631-A5D2-47A8-A315-F7CC03C00614}" uniqueName="9" name="Total" queryTableFieldId="9" dataDxfId="2" dataCellStyle="Normal 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5DE4-7180-4556-BF6F-4361A84EF85E}">
  <dimension ref="A1:N5"/>
  <sheetViews>
    <sheetView workbookViewId="0"/>
  </sheetViews>
  <sheetFormatPr defaultRowHeight="12.75" x14ac:dyDescent="0.2"/>
  <cols>
    <col min="1" max="14" width="13.7109375" customWidth="1"/>
  </cols>
  <sheetData>
    <row r="1" spans="1:14" x14ac:dyDescent="0.2">
      <c r="A1" t="s">
        <v>76</v>
      </c>
    </row>
    <row r="2" spans="1:14" ht="18.75" x14ac:dyDescent="0.3">
      <c r="A2" s="11" t="s">
        <v>75</v>
      </c>
    </row>
    <row r="4" spans="1:14" x14ac:dyDescent="0.2">
      <c r="A4" t="s">
        <v>356</v>
      </c>
      <c r="B4" t="s">
        <v>39</v>
      </c>
      <c r="C4" t="s">
        <v>37</v>
      </c>
      <c r="D4" t="s">
        <v>38</v>
      </c>
      <c r="E4" t="s">
        <v>71</v>
      </c>
      <c r="F4" t="s">
        <v>77</v>
      </c>
      <c r="G4" t="s">
        <v>66</v>
      </c>
      <c r="H4" t="s">
        <v>67</v>
      </c>
      <c r="I4" t="s">
        <v>68</v>
      </c>
      <c r="J4" t="s">
        <v>69</v>
      </c>
      <c r="K4" t="s">
        <v>70</v>
      </c>
      <c r="L4" t="s">
        <v>72</v>
      </c>
      <c r="M4" t="s">
        <v>73</v>
      </c>
      <c r="N4" t="s">
        <v>74</v>
      </c>
    </row>
    <row r="5" spans="1:14" x14ac:dyDescent="0.2">
      <c r="A5" s="65" t="s">
        <v>355</v>
      </c>
      <c r="B5" t="str">
        <f>BushbuckRidge!QCountry</f>
        <v>SOUTH AFRICA</v>
      </c>
      <c r="C5" t="str">
        <f>BushbuckRidge!QProvince</f>
        <v>MPUMALANGA</v>
      </c>
      <c r="D5" t="str">
        <f>BushbuckRidge!QCity</f>
        <v>BUSHBUCKRIDGE</v>
      </c>
      <c r="E5" t="str">
        <f>BushbuckRidge!QBranch</f>
        <v>BUSHBUCKRIDGE</v>
      </c>
      <c r="F5" s="14">
        <f>BushbuckRidge!QTotal</f>
        <v>100505.4</v>
      </c>
      <c r="G5">
        <f>BushbuckRidge!PoNo</f>
        <v>1227780</v>
      </c>
      <c r="H5" s="15">
        <f>BushbuckRidge!PoDate</f>
        <v>44095</v>
      </c>
      <c r="I5" t="str">
        <f>BushbuckRidge!PoStatus</f>
        <v>Closed</v>
      </c>
      <c r="J5" s="14">
        <f>BushbuckRidge!PoAmount</f>
        <v>94466</v>
      </c>
      <c r="K5">
        <f>BushbuckRidge!InvNo</f>
        <v>0</v>
      </c>
      <c r="L5">
        <f>BushbuckRidge!InvDate</f>
        <v>0</v>
      </c>
      <c r="M5" s="15">
        <f>BushbuckRidge!InvAmount</f>
        <v>0</v>
      </c>
      <c r="N5" s="14"/>
    </row>
  </sheetData>
  <sheetProtection sheet="1" objects="1" scenarios="1" formatCells="0" formatColumns="0" formatRows="0" insertColumns="0" insertRows="0" sort="0" autoFilter="0" pivotTables="0"/>
  <hyperlinks>
    <hyperlink ref="A5" location="BushbuckRidge!A1" display="BushbuckRidge" xr:uid="{F86C39B6-7CC9-4BD4-91FB-417DD6D958D2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5910-A912-4476-9C78-F522F446BCA5}">
  <sheetPr codeName="Sheet1"/>
  <dimension ref="A1:K132"/>
  <sheetViews>
    <sheetView tabSelected="1" workbookViewId="0">
      <selection activeCell="A7" sqref="A7:I132"/>
    </sheetView>
  </sheetViews>
  <sheetFormatPr defaultRowHeight="12.75" x14ac:dyDescent="0.2"/>
  <cols>
    <col min="1" max="1" width="22.7109375" style="12" bestFit="1" customWidth="1"/>
    <col min="2" max="2" width="19.85546875" style="12" bestFit="1" customWidth="1"/>
    <col min="3" max="3" width="21" style="12" bestFit="1" customWidth="1"/>
    <col min="4" max="4" width="10.28515625" style="12" bestFit="1" customWidth="1"/>
    <col min="5" max="5" width="20.28515625" style="12" bestFit="1" customWidth="1"/>
    <col min="6" max="6" width="12.42578125" style="12" bestFit="1" customWidth="1"/>
    <col min="7" max="7" width="10.5703125" style="12" bestFit="1" customWidth="1"/>
    <col min="8" max="8" width="74.5703125" style="12" bestFit="1" customWidth="1"/>
    <col min="9" max="9" width="9.85546875" style="12" bestFit="1" customWidth="1"/>
    <col min="10" max="10" width="10.28515625" style="12" bestFit="1" customWidth="1"/>
    <col min="11" max="11" width="6.5703125" style="12" bestFit="1" customWidth="1"/>
    <col min="12" max="12" width="12.5703125" style="12" bestFit="1" customWidth="1"/>
    <col min="13" max="13" width="11.85546875" style="12" bestFit="1" customWidth="1"/>
    <col min="14" max="14" width="13.85546875" style="12" bestFit="1" customWidth="1"/>
    <col min="15" max="15" width="15" style="12" bestFit="1" customWidth="1"/>
    <col min="16" max="16" width="81.140625" style="12" bestFit="1" customWidth="1"/>
    <col min="17" max="17" width="10.140625" style="12" bestFit="1" customWidth="1"/>
    <col min="18" max="18" width="21.7109375" style="12" bestFit="1" customWidth="1"/>
    <col min="19" max="20" width="10" style="12" bestFit="1" customWidth="1"/>
    <col min="21" max="21" width="30.42578125" style="12" bestFit="1" customWidth="1"/>
    <col min="22" max="22" width="25.28515625" style="12" bestFit="1" customWidth="1"/>
    <col min="23" max="23" width="29.140625" style="12" bestFit="1" customWidth="1"/>
    <col min="24" max="24" width="21" style="12" bestFit="1" customWidth="1"/>
    <col min="25" max="25" width="12.85546875" style="12" bestFit="1" customWidth="1"/>
    <col min="26" max="26" width="12.42578125" style="12" bestFit="1" customWidth="1"/>
    <col min="27" max="27" width="10.5703125" style="12" bestFit="1" customWidth="1"/>
    <col min="28" max="28" width="12.42578125" style="12" bestFit="1" customWidth="1"/>
    <col min="29" max="29" width="16" style="12" bestFit="1" customWidth="1"/>
    <col min="30" max="30" width="17.85546875" style="12" bestFit="1" customWidth="1"/>
    <col min="31" max="31" width="14" style="12" bestFit="1" customWidth="1"/>
    <col min="32" max="32" width="53" style="12" bestFit="1" customWidth="1"/>
    <col min="33" max="33" width="23.140625" style="12" bestFit="1" customWidth="1"/>
    <col min="34" max="34" width="21.28515625" style="12" bestFit="1" customWidth="1"/>
    <col min="35" max="16384" width="9.140625" style="12"/>
  </cols>
  <sheetData>
    <row r="1" spans="1:11" ht="18.75" x14ac:dyDescent="0.3">
      <c r="A1" s="61" t="s">
        <v>81</v>
      </c>
    </row>
    <row r="3" spans="1:11" x14ac:dyDescent="0.2">
      <c r="A3" s="13" t="s">
        <v>83</v>
      </c>
      <c r="B3" s="18" t="s">
        <v>420</v>
      </c>
      <c r="C3" s="13"/>
      <c r="D3" s="13" t="s">
        <v>82</v>
      </c>
      <c r="E3" s="13"/>
      <c r="F3" s="13"/>
      <c r="G3" s="13"/>
      <c r="H3" s="13"/>
      <c r="I3" s="13"/>
      <c r="J3" s="13"/>
      <c r="K3" s="13"/>
    </row>
    <row r="4" spans="1:11" x14ac:dyDescent="0.2">
      <c r="A4" s="13"/>
      <c r="B4" s="18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">
      <c r="A5" s="13" t="s">
        <v>354</v>
      </c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">
      <c r="A6"/>
      <c r="B6"/>
      <c r="C6"/>
      <c r="D6"/>
      <c r="E6"/>
      <c r="F6"/>
      <c r="G6"/>
      <c r="H6"/>
    </row>
    <row r="7" spans="1:11" x14ac:dyDescent="0.2">
      <c r="A7" s="62" t="s">
        <v>84</v>
      </c>
      <c r="B7" s="62" t="s">
        <v>85</v>
      </c>
      <c r="C7" s="62" t="s">
        <v>86</v>
      </c>
      <c r="D7" s="62" t="s">
        <v>87</v>
      </c>
      <c r="E7" s="62" t="s">
        <v>38</v>
      </c>
      <c r="F7" s="62" t="s">
        <v>37</v>
      </c>
      <c r="G7" s="62" t="s">
        <v>39</v>
      </c>
      <c r="H7" s="62" t="s">
        <v>88</v>
      </c>
      <c r="I7" s="62" t="s">
        <v>89</v>
      </c>
    </row>
    <row r="8" spans="1:11" x14ac:dyDescent="0.2">
      <c r="A8" s="62" t="s">
        <v>360</v>
      </c>
      <c r="B8" s="63">
        <v>44158</v>
      </c>
      <c r="C8" s="62" t="s">
        <v>91</v>
      </c>
      <c r="D8" s="62" t="s">
        <v>92</v>
      </c>
      <c r="E8" s="62" t="s">
        <v>361</v>
      </c>
      <c r="F8" s="62" t="s">
        <v>99</v>
      </c>
      <c r="G8" s="62" t="s">
        <v>95</v>
      </c>
      <c r="H8" s="62" t="s">
        <v>362</v>
      </c>
      <c r="I8" s="64">
        <v>14604</v>
      </c>
    </row>
    <row r="9" spans="1:11" x14ac:dyDescent="0.2">
      <c r="A9" s="62" t="s">
        <v>357</v>
      </c>
      <c r="B9" s="63">
        <v>44158</v>
      </c>
      <c r="C9" s="62" t="s">
        <v>91</v>
      </c>
      <c r="D9" s="62" t="s">
        <v>92</v>
      </c>
      <c r="E9" s="62" t="s">
        <v>358</v>
      </c>
      <c r="F9" s="62" t="s">
        <v>130</v>
      </c>
      <c r="G9" s="62" t="s">
        <v>95</v>
      </c>
      <c r="H9" s="62" t="s">
        <v>359</v>
      </c>
      <c r="I9" s="64">
        <v>17225</v>
      </c>
    </row>
    <row r="10" spans="1:11" x14ac:dyDescent="0.2">
      <c r="A10" s="62" t="s">
        <v>379</v>
      </c>
      <c r="B10" s="63">
        <v>44154</v>
      </c>
      <c r="C10" s="62" t="s">
        <v>91</v>
      </c>
      <c r="D10" s="62" t="s">
        <v>92</v>
      </c>
      <c r="E10" s="62" t="s">
        <v>331</v>
      </c>
      <c r="F10" s="62" t="s">
        <v>111</v>
      </c>
      <c r="G10" s="62" t="s">
        <v>95</v>
      </c>
      <c r="H10" s="62" t="s">
        <v>380</v>
      </c>
      <c r="I10" s="64">
        <v>8888</v>
      </c>
    </row>
    <row r="11" spans="1:11" x14ac:dyDescent="0.2">
      <c r="A11" s="62" t="s">
        <v>377</v>
      </c>
      <c r="B11" s="63">
        <v>44154</v>
      </c>
      <c r="C11" s="62" t="s">
        <v>91</v>
      </c>
      <c r="D11" s="62" t="s">
        <v>92</v>
      </c>
      <c r="E11" s="62" t="s">
        <v>189</v>
      </c>
      <c r="F11" s="62" t="s">
        <v>94</v>
      </c>
      <c r="G11" s="62" t="s">
        <v>95</v>
      </c>
      <c r="H11" s="62" t="s">
        <v>378</v>
      </c>
      <c r="I11" s="64">
        <v>7421.8</v>
      </c>
    </row>
    <row r="12" spans="1:11" x14ac:dyDescent="0.2">
      <c r="A12" s="62" t="s">
        <v>381</v>
      </c>
      <c r="B12" s="63">
        <v>44154</v>
      </c>
      <c r="C12" s="62" t="s">
        <v>91</v>
      </c>
      <c r="D12" s="62" t="s">
        <v>92</v>
      </c>
      <c r="E12" s="62" t="s">
        <v>382</v>
      </c>
      <c r="F12" s="62" t="s">
        <v>111</v>
      </c>
      <c r="G12" s="62" t="s">
        <v>95</v>
      </c>
      <c r="H12" s="62" t="s">
        <v>383</v>
      </c>
      <c r="I12" s="64">
        <v>8888</v>
      </c>
    </row>
    <row r="13" spans="1:11" x14ac:dyDescent="0.2">
      <c r="A13" s="62" t="s">
        <v>386</v>
      </c>
      <c r="B13" s="63">
        <v>44154</v>
      </c>
      <c r="C13" s="62" t="s">
        <v>91</v>
      </c>
      <c r="D13" s="62" t="s">
        <v>92</v>
      </c>
      <c r="E13" s="62" t="s">
        <v>139</v>
      </c>
      <c r="F13" s="62" t="s">
        <v>125</v>
      </c>
      <c r="G13" s="62" t="s">
        <v>95</v>
      </c>
      <c r="H13" s="62" t="s">
        <v>387</v>
      </c>
      <c r="I13" s="64">
        <v>8888</v>
      </c>
    </row>
    <row r="14" spans="1:11" x14ac:dyDescent="0.2">
      <c r="A14" s="62" t="s">
        <v>384</v>
      </c>
      <c r="B14" s="63">
        <v>44154</v>
      </c>
      <c r="C14" s="62" t="s">
        <v>91</v>
      </c>
      <c r="D14" s="62" t="s">
        <v>92</v>
      </c>
      <c r="E14" s="62" t="s">
        <v>160</v>
      </c>
      <c r="F14" s="62" t="s">
        <v>111</v>
      </c>
      <c r="G14" s="62" t="s">
        <v>95</v>
      </c>
      <c r="H14" s="62" t="s">
        <v>385</v>
      </c>
      <c r="I14" s="64">
        <v>8888</v>
      </c>
    </row>
    <row r="15" spans="1:11" x14ac:dyDescent="0.2">
      <c r="A15" s="62" t="s">
        <v>374</v>
      </c>
      <c r="B15" s="63">
        <v>44154</v>
      </c>
      <c r="C15" s="62" t="s">
        <v>91</v>
      </c>
      <c r="D15" s="62" t="s">
        <v>92</v>
      </c>
      <c r="E15" s="62" t="s">
        <v>375</v>
      </c>
      <c r="F15" s="62" t="s">
        <v>111</v>
      </c>
      <c r="G15" s="62" t="s">
        <v>95</v>
      </c>
      <c r="H15" s="62" t="s">
        <v>376</v>
      </c>
      <c r="I15" s="64">
        <v>7421.8</v>
      </c>
    </row>
    <row r="16" spans="1:11" x14ac:dyDescent="0.2">
      <c r="A16" s="62" t="s">
        <v>363</v>
      </c>
      <c r="B16" s="63">
        <v>44154</v>
      </c>
      <c r="C16" s="62" t="s">
        <v>91</v>
      </c>
      <c r="D16" s="62" t="s">
        <v>92</v>
      </c>
      <c r="E16" s="62" t="s">
        <v>149</v>
      </c>
      <c r="F16" s="62" t="s">
        <v>99</v>
      </c>
      <c r="G16" s="62" t="s">
        <v>95</v>
      </c>
      <c r="H16" s="62" t="s">
        <v>364</v>
      </c>
      <c r="I16" s="64">
        <v>15048.1</v>
      </c>
    </row>
    <row r="17" spans="1:9" x14ac:dyDescent="0.2">
      <c r="A17" s="62" t="s">
        <v>388</v>
      </c>
      <c r="B17" s="63">
        <v>44154</v>
      </c>
      <c r="C17" s="62" t="s">
        <v>91</v>
      </c>
      <c r="D17" s="62" t="s">
        <v>92</v>
      </c>
      <c r="E17" s="62" t="s">
        <v>342</v>
      </c>
      <c r="F17" s="62" t="s">
        <v>146</v>
      </c>
      <c r="G17" s="62" t="s">
        <v>95</v>
      </c>
      <c r="H17" s="62" t="s">
        <v>389</v>
      </c>
      <c r="I17" s="64">
        <v>14199.2</v>
      </c>
    </row>
    <row r="18" spans="1:9" x14ac:dyDescent="0.2">
      <c r="A18" s="62" t="s">
        <v>365</v>
      </c>
      <c r="B18" s="63">
        <v>44154</v>
      </c>
      <c r="C18" s="62" t="s">
        <v>91</v>
      </c>
      <c r="D18" s="62" t="s">
        <v>92</v>
      </c>
      <c r="E18" s="62" t="s">
        <v>366</v>
      </c>
      <c r="F18" s="62" t="s">
        <v>208</v>
      </c>
      <c r="G18" s="62" t="s">
        <v>95</v>
      </c>
      <c r="H18" s="62" t="s">
        <v>367</v>
      </c>
      <c r="I18" s="64">
        <v>21862.67</v>
      </c>
    </row>
    <row r="19" spans="1:9" x14ac:dyDescent="0.2">
      <c r="A19" s="62" t="s">
        <v>371</v>
      </c>
      <c r="B19" s="63">
        <v>44154</v>
      </c>
      <c r="C19" s="62" t="s">
        <v>91</v>
      </c>
      <c r="D19" s="62" t="s">
        <v>92</v>
      </c>
      <c r="E19" s="62" t="s">
        <v>372</v>
      </c>
      <c r="F19" s="62" t="s">
        <v>115</v>
      </c>
      <c r="G19" s="62" t="s">
        <v>95</v>
      </c>
      <c r="H19" s="62" t="s">
        <v>373</v>
      </c>
      <c r="I19" s="64">
        <v>7421.8</v>
      </c>
    </row>
    <row r="20" spans="1:9" x14ac:dyDescent="0.2">
      <c r="A20" s="62" t="s">
        <v>368</v>
      </c>
      <c r="B20" s="63">
        <v>44154</v>
      </c>
      <c r="C20" s="62" t="s">
        <v>91</v>
      </c>
      <c r="D20" s="62" t="s">
        <v>92</v>
      </c>
      <c r="E20" s="62" t="s">
        <v>369</v>
      </c>
      <c r="F20" s="62" t="s">
        <v>125</v>
      </c>
      <c r="G20" s="62" t="s">
        <v>95</v>
      </c>
      <c r="H20" s="62" t="s">
        <v>370</v>
      </c>
      <c r="I20" s="64">
        <v>8888</v>
      </c>
    </row>
    <row r="21" spans="1:9" x14ac:dyDescent="0.2">
      <c r="A21" s="62" t="s">
        <v>404</v>
      </c>
      <c r="B21" s="63">
        <v>44153</v>
      </c>
      <c r="C21" s="62" t="s">
        <v>91</v>
      </c>
      <c r="D21" s="62" t="s">
        <v>92</v>
      </c>
      <c r="E21" s="62" t="s">
        <v>405</v>
      </c>
      <c r="F21" s="62" t="s">
        <v>99</v>
      </c>
      <c r="G21" s="62" t="s">
        <v>95</v>
      </c>
      <c r="H21" s="62" t="s">
        <v>406</v>
      </c>
      <c r="I21" s="64">
        <v>15896</v>
      </c>
    </row>
    <row r="22" spans="1:9" x14ac:dyDescent="0.2">
      <c r="A22" s="62" t="s">
        <v>402</v>
      </c>
      <c r="B22" s="63">
        <v>44153</v>
      </c>
      <c r="C22" s="62" t="s">
        <v>91</v>
      </c>
      <c r="D22" s="62" t="s">
        <v>92</v>
      </c>
      <c r="E22" s="62" t="s">
        <v>372</v>
      </c>
      <c r="F22" s="62" t="s">
        <v>115</v>
      </c>
      <c r="G22" s="62" t="s">
        <v>95</v>
      </c>
      <c r="H22" s="62" t="s">
        <v>403</v>
      </c>
      <c r="I22" s="64">
        <v>11224</v>
      </c>
    </row>
    <row r="23" spans="1:9" x14ac:dyDescent="0.2">
      <c r="A23" s="62" t="s">
        <v>399</v>
      </c>
      <c r="B23" s="63">
        <v>44153</v>
      </c>
      <c r="C23" s="62" t="s">
        <v>91</v>
      </c>
      <c r="D23" s="62" t="s">
        <v>92</v>
      </c>
      <c r="E23" s="62" t="s">
        <v>400</v>
      </c>
      <c r="F23" s="62" t="s">
        <v>111</v>
      </c>
      <c r="G23" s="62" t="s">
        <v>95</v>
      </c>
      <c r="H23" s="62" t="s">
        <v>401</v>
      </c>
      <c r="I23" s="64">
        <v>8888</v>
      </c>
    </row>
    <row r="24" spans="1:9" x14ac:dyDescent="0.2">
      <c r="A24" s="62" t="s">
        <v>412</v>
      </c>
      <c r="B24" s="63">
        <v>44153</v>
      </c>
      <c r="C24" s="62" t="s">
        <v>91</v>
      </c>
      <c r="D24" s="62" t="s">
        <v>92</v>
      </c>
      <c r="E24" s="62" t="s">
        <v>413</v>
      </c>
      <c r="F24" s="62" t="s">
        <v>115</v>
      </c>
      <c r="G24" s="62" t="s">
        <v>95</v>
      </c>
      <c r="H24" s="62" t="s">
        <v>414</v>
      </c>
      <c r="I24" s="64">
        <v>13560</v>
      </c>
    </row>
    <row r="25" spans="1:9" x14ac:dyDescent="0.2">
      <c r="A25" s="62" t="s">
        <v>410</v>
      </c>
      <c r="B25" s="63">
        <v>44153</v>
      </c>
      <c r="C25" s="62" t="s">
        <v>91</v>
      </c>
      <c r="D25" s="62" t="s">
        <v>92</v>
      </c>
      <c r="E25" s="62" t="s">
        <v>249</v>
      </c>
      <c r="F25" s="62" t="s">
        <v>115</v>
      </c>
      <c r="G25" s="62" t="s">
        <v>95</v>
      </c>
      <c r="H25" s="62" t="s">
        <v>411</v>
      </c>
      <c r="I25" s="64">
        <v>17828</v>
      </c>
    </row>
    <row r="26" spans="1:9" x14ac:dyDescent="0.2">
      <c r="A26" s="62" t="s">
        <v>407</v>
      </c>
      <c r="B26" s="63">
        <v>44153</v>
      </c>
      <c r="C26" s="62" t="s">
        <v>91</v>
      </c>
      <c r="D26" s="62" t="s">
        <v>92</v>
      </c>
      <c r="E26" s="62" t="s">
        <v>408</v>
      </c>
      <c r="F26" s="62" t="s">
        <v>115</v>
      </c>
      <c r="G26" s="62" t="s">
        <v>95</v>
      </c>
      <c r="H26" s="62" t="s">
        <v>409</v>
      </c>
      <c r="I26" s="64">
        <v>8888</v>
      </c>
    </row>
    <row r="27" spans="1:9" x14ac:dyDescent="0.2">
      <c r="A27" s="62" t="s">
        <v>392</v>
      </c>
      <c r="B27" s="63">
        <v>44153</v>
      </c>
      <c r="C27" s="62" t="s">
        <v>91</v>
      </c>
      <c r="D27" s="62" t="s">
        <v>92</v>
      </c>
      <c r="E27" s="62" t="s">
        <v>157</v>
      </c>
      <c r="F27" s="62" t="s">
        <v>115</v>
      </c>
      <c r="G27" s="62" t="s">
        <v>95</v>
      </c>
      <c r="H27" s="62" t="s">
        <v>105</v>
      </c>
      <c r="I27" s="64">
        <v>70000</v>
      </c>
    </row>
    <row r="28" spans="1:9" x14ac:dyDescent="0.2">
      <c r="A28" s="62" t="s">
        <v>390</v>
      </c>
      <c r="B28" s="63">
        <v>44153</v>
      </c>
      <c r="C28" s="62" t="s">
        <v>91</v>
      </c>
      <c r="D28" s="62" t="s">
        <v>92</v>
      </c>
      <c r="E28" s="62" t="s">
        <v>391</v>
      </c>
      <c r="F28" s="62" t="s">
        <v>111</v>
      </c>
      <c r="G28" s="62" t="s">
        <v>95</v>
      </c>
      <c r="H28" s="62" t="s">
        <v>105</v>
      </c>
      <c r="I28" s="64">
        <v>18000</v>
      </c>
    </row>
    <row r="29" spans="1:9" x14ac:dyDescent="0.2">
      <c r="A29" s="62" t="s">
        <v>415</v>
      </c>
      <c r="B29" s="63">
        <v>44153</v>
      </c>
      <c r="C29" s="62" t="s">
        <v>91</v>
      </c>
      <c r="D29" s="62" t="s">
        <v>92</v>
      </c>
      <c r="E29" s="62" t="s">
        <v>157</v>
      </c>
      <c r="F29" s="62" t="s">
        <v>115</v>
      </c>
      <c r="G29" s="62" t="s">
        <v>95</v>
      </c>
      <c r="H29" s="62" t="s">
        <v>416</v>
      </c>
      <c r="I29" s="64">
        <v>8888</v>
      </c>
    </row>
    <row r="30" spans="1:9" x14ac:dyDescent="0.2">
      <c r="A30" s="62" t="s">
        <v>397</v>
      </c>
      <c r="B30" s="63">
        <v>44153</v>
      </c>
      <c r="C30" s="62" t="s">
        <v>91</v>
      </c>
      <c r="D30" s="62" t="s">
        <v>92</v>
      </c>
      <c r="E30" s="62" t="s">
        <v>252</v>
      </c>
      <c r="F30" s="62" t="s">
        <v>208</v>
      </c>
      <c r="G30" s="62" t="s">
        <v>95</v>
      </c>
      <c r="H30" s="62" t="s">
        <v>398</v>
      </c>
      <c r="I30" s="64">
        <v>20213.91</v>
      </c>
    </row>
    <row r="31" spans="1:9" x14ac:dyDescent="0.2">
      <c r="A31" s="62" t="s">
        <v>394</v>
      </c>
      <c r="B31" s="63">
        <v>44153</v>
      </c>
      <c r="C31" s="62" t="s">
        <v>91</v>
      </c>
      <c r="D31" s="62" t="s">
        <v>92</v>
      </c>
      <c r="E31" s="62" t="s">
        <v>395</v>
      </c>
      <c r="F31" s="62" t="s">
        <v>125</v>
      </c>
      <c r="G31" s="62" t="s">
        <v>95</v>
      </c>
      <c r="H31" s="62" t="s">
        <v>396</v>
      </c>
      <c r="I31" s="64">
        <v>20568</v>
      </c>
    </row>
    <row r="32" spans="1:9" x14ac:dyDescent="0.2">
      <c r="A32" s="62" t="s">
        <v>393</v>
      </c>
      <c r="B32" s="63">
        <v>44153</v>
      </c>
      <c r="C32" s="62" t="s">
        <v>91</v>
      </c>
      <c r="D32" s="62" t="s">
        <v>92</v>
      </c>
      <c r="E32" s="62" t="s">
        <v>325</v>
      </c>
      <c r="F32" s="62" t="s">
        <v>130</v>
      </c>
      <c r="G32" s="62" t="s">
        <v>95</v>
      </c>
      <c r="H32" s="62" t="s">
        <v>105</v>
      </c>
      <c r="I32" s="64">
        <v>60000</v>
      </c>
    </row>
    <row r="33" spans="1:9" x14ac:dyDescent="0.2">
      <c r="A33" s="62" t="s">
        <v>90</v>
      </c>
      <c r="B33" s="63">
        <v>44130</v>
      </c>
      <c r="C33" s="62" t="s">
        <v>91</v>
      </c>
      <c r="D33" s="62" t="s">
        <v>92</v>
      </c>
      <c r="E33" s="62" t="s">
        <v>93</v>
      </c>
      <c r="F33" s="62" t="s">
        <v>94</v>
      </c>
      <c r="G33" s="62" t="s">
        <v>95</v>
      </c>
      <c r="H33" s="62" t="s">
        <v>96</v>
      </c>
      <c r="I33" s="64">
        <v>83183</v>
      </c>
    </row>
    <row r="34" spans="1:9" x14ac:dyDescent="0.2">
      <c r="A34" s="62" t="s">
        <v>97</v>
      </c>
      <c r="B34" s="63">
        <v>44112</v>
      </c>
      <c r="C34" s="62" t="s">
        <v>91</v>
      </c>
      <c r="D34" s="62" t="s">
        <v>92</v>
      </c>
      <c r="E34" s="62" t="s">
        <v>98</v>
      </c>
      <c r="F34" s="62" t="s">
        <v>99</v>
      </c>
      <c r="G34" s="62" t="s">
        <v>95</v>
      </c>
      <c r="H34" s="62" t="s">
        <v>100</v>
      </c>
      <c r="I34" s="64">
        <v>70231</v>
      </c>
    </row>
    <row r="35" spans="1:9" x14ac:dyDescent="0.2">
      <c r="A35" s="62" t="s">
        <v>101</v>
      </c>
      <c r="B35" s="63">
        <v>44103</v>
      </c>
      <c r="C35" s="62" t="s">
        <v>91</v>
      </c>
      <c r="D35" s="62" t="s">
        <v>92</v>
      </c>
      <c r="E35" s="62" t="s">
        <v>102</v>
      </c>
      <c r="F35" s="62" t="s">
        <v>103</v>
      </c>
      <c r="G35" s="62" t="s">
        <v>104</v>
      </c>
      <c r="H35" s="62" t="s">
        <v>105</v>
      </c>
      <c r="I35" s="64">
        <v>137186.12</v>
      </c>
    </row>
    <row r="36" spans="1:9" x14ac:dyDescent="0.2">
      <c r="A36" s="62" t="s">
        <v>106</v>
      </c>
      <c r="B36" s="63">
        <v>44095</v>
      </c>
      <c r="C36" s="62" t="s">
        <v>40</v>
      </c>
      <c r="D36" s="62" t="s">
        <v>92</v>
      </c>
      <c r="E36" s="62" t="s">
        <v>107</v>
      </c>
      <c r="F36" s="62" t="s">
        <v>94</v>
      </c>
      <c r="G36" s="62" t="s">
        <v>95</v>
      </c>
      <c r="H36" s="62" t="s">
        <v>108</v>
      </c>
      <c r="I36" s="64">
        <v>94466</v>
      </c>
    </row>
    <row r="37" spans="1:9" x14ac:dyDescent="0.2">
      <c r="A37" s="62" t="s">
        <v>117</v>
      </c>
      <c r="B37" s="63">
        <v>44092</v>
      </c>
      <c r="C37" s="62" t="s">
        <v>40</v>
      </c>
      <c r="D37" s="62" t="s">
        <v>92</v>
      </c>
      <c r="E37" s="62" t="s">
        <v>118</v>
      </c>
      <c r="F37" s="62" t="s">
        <v>111</v>
      </c>
      <c r="G37" s="62" t="s">
        <v>95</v>
      </c>
      <c r="H37" s="62" t="s">
        <v>119</v>
      </c>
      <c r="I37" s="64">
        <v>30170</v>
      </c>
    </row>
    <row r="38" spans="1:9" x14ac:dyDescent="0.2">
      <c r="A38" s="62" t="s">
        <v>109</v>
      </c>
      <c r="B38" s="63">
        <v>44092</v>
      </c>
      <c r="C38" s="62" t="s">
        <v>40</v>
      </c>
      <c r="D38" s="62" t="s">
        <v>92</v>
      </c>
      <c r="E38" s="62" t="s">
        <v>110</v>
      </c>
      <c r="F38" s="62" t="s">
        <v>111</v>
      </c>
      <c r="G38" s="62" t="s">
        <v>95</v>
      </c>
      <c r="H38" s="62" t="s">
        <v>112</v>
      </c>
      <c r="I38" s="64">
        <v>41719</v>
      </c>
    </row>
    <row r="39" spans="1:9" x14ac:dyDescent="0.2">
      <c r="A39" s="62" t="s">
        <v>113</v>
      </c>
      <c r="B39" s="63">
        <v>44092</v>
      </c>
      <c r="C39" s="62" t="s">
        <v>40</v>
      </c>
      <c r="D39" s="62" t="s">
        <v>92</v>
      </c>
      <c r="E39" s="62" t="s">
        <v>114</v>
      </c>
      <c r="F39" s="62" t="s">
        <v>115</v>
      </c>
      <c r="G39" s="62" t="s">
        <v>95</v>
      </c>
      <c r="H39" s="62" t="s">
        <v>116</v>
      </c>
      <c r="I39" s="64">
        <v>53373</v>
      </c>
    </row>
    <row r="40" spans="1:9" x14ac:dyDescent="0.2">
      <c r="A40" s="62" t="s">
        <v>120</v>
      </c>
      <c r="B40" s="63">
        <v>44088</v>
      </c>
      <c r="C40" s="62" t="s">
        <v>40</v>
      </c>
      <c r="D40" s="62" t="s">
        <v>92</v>
      </c>
      <c r="E40" s="62" t="s">
        <v>118</v>
      </c>
      <c r="F40" s="62" t="s">
        <v>111</v>
      </c>
      <c r="G40" s="62" t="s">
        <v>95</v>
      </c>
      <c r="H40" s="62" t="s">
        <v>105</v>
      </c>
      <c r="I40" s="64">
        <v>288399.94</v>
      </c>
    </row>
    <row r="41" spans="1:9" x14ac:dyDescent="0.2">
      <c r="A41" s="62" t="s">
        <v>121</v>
      </c>
      <c r="B41" s="63">
        <v>44083</v>
      </c>
      <c r="C41" s="62" t="s">
        <v>91</v>
      </c>
      <c r="D41" s="62" t="s">
        <v>92</v>
      </c>
      <c r="E41" s="62" t="s">
        <v>118</v>
      </c>
      <c r="F41" s="62" t="s">
        <v>111</v>
      </c>
      <c r="G41" s="62" t="s">
        <v>95</v>
      </c>
      <c r="H41" s="62" t="s">
        <v>122</v>
      </c>
      <c r="I41" s="64">
        <v>163240</v>
      </c>
    </row>
    <row r="42" spans="1:9" x14ac:dyDescent="0.2">
      <c r="A42" s="62" t="s">
        <v>123</v>
      </c>
      <c r="B42" s="63">
        <v>44075</v>
      </c>
      <c r="C42" s="62" t="s">
        <v>40</v>
      </c>
      <c r="D42" s="62" t="s">
        <v>92</v>
      </c>
      <c r="E42" s="62" t="s">
        <v>124</v>
      </c>
      <c r="F42" s="62" t="s">
        <v>125</v>
      </c>
      <c r="G42" s="62" t="s">
        <v>95</v>
      </c>
      <c r="H42" s="62" t="s">
        <v>126</v>
      </c>
      <c r="I42" s="64">
        <v>13155</v>
      </c>
    </row>
    <row r="43" spans="1:9" x14ac:dyDescent="0.2">
      <c r="A43" s="62" t="s">
        <v>127</v>
      </c>
      <c r="B43" s="63">
        <v>44073</v>
      </c>
      <c r="C43" s="62" t="s">
        <v>40</v>
      </c>
      <c r="D43" s="62" t="s">
        <v>92</v>
      </c>
      <c r="E43" s="62" t="s">
        <v>118</v>
      </c>
      <c r="F43" s="62" t="s">
        <v>111</v>
      </c>
      <c r="G43" s="62" t="s">
        <v>95</v>
      </c>
      <c r="H43" s="62" t="s">
        <v>105</v>
      </c>
      <c r="I43" s="64">
        <v>75600</v>
      </c>
    </row>
    <row r="44" spans="1:9" x14ac:dyDescent="0.2">
      <c r="A44" s="62" t="s">
        <v>128</v>
      </c>
      <c r="B44" s="63">
        <v>44067</v>
      </c>
      <c r="C44" s="62" t="s">
        <v>40</v>
      </c>
      <c r="D44" s="62" t="s">
        <v>92</v>
      </c>
      <c r="E44" s="62" t="s">
        <v>129</v>
      </c>
      <c r="F44" s="62" t="s">
        <v>130</v>
      </c>
      <c r="G44" s="62" t="s">
        <v>95</v>
      </c>
      <c r="H44" s="62" t="s">
        <v>131</v>
      </c>
      <c r="I44" s="64">
        <v>110938.5</v>
      </c>
    </row>
    <row r="45" spans="1:9" x14ac:dyDescent="0.2">
      <c r="A45" s="62" t="s">
        <v>135</v>
      </c>
      <c r="B45" s="63">
        <v>44056</v>
      </c>
      <c r="C45" s="62" t="s">
        <v>40</v>
      </c>
      <c r="D45" s="62" t="s">
        <v>92</v>
      </c>
      <c r="E45" s="62" t="s">
        <v>136</v>
      </c>
      <c r="F45" s="62" t="s">
        <v>125</v>
      </c>
      <c r="G45" s="62" t="s">
        <v>95</v>
      </c>
      <c r="H45" s="62" t="s">
        <v>137</v>
      </c>
      <c r="I45" s="64">
        <v>34064</v>
      </c>
    </row>
    <row r="46" spans="1:9" x14ac:dyDescent="0.2">
      <c r="A46" s="62" t="s">
        <v>132</v>
      </c>
      <c r="B46" s="63">
        <v>44056</v>
      </c>
      <c r="C46" s="62" t="s">
        <v>40</v>
      </c>
      <c r="D46" s="62" t="s">
        <v>92</v>
      </c>
      <c r="E46" s="62" t="s">
        <v>133</v>
      </c>
      <c r="F46" s="62" t="s">
        <v>99</v>
      </c>
      <c r="G46" s="62" t="s">
        <v>95</v>
      </c>
      <c r="H46" s="62" t="s">
        <v>134</v>
      </c>
      <c r="I46" s="64">
        <v>20423</v>
      </c>
    </row>
    <row r="47" spans="1:9" x14ac:dyDescent="0.2">
      <c r="A47" s="62" t="s">
        <v>138</v>
      </c>
      <c r="B47" s="63">
        <v>44054</v>
      </c>
      <c r="C47" s="62" t="s">
        <v>40</v>
      </c>
      <c r="D47" s="62" t="s">
        <v>92</v>
      </c>
      <c r="E47" s="62" t="s">
        <v>139</v>
      </c>
      <c r="F47" s="62" t="s">
        <v>125</v>
      </c>
      <c r="G47" s="62" t="s">
        <v>95</v>
      </c>
      <c r="H47" s="62" t="s">
        <v>140</v>
      </c>
      <c r="I47" s="64">
        <v>29557.5</v>
      </c>
    </row>
    <row r="48" spans="1:9" x14ac:dyDescent="0.2">
      <c r="A48" s="62" t="s">
        <v>144</v>
      </c>
      <c r="B48" s="63">
        <v>44054</v>
      </c>
      <c r="C48" s="62" t="s">
        <v>40</v>
      </c>
      <c r="D48" s="62" t="s">
        <v>92</v>
      </c>
      <c r="E48" s="62" t="s">
        <v>145</v>
      </c>
      <c r="F48" s="62" t="s">
        <v>146</v>
      </c>
      <c r="G48" s="62" t="s">
        <v>95</v>
      </c>
      <c r="H48" s="62" t="s">
        <v>147</v>
      </c>
      <c r="I48" s="64">
        <v>14232.5</v>
      </c>
    </row>
    <row r="49" spans="1:9" x14ac:dyDescent="0.2">
      <c r="A49" s="62" t="s">
        <v>141</v>
      </c>
      <c r="B49" s="63">
        <v>44054</v>
      </c>
      <c r="C49" s="62" t="s">
        <v>40</v>
      </c>
      <c r="D49" s="62" t="s">
        <v>92</v>
      </c>
      <c r="E49" s="62" t="s">
        <v>142</v>
      </c>
      <c r="F49" s="62" t="s">
        <v>125</v>
      </c>
      <c r="G49" s="62" t="s">
        <v>95</v>
      </c>
      <c r="H49" s="62" t="s">
        <v>143</v>
      </c>
      <c r="I49" s="64">
        <v>72111</v>
      </c>
    </row>
    <row r="50" spans="1:9" x14ac:dyDescent="0.2">
      <c r="A50" s="62" t="s">
        <v>148</v>
      </c>
      <c r="B50" s="63">
        <v>44054</v>
      </c>
      <c r="C50" s="62" t="s">
        <v>40</v>
      </c>
      <c r="D50" s="62" t="s">
        <v>92</v>
      </c>
      <c r="E50" s="62" t="s">
        <v>149</v>
      </c>
      <c r="F50" s="62" t="s">
        <v>99</v>
      </c>
      <c r="G50" s="62" t="s">
        <v>95</v>
      </c>
      <c r="H50" s="62" t="s">
        <v>150</v>
      </c>
      <c r="I50" s="64">
        <v>15160.5</v>
      </c>
    </row>
    <row r="51" spans="1:9" x14ac:dyDescent="0.2">
      <c r="A51" s="62" t="s">
        <v>151</v>
      </c>
      <c r="B51" s="63">
        <v>44050</v>
      </c>
      <c r="C51" s="62" t="s">
        <v>40</v>
      </c>
      <c r="D51" s="62" t="s">
        <v>92</v>
      </c>
      <c r="E51" s="62" t="s">
        <v>152</v>
      </c>
      <c r="F51" s="62" t="s">
        <v>111</v>
      </c>
      <c r="G51" s="62" t="s">
        <v>95</v>
      </c>
      <c r="H51" s="62" t="s">
        <v>153</v>
      </c>
      <c r="I51" s="64">
        <v>3000</v>
      </c>
    </row>
    <row r="52" spans="1:9" x14ac:dyDescent="0.2">
      <c r="A52" s="62" t="s">
        <v>167</v>
      </c>
      <c r="B52" s="63">
        <v>44050</v>
      </c>
      <c r="C52" s="62" t="s">
        <v>40</v>
      </c>
      <c r="D52" s="62" t="s">
        <v>92</v>
      </c>
      <c r="E52" s="62" t="s">
        <v>168</v>
      </c>
      <c r="F52" s="62" t="s">
        <v>130</v>
      </c>
      <c r="G52" s="62" t="s">
        <v>95</v>
      </c>
      <c r="H52" s="62" t="s">
        <v>169</v>
      </c>
      <c r="I52" s="64">
        <v>23971</v>
      </c>
    </row>
    <row r="53" spans="1:9" x14ac:dyDescent="0.2">
      <c r="A53" s="62" t="s">
        <v>156</v>
      </c>
      <c r="B53" s="63">
        <v>44050</v>
      </c>
      <c r="C53" s="62" t="s">
        <v>40</v>
      </c>
      <c r="D53" s="62" t="s">
        <v>92</v>
      </c>
      <c r="E53" s="62" t="s">
        <v>157</v>
      </c>
      <c r="F53" s="62" t="s">
        <v>115</v>
      </c>
      <c r="G53" s="62" t="s">
        <v>95</v>
      </c>
      <c r="H53" s="62" t="s">
        <v>158</v>
      </c>
      <c r="I53" s="64">
        <v>3000</v>
      </c>
    </row>
    <row r="54" spans="1:9" x14ac:dyDescent="0.2">
      <c r="A54" s="62" t="s">
        <v>154</v>
      </c>
      <c r="B54" s="63">
        <v>44050</v>
      </c>
      <c r="C54" s="62" t="s">
        <v>40</v>
      </c>
      <c r="D54" s="62" t="s">
        <v>92</v>
      </c>
      <c r="E54" s="62" t="s">
        <v>139</v>
      </c>
      <c r="F54" s="62" t="s">
        <v>125</v>
      </c>
      <c r="G54" s="62" t="s">
        <v>95</v>
      </c>
      <c r="H54" s="62" t="s">
        <v>155</v>
      </c>
      <c r="I54" s="64">
        <v>3000</v>
      </c>
    </row>
    <row r="55" spans="1:9" x14ac:dyDescent="0.2">
      <c r="A55" s="62" t="s">
        <v>170</v>
      </c>
      <c r="B55" s="63">
        <v>44050</v>
      </c>
      <c r="C55" s="62" t="s">
        <v>40</v>
      </c>
      <c r="D55" s="62" t="s">
        <v>92</v>
      </c>
      <c r="E55" s="62" t="s">
        <v>171</v>
      </c>
      <c r="F55" s="62" t="s">
        <v>94</v>
      </c>
      <c r="G55" s="62" t="s">
        <v>95</v>
      </c>
      <c r="H55" s="62" t="s">
        <v>172</v>
      </c>
      <c r="I55" s="64">
        <v>18664.5</v>
      </c>
    </row>
    <row r="56" spans="1:9" x14ac:dyDescent="0.2">
      <c r="A56" s="62" t="s">
        <v>159</v>
      </c>
      <c r="B56" s="63">
        <v>44050</v>
      </c>
      <c r="C56" s="62" t="s">
        <v>40</v>
      </c>
      <c r="D56" s="62" t="s">
        <v>92</v>
      </c>
      <c r="E56" s="62" t="s">
        <v>160</v>
      </c>
      <c r="F56" s="62" t="s">
        <v>111</v>
      </c>
      <c r="G56" s="62" t="s">
        <v>95</v>
      </c>
      <c r="H56" s="62" t="s">
        <v>161</v>
      </c>
      <c r="I56" s="64">
        <v>3000</v>
      </c>
    </row>
    <row r="57" spans="1:9" x14ac:dyDescent="0.2">
      <c r="A57" s="62" t="s">
        <v>164</v>
      </c>
      <c r="B57" s="63">
        <v>44050</v>
      </c>
      <c r="C57" s="62" t="s">
        <v>40</v>
      </c>
      <c r="D57" s="62" t="s">
        <v>92</v>
      </c>
      <c r="E57" s="62" t="s">
        <v>165</v>
      </c>
      <c r="F57" s="62" t="s">
        <v>115</v>
      </c>
      <c r="G57" s="62" t="s">
        <v>95</v>
      </c>
      <c r="H57" s="62" t="s">
        <v>166</v>
      </c>
      <c r="I57" s="64">
        <v>8888</v>
      </c>
    </row>
    <row r="58" spans="1:9" x14ac:dyDescent="0.2">
      <c r="A58" s="62" t="s">
        <v>162</v>
      </c>
      <c r="B58" s="63">
        <v>44050</v>
      </c>
      <c r="C58" s="62" t="s">
        <v>40</v>
      </c>
      <c r="D58" s="62" t="s">
        <v>92</v>
      </c>
      <c r="E58" s="62" t="s">
        <v>110</v>
      </c>
      <c r="F58" s="62" t="s">
        <v>111</v>
      </c>
      <c r="G58" s="62" t="s">
        <v>95</v>
      </c>
      <c r="H58" s="62" t="s">
        <v>163</v>
      </c>
      <c r="I58" s="64">
        <v>8888</v>
      </c>
    </row>
    <row r="59" spans="1:9" x14ac:dyDescent="0.2">
      <c r="A59" s="62" t="s">
        <v>173</v>
      </c>
      <c r="B59" s="63">
        <v>44050</v>
      </c>
      <c r="C59" s="62" t="s">
        <v>40</v>
      </c>
      <c r="D59" s="62" t="s">
        <v>92</v>
      </c>
      <c r="E59" s="62" t="s">
        <v>174</v>
      </c>
      <c r="F59" s="62" t="s">
        <v>115</v>
      </c>
      <c r="G59" s="62" t="s">
        <v>95</v>
      </c>
      <c r="H59" s="62" t="s">
        <v>175</v>
      </c>
      <c r="I59" s="64">
        <v>17828</v>
      </c>
    </row>
    <row r="60" spans="1:9" x14ac:dyDescent="0.2">
      <c r="A60" s="62" t="s">
        <v>180</v>
      </c>
      <c r="B60" s="63">
        <v>44049</v>
      </c>
      <c r="C60" s="62" t="s">
        <v>40</v>
      </c>
      <c r="D60" s="62" t="s">
        <v>92</v>
      </c>
      <c r="E60" s="62" t="s">
        <v>181</v>
      </c>
      <c r="F60" s="62" t="s">
        <v>125</v>
      </c>
      <c r="G60" s="62" t="s">
        <v>95</v>
      </c>
      <c r="H60" s="62" t="s">
        <v>182</v>
      </c>
      <c r="I60" s="64">
        <v>8888</v>
      </c>
    </row>
    <row r="61" spans="1:9" x14ac:dyDescent="0.2">
      <c r="A61" s="62" t="s">
        <v>179</v>
      </c>
      <c r="B61" s="63">
        <v>44049</v>
      </c>
      <c r="C61" s="62" t="s">
        <v>91</v>
      </c>
      <c r="D61" s="62" t="s">
        <v>92</v>
      </c>
      <c r="E61" s="62" t="s">
        <v>118</v>
      </c>
      <c r="F61" s="62" t="s">
        <v>111</v>
      </c>
      <c r="G61" s="62" t="s">
        <v>95</v>
      </c>
      <c r="H61" s="62" t="s">
        <v>105</v>
      </c>
      <c r="I61" s="64">
        <v>24840</v>
      </c>
    </row>
    <row r="62" spans="1:9" x14ac:dyDescent="0.2">
      <c r="A62" s="62" t="s">
        <v>176</v>
      </c>
      <c r="B62" s="63">
        <v>44049</v>
      </c>
      <c r="C62" s="62" t="s">
        <v>40</v>
      </c>
      <c r="D62" s="62" t="s">
        <v>92</v>
      </c>
      <c r="E62" s="62" t="s">
        <v>177</v>
      </c>
      <c r="F62" s="62" t="s">
        <v>111</v>
      </c>
      <c r="G62" s="62" t="s">
        <v>95</v>
      </c>
      <c r="H62" s="62" t="s">
        <v>178</v>
      </c>
      <c r="I62" s="64">
        <v>3000</v>
      </c>
    </row>
    <row r="63" spans="1:9" x14ac:dyDescent="0.2">
      <c r="A63" s="62" t="s">
        <v>183</v>
      </c>
      <c r="B63" s="63">
        <v>44047</v>
      </c>
      <c r="C63" s="62" t="s">
        <v>91</v>
      </c>
      <c r="D63" s="62" t="s">
        <v>92</v>
      </c>
      <c r="E63" s="62" t="s">
        <v>118</v>
      </c>
      <c r="F63" s="62" t="s">
        <v>111</v>
      </c>
      <c r="G63" s="62" t="s">
        <v>95</v>
      </c>
      <c r="H63" s="62" t="s">
        <v>184</v>
      </c>
      <c r="I63" s="64">
        <v>300060</v>
      </c>
    </row>
    <row r="64" spans="1:9" x14ac:dyDescent="0.2">
      <c r="A64" s="62" t="s">
        <v>185</v>
      </c>
      <c r="B64" s="63">
        <v>44046</v>
      </c>
      <c r="C64" s="62" t="s">
        <v>40</v>
      </c>
      <c r="D64" s="62" t="s">
        <v>92</v>
      </c>
      <c r="E64" s="62" t="s">
        <v>186</v>
      </c>
      <c r="F64" s="62" t="s">
        <v>115</v>
      </c>
      <c r="G64" s="62" t="s">
        <v>95</v>
      </c>
      <c r="H64" s="62" t="s">
        <v>187</v>
      </c>
      <c r="I64" s="64">
        <v>8888</v>
      </c>
    </row>
    <row r="65" spans="1:9" x14ac:dyDescent="0.2">
      <c r="A65" s="62" t="s">
        <v>188</v>
      </c>
      <c r="B65" s="63">
        <v>44040</v>
      </c>
      <c r="C65" s="62" t="s">
        <v>40</v>
      </c>
      <c r="D65" s="62" t="s">
        <v>92</v>
      </c>
      <c r="E65" s="62" t="s">
        <v>189</v>
      </c>
      <c r="F65" s="62" t="s">
        <v>94</v>
      </c>
      <c r="G65" s="62" t="s">
        <v>95</v>
      </c>
      <c r="H65" s="62" t="s">
        <v>190</v>
      </c>
      <c r="I65" s="64">
        <v>53091</v>
      </c>
    </row>
    <row r="66" spans="1:9" x14ac:dyDescent="0.2">
      <c r="A66" s="62" t="s">
        <v>193</v>
      </c>
      <c r="B66" s="63">
        <v>44035</v>
      </c>
      <c r="C66" s="62" t="s">
        <v>40</v>
      </c>
      <c r="D66" s="62" t="s">
        <v>92</v>
      </c>
      <c r="E66" s="62" t="s">
        <v>139</v>
      </c>
      <c r="F66" s="62" t="s">
        <v>125</v>
      </c>
      <c r="G66" s="62" t="s">
        <v>95</v>
      </c>
      <c r="H66" s="62" t="s">
        <v>194</v>
      </c>
      <c r="I66" s="64">
        <v>16200</v>
      </c>
    </row>
    <row r="67" spans="1:9" x14ac:dyDescent="0.2">
      <c r="A67" s="62" t="s">
        <v>191</v>
      </c>
      <c r="B67" s="63">
        <v>44035</v>
      </c>
      <c r="C67" s="62" t="s">
        <v>40</v>
      </c>
      <c r="D67" s="62" t="s">
        <v>92</v>
      </c>
      <c r="E67" s="62" t="s">
        <v>152</v>
      </c>
      <c r="F67" s="62" t="s">
        <v>111</v>
      </c>
      <c r="G67" s="62" t="s">
        <v>95</v>
      </c>
      <c r="H67" s="62" t="s">
        <v>192</v>
      </c>
      <c r="I67" s="64">
        <v>17962.099999999999</v>
      </c>
    </row>
    <row r="68" spans="1:9" x14ac:dyDescent="0.2">
      <c r="A68" s="62" t="s">
        <v>201</v>
      </c>
      <c r="B68" s="63">
        <v>44028</v>
      </c>
      <c r="C68" s="62" t="s">
        <v>40</v>
      </c>
      <c r="D68" s="62" t="s">
        <v>92</v>
      </c>
      <c r="E68" s="62" t="s">
        <v>157</v>
      </c>
      <c r="F68" s="62" t="s">
        <v>115</v>
      </c>
      <c r="G68" s="62" t="s">
        <v>95</v>
      </c>
      <c r="H68" s="62" t="s">
        <v>105</v>
      </c>
      <c r="I68" s="64">
        <v>16200</v>
      </c>
    </row>
    <row r="69" spans="1:9" x14ac:dyDescent="0.2">
      <c r="A69" s="62" t="s">
        <v>195</v>
      </c>
      <c r="B69" s="63">
        <v>44028</v>
      </c>
      <c r="C69" s="62" t="s">
        <v>40</v>
      </c>
      <c r="D69" s="62" t="s">
        <v>92</v>
      </c>
      <c r="E69" s="62" t="s">
        <v>196</v>
      </c>
      <c r="F69" s="62" t="s">
        <v>111</v>
      </c>
      <c r="G69" s="62" t="s">
        <v>95</v>
      </c>
      <c r="H69" s="62" t="s">
        <v>197</v>
      </c>
      <c r="I69" s="64">
        <v>80144</v>
      </c>
    </row>
    <row r="70" spans="1:9" x14ac:dyDescent="0.2">
      <c r="A70" s="62" t="s">
        <v>198</v>
      </c>
      <c r="B70" s="63">
        <v>44028</v>
      </c>
      <c r="C70" s="62" t="s">
        <v>40</v>
      </c>
      <c r="D70" s="62" t="s">
        <v>92</v>
      </c>
      <c r="E70" s="62" t="s">
        <v>199</v>
      </c>
      <c r="F70" s="62" t="s">
        <v>111</v>
      </c>
      <c r="G70" s="62" t="s">
        <v>95</v>
      </c>
      <c r="H70" s="62" t="s">
        <v>200</v>
      </c>
      <c r="I70" s="64">
        <v>76156.5</v>
      </c>
    </row>
    <row r="71" spans="1:9" x14ac:dyDescent="0.2">
      <c r="A71" s="62" t="s">
        <v>202</v>
      </c>
      <c r="B71" s="63">
        <v>44027</v>
      </c>
      <c r="C71" s="62" t="s">
        <v>40</v>
      </c>
      <c r="D71" s="62" t="s">
        <v>92</v>
      </c>
      <c r="E71" s="62" t="s">
        <v>177</v>
      </c>
      <c r="F71" s="62" t="s">
        <v>111</v>
      </c>
      <c r="G71" s="62" t="s">
        <v>95</v>
      </c>
      <c r="H71" s="62" t="s">
        <v>203</v>
      </c>
      <c r="I71" s="64">
        <v>16200</v>
      </c>
    </row>
    <row r="72" spans="1:9" x14ac:dyDescent="0.2">
      <c r="A72" s="62" t="s">
        <v>210</v>
      </c>
      <c r="B72" s="63">
        <v>44019</v>
      </c>
      <c r="C72" s="62" t="s">
        <v>40</v>
      </c>
      <c r="D72" s="62" t="s">
        <v>92</v>
      </c>
      <c r="E72" s="62" t="s">
        <v>177</v>
      </c>
      <c r="F72" s="62" t="s">
        <v>111</v>
      </c>
      <c r="G72" s="62" t="s">
        <v>95</v>
      </c>
      <c r="H72" s="62" t="s">
        <v>211</v>
      </c>
      <c r="I72" s="64">
        <v>15345</v>
      </c>
    </row>
    <row r="73" spans="1:9" x14ac:dyDescent="0.2">
      <c r="A73" s="62" t="s">
        <v>206</v>
      </c>
      <c r="B73" s="63">
        <v>44019</v>
      </c>
      <c r="C73" s="62" t="s">
        <v>40</v>
      </c>
      <c r="D73" s="62" t="s">
        <v>92</v>
      </c>
      <c r="E73" s="62" t="s">
        <v>207</v>
      </c>
      <c r="F73" s="62" t="s">
        <v>208</v>
      </c>
      <c r="G73" s="62" t="s">
        <v>95</v>
      </c>
      <c r="H73" s="62" t="s">
        <v>209</v>
      </c>
      <c r="I73" s="64">
        <v>40712</v>
      </c>
    </row>
    <row r="74" spans="1:9" x14ac:dyDescent="0.2">
      <c r="A74" s="62" t="s">
        <v>204</v>
      </c>
      <c r="B74" s="63">
        <v>44019</v>
      </c>
      <c r="C74" s="62" t="s">
        <v>40</v>
      </c>
      <c r="D74" s="62" t="s">
        <v>92</v>
      </c>
      <c r="E74" s="62" t="s">
        <v>157</v>
      </c>
      <c r="F74" s="62" t="s">
        <v>115</v>
      </c>
      <c r="G74" s="62" t="s">
        <v>95</v>
      </c>
      <c r="H74" s="62" t="s">
        <v>205</v>
      </c>
      <c r="I74" s="64">
        <v>75794</v>
      </c>
    </row>
    <row r="75" spans="1:9" x14ac:dyDescent="0.2">
      <c r="A75" s="62" t="s">
        <v>212</v>
      </c>
      <c r="B75" s="63">
        <v>44014</v>
      </c>
      <c r="C75" s="62" t="s">
        <v>40</v>
      </c>
      <c r="D75" s="62" t="s">
        <v>92</v>
      </c>
      <c r="E75" s="62" t="s">
        <v>118</v>
      </c>
      <c r="F75" s="62" t="s">
        <v>111</v>
      </c>
      <c r="G75" s="62" t="s">
        <v>95</v>
      </c>
      <c r="H75" s="62" t="s">
        <v>213</v>
      </c>
      <c r="I75" s="64">
        <v>30192</v>
      </c>
    </row>
    <row r="76" spans="1:9" x14ac:dyDescent="0.2">
      <c r="A76" s="62" t="s">
        <v>214</v>
      </c>
      <c r="B76" s="63">
        <v>44011</v>
      </c>
      <c r="C76" s="62" t="s">
        <v>91</v>
      </c>
      <c r="D76" s="62" t="s">
        <v>92</v>
      </c>
      <c r="E76" s="62" t="s">
        <v>102</v>
      </c>
      <c r="F76" s="62" t="s">
        <v>103</v>
      </c>
      <c r="G76" s="62" t="s">
        <v>104</v>
      </c>
      <c r="H76" s="62" t="s">
        <v>105</v>
      </c>
      <c r="I76" s="64">
        <v>142074.52000000002</v>
      </c>
    </row>
    <row r="77" spans="1:9" x14ac:dyDescent="0.2">
      <c r="A77" s="62" t="s">
        <v>298</v>
      </c>
      <c r="B77" s="63">
        <v>44005</v>
      </c>
      <c r="C77" s="62" t="s">
        <v>40</v>
      </c>
      <c r="D77" s="62" t="s">
        <v>92</v>
      </c>
      <c r="E77" s="62" t="s">
        <v>299</v>
      </c>
      <c r="F77" s="62" t="s">
        <v>94</v>
      </c>
      <c r="G77" s="62" t="s">
        <v>95</v>
      </c>
      <c r="H77" s="62" t="s">
        <v>300</v>
      </c>
      <c r="I77" s="64">
        <v>3620.9</v>
      </c>
    </row>
    <row r="78" spans="1:9" x14ac:dyDescent="0.2">
      <c r="A78" s="62" t="s">
        <v>296</v>
      </c>
      <c r="B78" s="63">
        <v>44005</v>
      </c>
      <c r="C78" s="62" t="s">
        <v>40</v>
      </c>
      <c r="D78" s="62" t="s">
        <v>92</v>
      </c>
      <c r="E78" s="62" t="s">
        <v>268</v>
      </c>
      <c r="F78" s="62" t="s">
        <v>111</v>
      </c>
      <c r="G78" s="62" t="s">
        <v>95</v>
      </c>
      <c r="H78" s="62" t="s">
        <v>297</v>
      </c>
      <c r="I78" s="64">
        <v>3620.9</v>
      </c>
    </row>
    <row r="79" spans="1:9" x14ac:dyDescent="0.2">
      <c r="A79" s="62" t="s">
        <v>301</v>
      </c>
      <c r="B79" s="63">
        <v>44005</v>
      </c>
      <c r="C79" s="62" t="s">
        <v>40</v>
      </c>
      <c r="D79" s="62" t="s">
        <v>92</v>
      </c>
      <c r="E79" s="62" t="s">
        <v>302</v>
      </c>
      <c r="F79" s="62" t="s">
        <v>208</v>
      </c>
      <c r="G79" s="62" t="s">
        <v>95</v>
      </c>
      <c r="H79" s="62" t="s">
        <v>303</v>
      </c>
      <c r="I79" s="64">
        <v>3620.9</v>
      </c>
    </row>
    <row r="80" spans="1:9" x14ac:dyDescent="0.2">
      <c r="A80" s="62" t="s">
        <v>264</v>
      </c>
      <c r="B80" s="63">
        <v>44005</v>
      </c>
      <c r="C80" s="62" t="s">
        <v>40</v>
      </c>
      <c r="D80" s="62" t="s">
        <v>92</v>
      </c>
      <c r="E80" s="62" t="s">
        <v>265</v>
      </c>
      <c r="F80" s="62" t="s">
        <v>99</v>
      </c>
      <c r="G80" s="62" t="s">
        <v>95</v>
      </c>
      <c r="H80" s="62" t="s">
        <v>266</v>
      </c>
      <c r="I80" s="64">
        <v>3620.9</v>
      </c>
    </row>
    <row r="81" spans="1:9" x14ac:dyDescent="0.2">
      <c r="A81" s="62" t="s">
        <v>304</v>
      </c>
      <c r="B81" s="63">
        <v>44005</v>
      </c>
      <c r="C81" s="62" t="s">
        <v>40</v>
      </c>
      <c r="D81" s="62" t="s">
        <v>92</v>
      </c>
      <c r="E81" s="62" t="s">
        <v>249</v>
      </c>
      <c r="F81" s="62" t="s">
        <v>115</v>
      </c>
      <c r="G81" s="62" t="s">
        <v>95</v>
      </c>
      <c r="H81" s="62" t="s">
        <v>305</v>
      </c>
      <c r="I81" s="64">
        <v>22351</v>
      </c>
    </row>
    <row r="82" spans="1:9" x14ac:dyDescent="0.2">
      <c r="A82" s="62" t="s">
        <v>293</v>
      </c>
      <c r="B82" s="63">
        <v>44005</v>
      </c>
      <c r="C82" s="62" t="s">
        <v>40</v>
      </c>
      <c r="D82" s="62" t="s">
        <v>92</v>
      </c>
      <c r="E82" s="62" t="s">
        <v>294</v>
      </c>
      <c r="F82" s="62" t="s">
        <v>125</v>
      </c>
      <c r="G82" s="62" t="s">
        <v>95</v>
      </c>
      <c r="H82" s="62" t="s">
        <v>295</v>
      </c>
      <c r="I82" s="64">
        <v>3620.9</v>
      </c>
    </row>
    <row r="83" spans="1:9" x14ac:dyDescent="0.2">
      <c r="A83" s="62" t="s">
        <v>258</v>
      </c>
      <c r="B83" s="63">
        <v>44005</v>
      </c>
      <c r="C83" s="62" t="s">
        <v>40</v>
      </c>
      <c r="D83" s="62" t="s">
        <v>92</v>
      </c>
      <c r="E83" s="62" t="s">
        <v>259</v>
      </c>
      <c r="F83" s="62" t="s">
        <v>111</v>
      </c>
      <c r="G83" s="62" t="s">
        <v>95</v>
      </c>
      <c r="H83" s="62" t="s">
        <v>260</v>
      </c>
      <c r="I83" s="64">
        <v>3620.9</v>
      </c>
    </row>
    <row r="84" spans="1:9" x14ac:dyDescent="0.2">
      <c r="A84" s="62" t="s">
        <v>261</v>
      </c>
      <c r="B84" s="63">
        <v>44005</v>
      </c>
      <c r="C84" s="62" t="s">
        <v>40</v>
      </c>
      <c r="D84" s="62" t="s">
        <v>92</v>
      </c>
      <c r="E84" s="62" t="s">
        <v>262</v>
      </c>
      <c r="F84" s="62" t="s">
        <v>111</v>
      </c>
      <c r="G84" s="62" t="s">
        <v>95</v>
      </c>
      <c r="H84" s="62" t="s">
        <v>263</v>
      </c>
      <c r="I84" s="64">
        <v>3620.9</v>
      </c>
    </row>
    <row r="85" spans="1:9" x14ac:dyDescent="0.2">
      <c r="A85" s="62" t="s">
        <v>267</v>
      </c>
      <c r="B85" s="63">
        <v>44005</v>
      </c>
      <c r="C85" s="62" t="s">
        <v>40</v>
      </c>
      <c r="D85" s="62" t="s">
        <v>92</v>
      </c>
      <c r="E85" s="62" t="s">
        <v>268</v>
      </c>
      <c r="F85" s="62" t="s">
        <v>111</v>
      </c>
      <c r="G85" s="62" t="s">
        <v>95</v>
      </c>
      <c r="H85" s="62" t="s">
        <v>269</v>
      </c>
      <c r="I85" s="64">
        <v>3620.9</v>
      </c>
    </row>
    <row r="86" spans="1:9" x14ac:dyDescent="0.2">
      <c r="A86" s="62" t="s">
        <v>251</v>
      </c>
      <c r="B86" s="63">
        <v>44005</v>
      </c>
      <c r="C86" s="62" t="s">
        <v>40</v>
      </c>
      <c r="D86" s="62" t="s">
        <v>92</v>
      </c>
      <c r="E86" s="62" t="s">
        <v>252</v>
      </c>
      <c r="F86" s="62" t="s">
        <v>208</v>
      </c>
      <c r="G86" s="62" t="s">
        <v>95</v>
      </c>
      <c r="H86" s="62" t="s">
        <v>253</v>
      </c>
      <c r="I86" s="64">
        <v>3620.9</v>
      </c>
    </row>
    <row r="87" spans="1:9" x14ac:dyDescent="0.2">
      <c r="A87" s="62" t="s">
        <v>254</v>
      </c>
      <c r="B87" s="63">
        <v>44005</v>
      </c>
      <c r="C87" s="62" t="s">
        <v>40</v>
      </c>
      <c r="D87" s="62" t="s">
        <v>92</v>
      </c>
      <c r="E87" s="62" t="s">
        <v>93</v>
      </c>
      <c r="F87" s="62" t="s">
        <v>94</v>
      </c>
      <c r="G87" s="62" t="s">
        <v>95</v>
      </c>
      <c r="H87" s="62" t="s">
        <v>255</v>
      </c>
      <c r="I87" s="64">
        <v>3620.9</v>
      </c>
    </row>
    <row r="88" spans="1:9" x14ac:dyDescent="0.2">
      <c r="A88" s="62" t="s">
        <v>256</v>
      </c>
      <c r="B88" s="63">
        <v>44005</v>
      </c>
      <c r="C88" s="62" t="s">
        <v>40</v>
      </c>
      <c r="D88" s="62" t="s">
        <v>92</v>
      </c>
      <c r="E88" s="62" t="s">
        <v>149</v>
      </c>
      <c r="F88" s="62" t="s">
        <v>99</v>
      </c>
      <c r="G88" s="62" t="s">
        <v>95</v>
      </c>
      <c r="H88" s="62" t="s">
        <v>257</v>
      </c>
      <c r="I88" s="64">
        <v>3620.9</v>
      </c>
    </row>
    <row r="89" spans="1:9" x14ac:dyDescent="0.2">
      <c r="A89" s="62" t="s">
        <v>278</v>
      </c>
      <c r="B89" s="63">
        <v>44005</v>
      </c>
      <c r="C89" s="62" t="s">
        <v>40</v>
      </c>
      <c r="D89" s="62" t="s">
        <v>92</v>
      </c>
      <c r="E89" s="62" t="s">
        <v>279</v>
      </c>
      <c r="F89" s="62" t="s">
        <v>99</v>
      </c>
      <c r="G89" s="62" t="s">
        <v>95</v>
      </c>
      <c r="H89" s="62" t="s">
        <v>280</v>
      </c>
      <c r="I89" s="64">
        <v>115339</v>
      </c>
    </row>
    <row r="90" spans="1:9" x14ac:dyDescent="0.2">
      <c r="A90" s="62" t="s">
        <v>281</v>
      </c>
      <c r="B90" s="63">
        <v>44005</v>
      </c>
      <c r="C90" s="62" t="s">
        <v>40</v>
      </c>
      <c r="D90" s="62" t="s">
        <v>92</v>
      </c>
      <c r="E90" s="62" t="s">
        <v>235</v>
      </c>
      <c r="F90" s="62" t="s">
        <v>115</v>
      </c>
      <c r="G90" s="62" t="s">
        <v>95</v>
      </c>
      <c r="H90" s="62" t="s">
        <v>282</v>
      </c>
      <c r="I90" s="64">
        <v>49597</v>
      </c>
    </row>
    <row r="91" spans="1:9" x14ac:dyDescent="0.2">
      <c r="A91" s="62" t="s">
        <v>283</v>
      </c>
      <c r="B91" s="63">
        <v>44005</v>
      </c>
      <c r="C91" s="62" t="s">
        <v>40</v>
      </c>
      <c r="D91" s="62" t="s">
        <v>92</v>
      </c>
      <c r="E91" s="62" t="s">
        <v>118</v>
      </c>
      <c r="F91" s="62" t="s">
        <v>111</v>
      </c>
      <c r="G91" s="62" t="s">
        <v>95</v>
      </c>
      <c r="H91" s="62" t="s">
        <v>284</v>
      </c>
      <c r="I91" s="64">
        <v>88409</v>
      </c>
    </row>
    <row r="92" spans="1:9" x14ac:dyDescent="0.2">
      <c r="A92" s="62" t="s">
        <v>270</v>
      </c>
      <c r="B92" s="63">
        <v>44005</v>
      </c>
      <c r="C92" s="62" t="s">
        <v>40</v>
      </c>
      <c r="D92" s="62" t="s">
        <v>92</v>
      </c>
      <c r="E92" s="62" t="s">
        <v>160</v>
      </c>
      <c r="F92" s="62" t="s">
        <v>111</v>
      </c>
      <c r="G92" s="62" t="s">
        <v>95</v>
      </c>
      <c r="H92" s="62" t="s">
        <v>271</v>
      </c>
      <c r="I92" s="64">
        <v>3620.9</v>
      </c>
    </row>
    <row r="93" spans="1:9" x14ac:dyDescent="0.2">
      <c r="A93" s="62" t="s">
        <v>272</v>
      </c>
      <c r="B93" s="63">
        <v>44005</v>
      </c>
      <c r="C93" s="62" t="s">
        <v>40</v>
      </c>
      <c r="D93" s="62" t="s">
        <v>92</v>
      </c>
      <c r="E93" s="62" t="s">
        <v>273</v>
      </c>
      <c r="F93" s="62" t="s">
        <v>111</v>
      </c>
      <c r="G93" s="62" t="s">
        <v>95</v>
      </c>
      <c r="H93" s="62" t="s">
        <v>274</v>
      </c>
      <c r="I93" s="64">
        <v>3620.9</v>
      </c>
    </row>
    <row r="94" spans="1:9" x14ac:dyDescent="0.2">
      <c r="A94" s="62" t="s">
        <v>275</v>
      </c>
      <c r="B94" s="63">
        <v>44005</v>
      </c>
      <c r="C94" s="62" t="s">
        <v>40</v>
      </c>
      <c r="D94" s="62" t="s">
        <v>92</v>
      </c>
      <c r="E94" s="62" t="s">
        <v>276</v>
      </c>
      <c r="F94" s="62" t="s">
        <v>115</v>
      </c>
      <c r="G94" s="62" t="s">
        <v>95</v>
      </c>
      <c r="H94" s="62" t="s">
        <v>277</v>
      </c>
      <c r="I94" s="64">
        <v>81386</v>
      </c>
    </row>
    <row r="95" spans="1:9" x14ac:dyDescent="0.2">
      <c r="A95" s="62" t="s">
        <v>227</v>
      </c>
      <c r="B95" s="63">
        <v>44005</v>
      </c>
      <c r="C95" s="62" t="s">
        <v>40</v>
      </c>
      <c r="D95" s="62" t="s">
        <v>92</v>
      </c>
      <c r="E95" s="62" t="s">
        <v>160</v>
      </c>
      <c r="F95" s="62" t="s">
        <v>111</v>
      </c>
      <c r="G95" s="62" t="s">
        <v>95</v>
      </c>
      <c r="H95" s="62" t="s">
        <v>228</v>
      </c>
      <c r="I95" s="64">
        <v>3620.9</v>
      </c>
    </row>
    <row r="96" spans="1:9" x14ac:dyDescent="0.2">
      <c r="A96" s="62" t="s">
        <v>229</v>
      </c>
      <c r="B96" s="63">
        <v>44005</v>
      </c>
      <c r="C96" s="62" t="s">
        <v>40</v>
      </c>
      <c r="D96" s="62" t="s">
        <v>92</v>
      </c>
      <c r="E96" s="62" t="s">
        <v>230</v>
      </c>
      <c r="F96" s="62" t="s">
        <v>94</v>
      </c>
      <c r="G96" s="62" t="s">
        <v>95</v>
      </c>
      <c r="H96" s="62" t="s">
        <v>231</v>
      </c>
      <c r="I96" s="64">
        <v>3620.9</v>
      </c>
    </row>
    <row r="97" spans="1:9" x14ac:dyDescent="0.2">
      <c r="A97" s="62" t="s">
        <v>232</v>
      </c>
      <c r="B97" s="63">
        <v>44005</v>
      </c>
      <c r="C97" s="62" t="s">
        <v>40</v>
      </c>
      <c r="D97" s="62" t="s">
        <v>92</v>
      </c>
      <c r="E97" s="62" t="s">
        <v>118</v>
      </c>
      <c r="F97" s="62" t="s">
        <v>111</v>
      </c>
      <c r="G97" s="62" t="s">
        <v>95</v>
      </c>
      <c r="H97" s="62" t="s">
        <v>233</v>
      </c>
      <c r="I97" s="64">
        <v>3620.9</v>
      </c>
    </row>
    <row r="98" spans="1:9" x14ac:dyDescent="0.2">
      <c r="A98" s="62" t="s">
        <v>218</v>
      </c>
      <c r="B98" s="63">
        <v>44005</v>
      </c>
      <c r="C98" s="62" t="s">
        <v>40</v>
      </c>
      <c r="D98" s="62" t="s">
        <v>92</v>
      </c>
      <c r="E98" s="62" t="s">
        <v>219</v>
      </c>
      <c r="F98" s="62" t="s">
        <v>115</v>
      </c>
      <c r="G98" s="62" t="s">
        <v>95</v>
      </c>
      <c r="H98" s="62" t="s">
        <v>220</v>
      </c>
      <c r="I98" s="64">
        <v>3620.9</v>
      </c>
    </row>
    <row r="99" spans="1:9" x14ac:dyDescent="0.2">
      <c r="A99" s="62" t="s">
        <v>221</v>
      </c>
      <c r="B99" s="63">
        <v>44005</v>
      </c>
      <c r="C99" s="62" t="s">
        <v>40</v>
      </c>
      <c r="D99" s="62" t="s">
        <v>92</v>
      </c>
      <c r="E99" s="62" t="s">
        <v>222</v>
      </c>
      <c r="F99" s="62" t="s">
        <v>94</v>
      </c>
      <c r="G99" s="62" t="s">
        <v>95</v>
      </c>
      <c r="H99" s="62" t="s">
        <v>223</v>
      </c>
      <c r="I99" s="64">
        <v>3620.9</v>
      </c>
    </row>
    <row r="100" spans="1:9" x14ac:dyDescent="0.2">
      <c r="A100" s="62" t="s">
        <v>224</v>
      </c>
      <c r="B100" s="63">
        <v>44005</v>
      </c>
      <c r="C100" s="62" t="s">
        <v>40</v>
      </c>
      <c r="D100" s="62" t="s">
        <v>92</v>
      </c>
      <c r="E100" s="62" t="s">
        <v>225</v>
      </c>
      <c r="F100" s="62" t="s">
        <v>115</v>
      </c>
      <c r="G100" s="62" t="s">
        <v>95</v>
      </c>
      <c r="H100" s="62" t="s">
        <v>226</v>
      </c>
      <c r="I100" s="64">
        <v>3620.9</v>
      </c>
    </row>
    <row r="101" spans="1:9" x14ac:dyDescent="0.2">
      <c r="A101" s="62" t="s">
        <v>242</v>
      </c>
      <c r="B101" s="63">
        <v>44005</v>
      </c>
      <c r="C101" s="62" t="s">
        <v>40</v>
      </c>
      <c r="D101" s="62" t="s">
        <v>92</v>
      </c>
      <c r="E101" s="62" t="s">
        <v>243</v>
      </c>
      <c r="F101" s="62" t="s">
        <v>130</v>
      </c>
      <c r="G101" s="62" t="s">
        <v>95</v>
      </c>
      <c r="H101" s="62" t="s">
        <v>244</v>
      </c>
      <c r="I101" s="64">
        <v>3620.9</v>
      </c>
    </row>
    <row r="102" spans="1:9" x14ac:dyDescent="0.2">
      <c r="A102" s="62" t="s">
        <v>245</v>
      </c>
      <c r="B102" s="63">
        <v>44005</v>
      </c>
      <c r="C102" s="62" t="s">
        <v>40</v>
      </c>
      <c r="D102" s="62" t="s">
        <v>92</v>
      </c>
      <c r="E102" s="62" t="s">
        <v>246</v>
      </c>
      <c r="F102" s="62" t="s">
        <v>115</v>
      </c>
      <c r="G102" s="62" t="s">
        <v>95</v>
      </c>
      <c r="H102" s="62" t="s">
        <v>247</v>
      </c>
      <c r="I102" s="64">
        <v>3620.9</v>
      </c>
    </row>
    <row r="103" spans="1:9" x14ac:dyDescent="0.2">
      <c r="A103" s="62" t="s">
        <v>248</v>
      </c>
      <c r="B103" s="63">
        <v>44005</v>
      </c>
      <c r="C103" s="62" t="s">
        <v>40</v>
      </c>
      <c r="D103" s="62" t="s">
        <v>92</v>
      </c>
      <c r="E103" s="62" t="s">
        <v>249</v>
      </c>
      <c r="F103" s="62" t="s">
        <v>115</v>
      </c>
      <c r="G103" s="62" t="s">
        <v>95</v>
      </c>
      <c r="H103" s="62" t="s">
        <v>250</v>
      </c>
      <c r="I103" s="64">
        <v>3620.9</v>
      </c>
    </row>
    <row r="104" spans="1:9" x14ac:dyDescent="0.2">
      <c r="A104" s="62" t="s">
        <v>234</v>
      </c>
      <c r="B104" s="63">
        <v>44005</v>
      </c>
      <c r="C104" s="62" t="s">
        <v>40</v>
      </c>
      <c r="D104" s="62" t="s">
        <v>92</v>
      </c>
      <c r="E104" s="62" t="s">
        <v>235</v>
      </c>
      <c r="F104" s="62" t="s">
        <v>115</v>
      </c>
      <c r="G104" s="62" t="s">
        <v>95</v>
      </c>
      <c r="H104" s="62" t="s">
        <v>236</v>
      </c>
      <c r="I104" s="64">
        <v>3620.9</v>
      </c>
    </row>
    <row r="105" spans="1:9" x14ac:dyDescent="0.2">
      <c r="A105" s="62" t="s">
        <v>237</v>
      </c>
      <c r="B105" s="63">
        <v>44005</v>
      </c>
      <c r="C105" s="62" t="s">
        <v>40</v>
      </c>
      <c r="D105" s="62" t="s">
        <v>92</v>
      </c>
      <c r="E105" s="62" t="s">
        <v>238</v>
      </c>
      <c r="F105" s="62" t="s">
        <v>130</v>
      </c>
      <c r="G105" s="62" t="s">
        <v>95</v>
      </c>
      <c r="H105" s="62" t="s">
        <v>239</v>
      </c>
      <c r="I105" s="64">
        <v>3620.9</v>
      </c>
    </row>
    <row r="106" spans="1:9" x14ac:dyDescent="0.2">
      <c r="A106" s="62" t="s">
        <v>240</v>
      </c>
      <c r="B106" s="63">
        <v>44005</v>
      </c>
      <c r="C106" s="62" t="s">
        <v>40</v>
      </c>
      <c r="D106" s="62" t="s">
        <v>92</v>
      </c>
      <c r="E106" s="62" t="s">
        <v>129</v>
      </c>
      <c r="F106" s="62" t="s">
        <v>130</v>
      </c>
      <c r="G106" s="62" t="s">
        <v>95</v>
      </c>
      <c r="H106" s="62" t="s">
        <v>241</v>
      </c>
      <c r="I106" s="64">
        <v>3620.9</v>
      </c>
    </row>
    <row r="107" spans="1:9" x14ac:dyDescent="0.2">
      <c r="A107" s="62" t="s">
        <v>215</v>
      </c>
      <c r="B107" s="63">
        <v>44005</v>
      </c>
      <c r="C107" s="62" t="s">
        <v>40</v>
      </c>
      <c r="D107" s="62" t="s">
        <v>92</v>
      </c>
      <c r="E107" s="62" t="s">
        <v>216</v>
      </c>
      <c r="F107" s="62" t="s">
        <v>125</v>
      </c>
      <c r="G107" s="62" t="s">
        <v>95</v>
      </c>
      <c r="H107" s="62" t="s">
        <v>217</v>
      </c>
      <c r="I107" s="64">
        <v>3620.9</v>
      </c>
    </row>
    <row r="108" spans="1:9" x14ac:dyDescent="0.2">
      <c r="A108" s="62" t="s">
        <v>290</v>
      </c>
      <c r="B108" s="63">
        <v>44005</v>
      </c>
      <c r="C108" s="62" t="s">
        <v>40</v>
      </c>
      <c r="D108" s="62" t="s">
        <v>92</v>
      </c>
      <c r="E108" s="62" t="s">
        <v>160</v>
      </c>
      <c r="F108" s="62" t="s">
        <v>111</v>
      </c>
      <c r="G108" s="62" t="s">
        <v>95</v>
      </c>
      <c r="H108" s="62" t="s">
        <v>291</v>
      </c>
      <c r="I108" s="64">
        <v>3620.9</v>
      </c>
    </row>
    <row r="109" spans="1:9" x14ac:dyDescent="0.2">
      <c r="A109" s="62" t="s">
        <v>288</v>
      </c>
      <c r="B109" s="63">
        <v>44005</v>
      </c>
      <c r="C109" s="62" t="s">
        <v>40</v>
      </c>
      <c r="D109" s="62" t="s">
        <v>92</v>
      </c>
      <c r="E109" s="62" t="s">
        <v>196</v>
      </c>
      <c r="F109" s="62" t="s">
        <v>111</v>
      </c>
      <c r="G109" s="62" t="s">
        <v>95</v>
      </c>
      <c r="H109" s="62" t="s">
        <v>289</v>
      </c>
      <c r="I109" s="64">
        <v>3620.9</v>
      </c>
    </row>
    <row r="110" spans="1:9" x14ac:dyDescent="0.2">
      <c r="A110" s="62" t="s">
        <v>292</v>
      </c>
      <c r="B110" s="63">
        <v>44005</v>
      </c>
      <c r="C110" s="62" t="s">
        <v>40</v>
      </c>
      <c r="D110" s="62" t="s">
        <v>92</v>
      </c>
      <c r="E110" s="62" t="s">
        <v>199</v>
      </c>
      <c r="F110" s="62" t="s">
        <v>111</v>
      </c>
      <c r="G110" s="62" t="s">
        <v>95</v>
      </c>
      <c r="H110" s="62" t="s">
        <v>289</v>
      </c>
      <c r="I110" s="64">
        <v>3620.9</v>
      </c>
    </row>
    <row r="111" spans="1:9" x14ac:dyDescent="0.2">
      <c r="A111" s="62" t="s">
        <v>285</v>
      </c>
      <c r="B111" s="63">
        <v>44005</v>
      </c>
      <c r="C111" s="62" t="s">
        <v>40</v>
      </c>
      <c r="D111" s="62" t="s">
        <v>92</v>
      </c>
      <c r="E111" s="62" t="s">
        <v>286</v>
      </c>
      <c r="F111" s="62" t="s">
        <v>130</v>
      </c>
      <c r="G111" s="62" t="s">
        <v>95</v>
      </c>
      <c r="H111" s="62" t="s">
        <v>287</v>
      </c>
      <c r="I111" s="64">
        <v>3620.9</v>
      </c>
    </row>
    <row r="112" spans="1:9" x14ac:dyDescent="0.2">
      <c r="A112" s="62" t="s">
        <v>306</v>
      </c>
      <c r="B112" s="63">
        <v>43993</v>
      </c>
      <c r="C112" s="62" t="s">
        <v>40</v>
      </c>
      <c r="D112" s="62" t="s">
        <v>92</v>
      </c>
      <c r="E112" s="62" t="s">
        <v>139</v>
      </c>
      <c r="F112" s="62" t="s">
        <v>125</v>
      </c>
      <c r="G112" s="62" t="s">
        <v>95</v>
      </c>
      <c r="H112" s="62" t="s">
        <v>307</v>
      </c>
      <c r="I112" s="64">
        <v>18000</v>
      </c>
    </row>
    <row r="113" spans="1:9" x14ac:dyDescent="0.2">
      <c r="A113" s="62" t="s">
        <v>308</v>
      </c>
      <c r="B113" s="63">
        <v>43991</v>
      </c>
      <c r="C113" s="62" t="s">
        <v>40</v>
      </c>
      <c r="D113" s="62" t="s">
        <v>92</v>
      </c>
      <c r="E113" s="62" t="s">
        <v>118</v>
      </c>
      <c r="F113" s="62" t="s">
        <v>111</v>
      </c>
      <c r="G113" s="62" t="s">
        <v>95</v>
      </c>
      <c r="H113" s="62" t="s">
        <v>309</v>
      </c>
      <c r="I113" s="64">
        <v>41083.71</v>
      </c>
    </row>
    <row r="114" spans="1:9" x14ac:dyDescent="0.2">
      <c r="A114" s="62" t="s">
        <v>315</v>
      </c>
      <c r="B114" s="63">
        <v>43990</v>
      </c>
      <c r="C114" s="62" t="s">
        <v>40</v>
      </c>
      <c r="D114" s="62" t="s">
        <v>92</v>
      </c>
      <c r="E114" s="62" t="s">
        <v>222</v>
      </c>
      <c r="F114" s="62" t="s">
        <v>94</v>
      </c>
      <c r="G114" s="62" t="s">
        <v>95</v>
      </c>
      <c r="H114" s="62" t="s">
        <v>316</v>
      </c>
      <c r="I114" s="64">
        <v>75326.5</v>
      </c>
    </row>
    <row r="115" spans="1:9" x14ac:dyDescent="0.2">
      <c r="A115" s="62" t="s">
        <v>312</v>
      </c>
      <c r="B115" s="63">
        <v>43990</v>
      </c>
      <c r="C115" s="62" t="s">
        <v>40</v>
      </c>
      <c r="D115" s="62" t="s">
        <v>92</v>
      </c>
      <c r="E115" s="62" t="s">
        <v>313</v>
      </c>
      <c r="F115" s="62" t="s">
        <v>115</v>
      </c>
      <c r="G115" s="62" t="s">
        <v>95</v>
      </c>
      <c r="H115" s="62" t="s">
        <v>314</v>
      </c>
      <c r="I115" s="64">
        <v>47994</v>
      </c>
    </row>
    <row r="116" spans="1:9" x14ac:dyDescent="0.2">
      <c r="A116" s="62" t="s">
        <v>310</v>
      </c>
      <c r="B116" s="63">
        <v>43990</v>
      </c>
      <c r="C116" s="62" t="s">
        <v>40</v>
      </c>
      <c r="D116" s="62" t="s">
        <v>92</v>
      </c>
      <c r="E116" s="62" t="s">
        <v>219</v>
      </c>
      <c r="F116" s="62" t="s">
        <v>115</v>
      </c>
      <c r="G116" s="62" t="s">
        <v>95</v>
      </c>
      <c r="H116" s="62" t="s">
        <v>311</v>
      </c>
      <c r="I116" s="64">
        <v>51647</v>
      </c>
    </row>
    <row r="117" spans="1:9" x14ac:dyDescent="0.2">
      <c r="A117" s="62" t="s">
        <v>319</v>
      </c>
      <c r="B117" s="63">
        <v>43979</v>
      </c>
      <c r="C117" s="62" t="s">
        <v>40</v>
      </c>
      <c r="D117" s="62" t="s">
        <v>92</v>
      </c>
      <c r="E117" s="62" t="s">
        <v>118</v>
      </c>
      <c r="F117" s="62" t="s">
        <v>111</v>
      </c>
      <c r="G117" s="62" t="s">
        <v>95</v>
      </c>
      <c r="H117" s="62" t="s">
        <v>320</v>
      </c>
      <c r="I117" s="64">
        <v>206871</v>
      </c>
    </row>
    <row r="118" spans="1:9" x14ac:dyDescent="0.2">
      <c r="A118" s="62" t="s">
        <v>317</v>
      </c>
      <c r="B118" s="63">
        <v>43979</v>
      </c>
      <c r="C118" s="62" t="s">
        <v>40</v>
      </c>
      <c r="D118" s="62" t="s">
        <v>92</v>
      </c>
      <c r="E118" s="62" t="s">
        <v>139</v>
      </c>
      <c r="F118" s="62" t="s">
        <v>125</v>
      </c>
      <c r="G118" s="62" t="s">
        <v>95</v>
      </c>
      <c r="H118" s="62" t="s">
        <v>318</v>
      </c>
      <c r="I118" s="64">
        <v>4526.13</v>
      </c>
    </row>
    <row r="119" spans="1:9" x14ac:dyDescent="0.2">
      <c r="A119" s="62" t="s">
        <v>321</v>
      </c>
      <c r="B119" s="63">
        <v>43973</v>
      </c>
      <c r="C119" s="62" t="s">
        <v>91</v>
      </c>
      <c r="D119" s="62" t="s">
        <v>92</v>
      </c>
      <c r="E119" s="62" t="s">
        <v>230</v>
      </c>
      <c r="F119" s="62" t="s">
        <v>94</v>
      </c>
      <c r="G119" s="62" t="s">
        <v>95</v>
      </c>
      <c r="H119" s="62" t="s">
        <v>322</v>
      </c>
      <c r="I119" s="64">
        <v>56738.17</v>
      </c>
    </row>
    <row r="120" spans="1:9" x14ac:dyDescent="0.2">
      <c r="A120" s="62" t="s">
        <v>324</v>
      </c>
      <c r="B120" s="63">
        <v>43973</v>
      </c>
      <c r="C120" s="62" t="s">
        <v>91</v>
      </c>
      <c r="D120" s="62" t="s">
        <v>92</v>
      </c>
      <c r="E120" s="62" t="s">
        <v>325</v>
      </c>
      <c r="F120" s="62" t="s">
        <v>130</v>
      </c>
      <c r="G120" s="62" t="s">
        <v>95</v>
      </c>
      <c r="H120" s="62" t="s">
        <v>326</v>
      </c>
      <c r="I120" s="64">
        <v>85749.17</v>
      </c>
    </row>
    <row r="121" spans="1:9" x14ac:dyDescent="0.2">
      <c r="A121" s="62" t="s">
        <v>323</v>
      </c>
      <c r="B121" s="63">
        <v>43973</v>
      </c>
      <c r="C121" s="62" t="s">
        <v>40</v>
      </c>
      <c r="D121" s="62" t="s">
        <v>92</v>
      </c>
      <c r="E121" s="62" t="s">
        <v>222</v>
      </c>
      <c r="F121" s="62" t="s">
        <v>94</v>
      </c>
      <c r="G121" s="62" t="s">
        <v>95</v>
      </c>
      <c r="H121" s="62" t="s">
        <v>105</v>
      </c>
      <c r="I121" s="64">
        <v>0</v>
      </c>
    </row>
    <row r="122" spans="1:9" x14ac:dyDescent="0.2">
      <c r="A122" s="62" t="s">
        <v>327</v>
      </c>
      <c r="B122" s="63">
        <v>43970</v>
      </c>
      <c r="C122" s="62" t="s">
        <v>40</v>
      </c>
      <c r="D122" s="62" t="s">
        <v>92</v>
      </c>
      <c r="E122" s="62" t="s">
        <v>328</v>
      </c>
      <c r="F122" s="62" t="s">
        <v>111</v>
      </c>
      <c r="G122" s="62" t="s">
        <v>95</v>
      </c>
      <c r="H122" s="62" t="s">
        <v>329</v>
      </c>
      <c r="I122" s="64">
        <v>76229</v>
      </c>
    </row>
    <row r="123" spans="1:9" x14ac:dyDescent="0.2">
      <c r="A123" s="62" t="s">
        <v>332</v>
      </c>
      <c r="B123" s="63">
        <v>43964</v>
      </c>
      <c r="C123" s="62" t="s">
        <v>40</v>
      </c>
      <c r="D123" s="62" t="s">
        <v>92</v>
      </c>
      <c r="E123" s="62" t="s">
        <v>160</v>
      </c>
      <c r="F123" s="62" t="s">
        <v>111</v>
      </c>
      <c r="G123" s="62" t="s">
        <v>95</v>
      </c>
      <c r="H123" s="62" t="s">
        <v>105</v>
      </c>
      <c r="I123" s="64">
        <v>16200</v>
      </c>
    </row>
    <row r="124" spans="1:9" x14ac:dyDescent="0.2">
      <c r="A124" s="62" t="s">
        <v>330</v>
      </c>
      <c r="B124" s="63">
        <v>43964</v>
      </c>
      <c r="C124" s="62" t="s">
        <v>40</v>
      </c>
      <c r="D124" s="62" t="s">
        <v>92</v>
      </c>
      <c r="E124" s="62" t="s">
        <v>331</v>
      </c>
      <c r="F124" s="62" t="s">
        <v>111</v>
      </c>
      <c r="G124" s="62" t="s">
        <v>95</v>
      </c>
      <c r="H124" s="62" t="s">
        <v>105</v>
      </c>
      <c r="I124" s="64">
        <v>95000</v>
      </c>
    </row>
    <row r="125" spans="1:9" x14ac:dyDescent="0.2">
      <c r="A125" s="62" t="s">
        <v>333</v>
      </c>
      <c r="B125" s="63">
        <v>43955</v>
      </c>
      <c r="C125" s="62" t="s">
        <v>91</v>
      </c>
      <c r="D125" s="62" t="s">
        <v>92</v>
      </c>
      <c r="E125" s="62" t="s">
        <v>334</v>
      </c>
      <c r="F125" s="62" t="s">
        <v>103</v>
      </c>
      <c r="G125" s="62" t="s">
        <v>335</v>
      </c>
      <c r="H125" s="62" t="s">
        <v>105</v>
      </c>
      <c r="I125" s="64">
        <v>95005.05</v>
      </c>
    </row>
    <row r="126" spans="1:9" x14ac:dyDescent="0.2">
      <c r="A126" s="62" t="s">
        <v>336</v>
      </c>
      <c r="B126" s="63">
        <v>43951</v>
      </c>
      <c r="C126" s="62" t="s">
        <v>40</v>
      </c>
      <c r="D126" s="62" t="s">
        <v>92</v>
      </c>
      <c r="E126" s="62" t="s">
        <v>118</v>
      </c>
      <c r="F126" s="62" t="s">
        <v>111</v>
      </c>
      <c r="G126" s="62" t="s">
        <v>95</v>
      </c>
      <c r="H126" s="62" t="s">
        <v>337</v>
      </c>
      <c r="I126" s="64">
        <v>678504.33</v>
      </c>
    </row>
    <row r="127" spans="1:9" x14ac:dyDescent="0.2">
      <c r="A127" s="62" t="s">
        <v>338</v>
      </c>
      <c r="B127" s="63">
        <v>43943</v>
      </c>
      <c r="C127" s="62" t="s">
        <v>40</v>
      </c>
      <c r="D127" s="62" t="s">
        <v>92</v>
      </c>
      <c r="E127" s="62" t="s">
        <v>302</v>
      </c>
      <c r="F127" s="62" t="s">
        <v>339</v>
      </c>
      <c r="G127" s="62" t="s">
        <v>95</v>
      </c>
      <c r="H127" s="62" t="s">
        <v>340</v>
      </c>
      <c r="I127" s="64">
        <v>94026</v>
      </c>
    </row>
    <row r="128" spans="1:9" x14ac:dyDescent="0.2">
      <c r="A128" s="62" t="s">
        <v>351</v>
      </c>
      <c r="B128" s="63">
        <v>43942</v>
      </c>
      <c r="C128" s="62" t="s">
        <v>40</v>
      </c>
      <c r="D128" s="62" t="s">
        <v>92</v>
      </c>
      <c r="E128" s="62" t="s">
        <v>352</v>
      </c>
      <c r="F128" s="62" t="s">
        <v>146</v>
      </c>
      <c r="G128" s="62" t="s">
        <v>95</v>
      </c>
      <c r="H128" s="62" t="s">
        <v>353</v>
      </c>
      <c r="I128" s="64">
        <v>56738.17</v>
      </c>
    </row>
    <row r="129" spans="1:9" x14ac:dyDescent="0.2">
      <c r="A129" s="62" t="s">
        <v>344</v>
      </c>
      <c r="B129" s="63">
        <v>43942</v>
      </c>
      <c r="C129" s="62" t="s">
        <v>40</v>
      </c>
      <c r="D129" s="62" t="s">
        <v>92</v>
      </c>
      <c r="E129" s="62" t="s">
        <v>252</v>
      </c>
      <c r="F129" s="62" t="s">
        <v>208</v>
      </c>
      <c r="G129" s="62" t="s">
        <v>95</v>
      </c>
      <c r="H129" s="62" t="s">
        <v>345</v>
      </c>
      <c r="I129" s="64">
        <v>67736</v>
      </c>
    </row>
    <row r="130" spans="1:9" x14ac:dyDescent="0.2">
      <c r="A130" s="62" t="s">
        <v>346</v>
      </c>
      <c r="B130" s="63">
        <v>43942</v>
      </c>
      <c r="C130" s="62" t="s">
        <v>40</v>
      </c>
      <c r="D130" s="62" t="s">
        <v>92</v>
      </c>
      <c r="E130" s="62" t="s">
        <v>294</v>
      </c>
      <c r="F130" s="62" t="s">
        <v>125</v>
      </c>
      <c r="G130" s="62" t="s">
        <v>95</v>
      </c>
      <c r="H130" s="62" t="s">
        <v>347</v>
      </c>
      <c r="I130" s="64">
        <v>77563.25</v>
      </c>
    </row>
    <row r="131" spans="1:9" x14ac:dyDescent="0.2">
      <c r="A131" s="62" t="s">
        <v>348</v>
      </c>
      <c r="B131" s="63">
        <v>43942</v>
      </c>
      <c r="C131" s="62" t="s">
        <v>40</v>
      </c>
      <c r="D131" s="62" t="s">
        <v>92</v>
      </c>
      <c r="E131" s="62" t="s">
        <v>349</v>
      </c>
      <c r="F131" s="62" t="s">
        <v>111</v>
      </c>
      <c r="G131" s="62" t="s">
        <v>95</v>
      </c>
      <c r="H131" s="62" t="s">
        <v>350</v>
      </c>
      <c r="I131" s="64">
        <v>69849</v>
      </c>
    </row>
    <row r="132" spans="1:9" x14ac:dyDescent="0.2">
      <c r="A132" s="62" t="s">
        <v>341</v>
      </c>
      <c r="B132" s="63">
        <v>43942</v>
      </c>
      <c r="C132" s="62" t="s">
        <v>40</v>
      </c>
      <c r="D132" s="62" t="s">
        <v>92</v>
      </c>
      <c r="E132" s="62" t="s">
        <v>342</v>
      </c>
      <c r="F132" s="62" t="s">
        <v>146</v>
      </c>
      <c r="G132" s="62" t="s">
        <v>95</v>
      </c>
      <c r="H132" s="62" t="s">
        <v>343</v>
      </c>
      <c r="I132" s="64">
        <v>81271.679999999993</v>
      </c>
    </row>
  </sheetData>
  <sheetProtection sort="0" autoFilter="0"/>
  <pageMargins left="0.59055118110236227" right="0.59055118110236227" top="0.78740157480314965" bottom="0.78740157480314965" header="0.31496062992125984" footer="0.31496062992125984"/>
  <pageSetup paperSize="9" orientation="landscape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1064-6419-4BAB-B0C0-B1F5597E3382}">
  <sheetPr>
    <tabColor rgb="FF7FFFD4"/>
  </sheetPr>
  <dimension ref="A1:K65"/>
  <sheetViews>
    <sheetView view="pageBreakPreview" topLeftCell="A16" zoomScale="115" zoomScaleNormal="100" zoomScaleSheetLayoutView="115" workbookViewId="0">
      <selection activeCell="E58" sqref="E58:E63"/>
    </sheetView>
  </sheetViews>
  <sheetFormatPr defaultRowHeight="12.75" x14ac:dyDescent="0.2"/>
  <cols>
    <col min="1" max="1" width="7" style="12" customWidth="1"/>
    <col min="2" max="2" width="15.5703125" style="12" customWidth="1"/>
    <col min="3" max="3" width="32" style="12" customWidth="1"/>
    <col min="4" max="4" width="7.140625" style="12" customWidth="1"/>
    <col min="5" max="5" width="9.85546875" style="12" customWidth="1"/>
    <col min="6" max="6" width="12.7109375" style="12" customWidth="1"/>
    <col min="7" max="7" width="17.5703125" style="12" customWidth="1"/>
    <col min="8" max="8" width="9.140625" style="12" customWidth="1"/>
    <col min="9" max="10" width="11" style="12" bestFit="1" customWidth="1"/>
    <col min="11" max="16384" width="9.140625" style="12"/>
  </cols>
  <sheetData>
    <row r="1" spans="2:11" x14ac:dyDescent="0.2">
      <c r="B1" s="32" t="s">
        <v>2</v>
      </c>
      <c r="C1" s="53" t="s">
        <v>11</v>
      </c>
      <c r="D1" s="60"/>
      <c r="E1" s="60"/>
      <c r="F1" s="32"/>
      <c r="G1" s="51"/>
      <c r="H1" s="13"/>
      <c r="I1" s="13"/>
      <c r="J1" s="13"/>
      <c r="K1" s="13"/>
    </row>
    <row r="2" spans="2:11" x14ac:dyDescent="0.2">
      <c r="B2" s="32"/>
      <c r="C2" s="32"/>
      <c r="D2" s="60"/>
      <c r="E2" s="60"/>
      <c r="F2" s="32"/>
      <c r="G2" s="51"/>
    </row>
    <row r="3" spans="2:11" x14ac:dyDescent="0.2">
      <c r="B3" s="59" t="s">
        <v>59</v>
      </c>
      <c r="C3" s="58"/>
      <c r="E3" s="32"/>
      <c r="F3" s="47"/>
      <c r="G3" s="51"/>
    </row>
    <row r="4" spans="2:11" x14ac:dyDescent="0.2">
      <c r="B4" s="57"/>
      <c r="C4" s="57"/>
      <c r="D4" s="38"/>
      <c r="E4" s="38"/>
      <c r="F4" s="36"/>
      <c r="G4" s="35"/>
    </row>
    <row r="5" spans="2:11" x14ac:dyDescent="0.2">
      <c r="B5" s="38" t="s">
        <v>3</v>
      </c>
      <c r="C5" s="38"/>
      <c r="D5" s="38"/>
      <c r="E5" s="38"/>
      <c r="F5" s="36"/>
      <c r="G5" s="35"/>
    </row>
    <row r="6" spans="2:11" x14ac:dyDescent="0.2">
      <c r="B6" s="38" t="s">
        <v>4</v>
      </c>
      <c r="C6" s="38"/>
      <c r="D6" s="38"/>
      <c r="E6" s="38"/>
      <c r="F6" s="36"/>
      <c r="G6" s="35"/>
    </row>
    <row r="7" spans="2:11" x14ac:dyDescent="0.2">
      <c r="B7" s="38" t="s">
        <v>5</v>
      </c>
      <c r="C7" s="38"/>
      <c r="D7" s="38"/>
      <c r="E7" s="38"/>
      <c r="F7" s="36"/>
      <c r="G7" s="35"/>
    </row>
    <row r="8" spans="2:11" x14ac:dyDescent="0.2">
      <c r="B8" s="56" t="s">
        <v>6</v>
      </c>
      <c r="C8" s="56"/>
      <c r="D8" s="38"/>
      <c r="E8" s="38"/>
      <c r="F8" s="36"/>
      <c r="G8" s="35"/>
    </row>
    <row r="9" spans="2:11" x14ac:dyDescent="0.2">
      <c r="B9" s="49" t="s">
        <v>7</v>
      </c>
      <c r="C9" s="49"/>
      <c r="D9" s="38"/>
      <c r="E9" s="38"/>
      <c r="F9" s="36"/>
      <c r="G9" s="35"/>
    </row>
    <row r="10" spans="2:11" x14ac:dyDescent="0.2">
      <c r="B10" s="55" t="s">
        <v>8</v>
      </c>
      <c r="C10" s="55"/>
      <c r="D10" s="38"/>
      <c r="E10" s="38"/>
      <c r="F10" s="36"/>
      <c r="G10" s="35"/>
    </row>
    <row r="11" spans="2:11" x14ac:dyDescent="0.2">
      <c r="B11" s="49"/>
      <c r="C11" s="49"/>
      <c r="D11" s="38"/>
      <c r="E11" s="38"/>
      <c r="F11" s="36"/>
      <c r="G11" s="35"/>
    </row>
    <row r="12" spans="2:11" x14ac:dyDescent="0.2">
      <c r="B12" s="32" t="s">
        <v>9</v>
      </c>
      <c r="C12" s="54" t="s">
        <v>10</v>
      </c>
      <c r="E12" s="38"/>
      <c r="F12" s="36"/>
      <c r="G12" s="35"/>
    </row>
    <row r="13" spans="2:11" x14ac:dyDescent="0.2">
      <c r="B13" s="38"/>
      <c r="C13" s="32"/>
      <c r="E13" s="38"/>
      <c r="F13" s="36"/>
      <c r="G13" s="35"/>
    </row>
    <row r="14" spans="2:11" x14ac:dyDescent="0.2">
      <c r="B14" s="32" t="s">
        <v>12</v>
      </c>
      <c r="C14" s="32" t="s">
        <v>80</v>
      </c>
      <c r="F14" s="32"/>
      <c r="G14" s="51"/>
    </row>
    <row r="15" spans="2:11" x14ac:dyDescent="0.2">
      <c r="B15" s="32"/>
      <c r="C15" s="32"/>
      <c r="E15" s="32"/>
      <c r="F15" s="47"/>
      <c r="G15" s="51"/>
    </row>
    <row r="16" spans="2:11" x14ac:dyDescent="0.2">
      <c r="B16" s="32" t="s">
        <v>60</v>
      </c>
      <c r="C16" s="32" t="s">
        <v>61</v>
      </c>
      <c r="D16" s="18"/>
      <c r="E16" s="32"/>
      <c r="F16" s="47"/>
      <c r="G16" s="51"/>
    </row>
    <row r="17" spans="1:7" x14ac:dyDescent="0.2">
      <c r="B17" s="32" t="s">
        <v>63</v>
      </c>
      <c r="C17" s="32" t="s">
        <v>64</v>
      </c>
      <c r="D17" s="18"/>
      <c r="E17" s="32"/>
      <c r="F17" s="47"/>
      <c r="G17" s="51"/>
    </row>
    <row r="18" spans="1:7" x14ac:dyDescent="0.2">
      <c r="B18" s="32" t="s">
        <v>62</v>
      </c>
      <c r="C18" s="53" t="s">
        <v>14</v>
      </c>
      <c r="E18" s="32"/>
      <c r="F18" s="47"/>
      <c r="G18" s="51"/>
    </row>
    <row r="19" spans="1:7" ht="12.75" customHeight="1" x14ac:dyDescent="0.2">
      <c r="B19" s="32" t="s">
        <v>13</v>
      </c>
      <c r="C19" s="53" t="s">
        <v>14</v>
      </c>
      <c r="E19" s="52"/>
      <c r="F19" s="52"/>
      <c r="G19" s="51"/>
    </row>
    <row r="20" spans="1:7" x14ac:dyDescent="0.2">
      <c r="B20" s="50"/>
      <c r="C20" s="50"/>
      <c r="D20" s="38"/>
      <c r="E20" s="49"/>
      <c r="F20" s="41"/>
      <c r="G20" s="35"/>
    </row>
    <row r="21" spans="1:7" x14ac:dyDescent="0.2">
      <c r="A21" s="18" t="s">
        <v>57</v>
      </c>
      <c r="B21" s="48" t="s">
        <v>15</v>
      </c>
      <c r="C21" s="48"/>
      <c r="D21" s="47" t="s">
        <v>16</v>
      </c>
      <c r="E21" s="47" t="s">
        <v>17</v>
      </c>
      <c r="F21" s="47" t="s">
        <v>18</v>
      </c>
      <c r="G21" s="46" t="s">
        <v>0</v>
      </c>
    </row>
    <row r="22" spans="1:7" x14ac:dyDescent="0.2">
      <c r="A22" s="18"/>
      <c r="B22" s="44" t="s">
        <v>19</v>
      </c>
      <c r="C22" s="44"/>
      <c r="D22" s="36" t="s">
        <v>20</v>
      </c>
      <c r="E22" s="45">
        <v>356</v>
      </c>
      <c r="F22" s="1">
        <v>48</v>
      </c>
      <c r="G22" s="2">
        <f>E22*F22</f>
        <v>17088</v>
      </c>
    </row>
    <row r="23" spans="1:7" x14ac:dyDescent="0.2">
      <c r="A23" s="18"/>
      <c r="B23" s="44" t="s">
        <v>1</v>
      </c>
      <c r="C23" s="44"/>
      <c r="D23" s="36" t="s">
        <v>20</v>
      </c>
      <c r="E23" s="45">
        <v>356</v>
      </c>
      <c r="F23" s="1">
        <v>97</v>
      </c>
      <c r="G23" s="2">
        <f>E23*F23</f>
        <v>34532</v>
      </c>
    </row>
    <row r="24" spans="1:7" x14ac:dyDescent="0.2">
      <c r="B24" s="44" t="s">
        <v>21</v>
      </c>
      <c r="C24" s="44"/>
      <c r="D24" s="36" t="s">
        <v>22</v>
      </c>
      <c r="E24" s="45">
        <v>2</v>
      </c>
      <c r="F24" s="1">
        <v>4468</v>
      </c>
      <c r="G24" s="2">
        <f>E24*F24</f>
        <v>8936</v>
      </c>
    </row>
    <row r="25" spans="1:7" x14ac:dyDescent="0.2">
      <c r="B25" s="44" t="s">
        <v>23</v>
      </c>
      <c r="C25" s="44"/>
      <c r="D25" s="36" t="s">
        <v>24</v>
      </c>
      <c r="E25" s="45">
        <v>8</v>
      </c>
      <c r="F25" s="1">
        <v>663</v>
      </c>
      <c r="G25" s="2">
        <f>E25*F25</f>
        <v>5304</v>
      </c>
    </row>
    <row r="26" spans="1:7" x14ac:dyDescent="0.2">
      <c r="B26" s="44"/>
      <c r="C26" s="44"/>
      <c r="D26" s="36"/>
      <c r="E26" s="45"/>
      <c r="F26" s="1"/>
      <c r="G26" s="2"/>
    </row>
    <row r="27" spans="1:7" x14ac:dyDescent="0.2">
      <c r="B27" s="44" t="s">
        <v>25</v>
      </c>
      <c r="C27" s="44"/>
      <c r="D27" s="36" t="s">
        <v>22</v>
      </c>
      <c r="E27" s="45">
        <v>1</v>
      </c>
      <c r="F27" s="1">
        <v>11302</v>
      </c>
      <c r="G27" s="2">
        <f>E27*F27</f>
        <v>11302</v>
      </c>
    </row>
    <row r="28" spans="1:7" x14ac:dyDescent="0.2">
      <c r="B28" s="44" t="s">
        <v>23</v>
      </c>
      <c r="C28" s="44"/>
      <c r="D28" s="36" t="s">
        <v>24</v>
      </c>
      <c r="E28" s="45">
        <v>6</v>
      </c>
      <c r="F28" s="1">
        <v>663</v>
      </c>
      <c r="G28" s="2">
        <f>E28*F28</f>
        <v>3978</v>
      </c>
    </row>
    <row r="29" spans="1:7" x14ac:dyDescent="0.2">
      <c r="B29" s="44"/>
      <c r="C29" s="44"/>
      <c r="D29" s="36"/>
      <c r="E29" s="45"/>
      <c r="F29" s="1"/>
      <c r="G29" s="2"/>
    </row>
    <row r="30" spans="1:7" x14ac:dyDescent="0.2">
      <c r="B30" s="44" t="s">
        <v>26</v>
      </c>
      <c r="C30" s="44"/>
      <c r="D30" s="36" t="s">
        <v>22</v>
      </c>
      <c r="E30" s="45">
        <v>0</v>
      </c>
      <c r="F30" s="1">
        <v>4444</v>
      </c>
      <c r="G30" s="2">
        <f>E30*F30</f>
        <v>0</v>
      </c>
    </row>
    <row r="31" spans="1:7" x14ac:dyDescent="0.2">
      <c r="B31" s="44" t="s">
        <v>27</v>
      </c>
      <c r="C31" s="44"/>
      <c r="D31" s="36" t="s">
        <v>22</v>
      </c>
      <c r="E31" s="45">
        <v>0</v>
      </c>
      <c r="F31" s="1">
        <v>4444</v>
      </c>
      <c r="G31" s="2">
        <f>E31*F31</f>
        <v>0</v>
      </c>
    </row>
    <row r="32" spans="1:7" x14ac:dyDescent="0.2">
      <c r="B32" s="44"/>
      <c r="C32" s="44"/>
      <c r="D32" s="36"/>
      <c r="E32" s="45"/>
      <c r="F32" s="36"/>
      <c r="G32" s="2"/>
    </row>
    <row r="33" spans="1:7" x14ac:dyDescent="0.2">
      <c r="B33" s="44" t="s">
        <v>28</v>
      </c>
      <c r="C33" s="44"/>
      <c r="D33" s="36" t="s">
        <v>22</v>
      </c>
      <c r="E33" s="43">
        <v>1</v>
      </c>
      <c r="F33" s="1">
        <v>3128</v>
      </c>
      <c r="G33" s="2">
        <f>E33*F33</f>
        <v>3128</v>
      </c>
    </row>
    <row r="34" spans="1:7" x14ac:dyDescent="0.2">
      <c r="B34" s="44" t="s">
        <v>29</v>
      </c>
      <c r="C34" s="44"/>
      <c r="D34" s="36" t="s">
        <v>22</v>
      </c>
      <c r="E34" s="43">
        <v>1</v>
      </c>
      <c r="F34" s="1">
        <v>3128</v>
      </c>
      <c r="G34" s="2">
        <f>E34*F34</f>
        <v>3128</v>
      </c>
    </row>
    <row r="35" spans="1:7" x14ac:dyDescent="0.2">
      <c r="B35" s="38"/>
      <c r="C35" s="38"/>
      <c r="D35" s="32"/>
      <c r="E35" s="9"/>
      <c r="F35" s="40"/>
      <c r="G35" s="3"/>
    </row>
    <row r="36" spans="1:7" x14ac:dyDescent="0.2">
      <c r="B36" s="38" t="s">
        <v>79</v>
      </c>
      <c r="C36" s="38"/>
      <c r="D36" s="32"/>
      <c r="E36" s="10"/>
      <c r="F36" s="42"/>
      <c r="G36" s="3"/>
    </row>
    <row r="37" spans="1:7" x14ac:dyDescent="0.2">
      <c r="B37" s="38" t="s">
        <v>30</v>
      </c>
      <c r="C37" s="38"/>
      <c r="D37" s="41" t="s">
        <v>31</v>
      </c>
      <c r="E37" s="9">
        <v>1400</v>
      </c>
      <c r="F37" s="1">
        <v>0</v>
      </c>
      <c r="G37" s="2">
        <f>E37*F37</f>
        <v>0</v>
      </c>
    </row>
    <row r="38" spans="1:7" x14ac:dyDescent="0.2">
      <c r="B38" s="38" t="s">
        <v>32</v>
      </c>
      <c r="C38" s="38"/>
      <c r="D38" s="41" t="s">
        <v>22</v>
      </c>
      <c r="E38" s="9">
        <v>0</v>
      </c>
      <c r="F38" s="1">
        <v>0</v>
      </c>
      <c r="G38" s="2">
        <f>E38*F38</f>
        <v>0</v>
      </c>
    </row>
    <row r="39" spans="1:7" x14ac:dyDescent="0.2">
      <c r="B39" s="38" t="s">
        <v>33</v>
      </c>
      <c r="C39" s="38"/>
      <c r="D39" s="41" t="s">
        <v>22</v>
      </c>
      <c r="E39" s="10">
        <v>0</v>
      </c>
      <c r="F39" s="40">
        <v>0</v>
      </c>
      <c r="G39" s="2">
        <f>E39*F39</f>
        <v>0</v>
      </c>
    </row>
    <row r="40" spans="1:7" x14ac:dyDescent="0.2">
      <c r="A40" s="18" t="s">
        <v>58</v>
      </c>
      <c r="B40" s="31"/>
      <c r="C40" s="31"/>
      <c r="D40" s="4"/>
      <c r="E40" s="5"/>
      <c r="F40" s="36"/>
      <c r="G40" s="3"/>
    </row>
    <row r="41" spans="1:7" x14ac:dyDescent="0.2">
      <c r="B41" s="38" t="s">
        <v>34</v>
      </c>
      <c r="C41" s="38"/>
      <c r="D41" s="38"/>
      <c r="E41" s="37"/>
      <c r="F41" s="36"/>
      <c r="G41" s="8">
        <f>SUM(G21:G40)</f>
        <v>87396</v>
      </c>
    </row>
    <row r="42" spans="1:7" x14ac:dyDescent="0.2">
      <c r="B42" s="38" t="s">
        <v>35</v>
      </c>
      <c r="C42" s="38"/>
      <c r="D42" s="38"/>
      <c r="E42" s="37"/>
      <c r="F42" s="36"/>
      <c r="G42" s="6">
        <f>+G41*0.15</f>
        <v>13109.4</v>
      </c>
    </row>
    <row r="43" spans="1:7" ht="13.5" thickBot="1" x14ac:dyDescent="0.25">
      <c r="B43" s="32" t="s">
        <v>0</v>
      </c>
      <c r="C43" s="32"/>
      <c r="D43" s="38"/>
      <c r="E43" s="37"/>
      <c r="F43" s="36"/>
      <c r="G43" s="7">
        <f>+G42+G41</f>
        <v>100505.4</v>
      </c>
    </row>
    <row r="44" spans="1:7" x14ac:dyDescent="0.2">
      <c r="B44" s="32"/>
      <c r="C44" s="32"/>
      <c r="D44" s="38"/>
      <c r="E44" s="37"/>
      <c r="F44" s="36"/>
      <c r="G44" s="39"/>
    </row>
    <row r="45" spans="1:7" x14ac:dyDescent="0.2">
      <c r="B45" s="32"/>
      <c r="C45" s="32"/>
      <c r="D45" s="38"/>
      <c r="E45" s="37"/>
      <c r="F45" s="36"/>
      <c r="G45" s="39"/>
    </row>
    <row r="46" spans="1:7" x14ac:dyDescent="0.2">
      <c r="B46" s="32"/>
      <c r="C46" s="32"/>
      <c r="D46" s="38"/>
      <c r="E46" s="37"/>
      <c r="F46" s="36"/>
      <c r="G46" s="39"/>
    </row>
    <row r="47" spans="1:7" x14ac:dyDescent="0.2">
      <c r="B47" s="32"/>
      <c r="C47" s="32"/>
      <c r="D47" s="38"/>
      <c r="E47" s="37"/>
      <c r="F47" s="36"/>
      <c r="G47" s="39"/>
    </row>
    <row r="48" spans="1:7" x14ac:dyDescent="0.2">
      <c r="B48" s="31"/>
      <c r="C48" s="31"/>
      <c r="D48" s="38"/>
      <c r="E48" s="37"/>
      <c r="F48" s="36"/>
      <c r="G48" s="35"/>
    </row>
    <row r="49" spans="1:8" x14ac:dyDescent="0.2">
      <c r="B49" s="32" t="s">
        <v>36</v>
      </c>
      <c r="C49" s="32"/>
      <c r="D49" s="32"/>
      <c r="E49" s="34"/>
      <c r="F49" s="32"/>
      <c r="G49" s="33"/>
    </row>
    <row r="50" spans="1:8" x14ac:dyDescent="0.2">
      <c r="B50" s="32" t="s">
        <v>78</v>
      </c>
      <c r="C50" s="32"/>
      <c r="D50" s="31"/>
      <c r="E50" s="31"/>
      <c r="F50" s="31"/>
      <c r="G50" s="31"/>
    </row>
    <row r="52" spans="1:8" x14ac:dyDescent="0.2">
      <c r="B52" s="18" t="s">
        <v>72</v>
      </c>
      <c r="C52" s="30"/>
      <c r="E52" s="18" t="s">
        <v>66</v>
      </c>
      <c r="F52" s="29">
        <v>1227780</v>
      </c>
    </row>
    <row r="53" spans="1:8" x14ac:dyDescent="0.2">
      <c r="B53" s="18" t="s">
        <v>73</v>
      </c>
      <c r="C53" s="28"/>
      <c r="E53" s="18" t="s">
        <v>67</v>
      </c>
      <c r="F53" s="27">
        <v>44095</v>
      </c>
      <c r="G53" s="24"/>
    </row>
    <row r="54" spans="1:8" x14ac:dyDescent="0.2">
      <c r="B54" s="18" t="s">
        <v>74</v>
      </c>
      <c r="C54" s="26"/>
      <c r="E54" s="18" t="s">
        <v>69</v>
      </c>
      <c r="F54" s="25">
        <v>94466</v>
      </c>
      <c r="G54" s="24"/>
    </row>
    <row r="55" spans="1:8" x14ac:dyDescent="0.2">
      <c r="B55" s="18"/>
      <c r="C55" s="20"/>
      <c r="E55" s="18" t="s">
        <v>68</v>
      </c>
      <c r="F55" s="23" t="s">
        <v>40</v>
      </c>
    </row>
    <row r="56" spans="1:8" x14ac:dyDescent="0.2">
      <c r="B56" s="18"/>
      <c r="C56" s="20"/>
      <c r="E56" s="18"/>
      <c r="F56" s="20"/>
    </row>
    <row r="57" spans="1:8" x14ac:dyDescent="0.2">
      <c r="A57" s="18" t="s">
        <v>56</v>
      </c>
      <c r="B57" s="21" t="s">
        <v>43</v>
      </c>
      <c r="C57" s="21" t="s">
        <v>44</v>
      </c>
      <c r="D57" s="21" t="s">
        <v>45</v>
      </c>
      <c r="E57" s="22" t="s">
        <v>46</v>
      </c>
      <c r="F57" s="22" t="s">
        <v>47</v>
      </c>
      <c r="G57" s="22" t="s">
        <v>48</v>
      </c>
      <c r="H57" s="21" t="s">
        <v>0</v>
      </c>
    </row>
    <row r="58" spans="1:8" x14ac:dyDescent="0.2">
      <c r="B58" s="20" t="s">
        <v>42</v>
      </c>
      <c r="C58" s="20" t="s">
        <v>49</v>
      </c>
      <c r="D58" s="20" t="s">
        <v>50</v>
      </c>
      <c r="E58" s="19">
        <f>G22+G31+G33</f>
        <v>20216</v>
      </c>
      <c r="F58" s="19"/>
      <c r="G58" s="19"/>
      <c r="H58" s="16">
        <f t="shared" ref="H58:H63" si="0">SUM(E58:G58)</f>
        <v>20216</v>
      </c>
    </row>
    <row r="59" spans="1:8" x14ac:dyDescent="0.2">
      <c r="B59" s="20" t="s">
        <v>1</v>
      </c>
      <c r="C59" s="20" t="s">
        <v>49</v>
      </c>
      <c r="D59" s="20" t="s">
        <v>51</v>
      </c>
      <c r="E59" s="19">
        <f>G23+G30+G34</f>
        <v>37660</v>
      </c>
      <c r="F59" s="19"/>
      <c r="G59" s="19"/>
      <c r="H59" s="16">
        <f t="shared" si="0"/>
        <v>37660</v>
      </c>
    </row>
    <row r="60" spans="1:8" x14ac:dyDescent="0.2">
      <c r="B60" s="20" t="s">
        <v>41</v>
      </c>
      <c r="C60" s="20" t="s">
        <v>49</v>
      </c>
      <c r="D60" s="20" t="s">
        <v>50</v>
      </c>
      <c r="E60" s="19">
        <v>11979.5</v>
      </c>
      <c r="F60" s="19"/>
      <c r="G60" s="19"/>
      <c r="H60" s="16">
        <f t="shared" si="0"/>
        <v>11979.5</v>
      </c>
    </row>
    <row r="61" spans="1:8" x14ac:dyDescent="0.2">
      <c r="B61" s="20" t="s">
        <v>42</v>
      </c>
      <c r="C61" s="20" t="s">
        <v>52</v>
      </c>
      <c r="D61" s="20" t="s">
        <v>53</v>
      </c>
      <c r="E61" s="19">
        <v>8000</v>
      </c>
      <c r="F61" s="19"/>
      <c r="G61" s="19">
        <v>912</v>
      </c>
      <c r="H61" s="16">
        <f t="shared" si="0"/>
        <v>8912</v>
      </c>
    </row>
    <row r="62" spans="1:8" x14ac:dyDescent="0.2">
      <c r="B62" s="20" t="s">
        <v>1</v>
      </c>
      <c r="C62" s="20" t="s">
        <v>52</v>
      </c>
      <c r="D62" s="20" t="s">
        <v>53</v>
      </c>
      <c r="E62" s="19">
        <v>8000</v>
      </c>
      <c r="F62" s="19"/>
      <c r="G62" s="19">
        <v>912</v>
      </c>
      <c r="H62" s="16">
        <f t="shared" si="0"/>
        <v>8912</v>
      </c>
    </row>
    <row r="63" spans="1:8" x14ac:dyDescent="0.2">
      <c r="B63" s="20" t="s">
        <v>54</v>
      </c>
      <c r="C63" s="20" t="s">
        <v>52</v>
      </c>
      <c r="D63" s="20" t="s">
        <v>53</v>
      </c>
      <c r="E63" s="19">
        <v>10000</v>
      </c>
      <c r="F63" s="19"/>
      <c r="G63" s="19">
        <v>1302</v>
      </c>
      <c r="H63" s="16">
        <f t="shared" si="0"/>
        <v>11302</v>
      </c>
    </row>
    <row r="64" spans="1:8" x14ac:dyDescent="0.2">
      <c r="A64" s="18" t="s">
        <v>55</v>
      </c>
    </row>
    <row r="65" spans="7:8" x14ac:dyDescent="0.2">
      <c r="G65" s="17" t="s">
        <v>65</v>
      </c>
      <c r="H65" s="16">
        <f>SUM(H57:H64)</f>
        <v>98981.5</v>
      </c>
    </row>
  </sheetData>
  <conditionalFormatting sqref="G41">
    <cfRule type="expression" dxfId="1" priority="1">
      <formula>G41&lt;&gt;H63</formula>
    </cfRule>
  </conditionalFormatting>
  <printOptions horizontalCentered="1"/>
  <pageMargins left="0.59055118110236227" right="0.59055118110236227" top="1.4960629921259843" bottom="0.59055118110236227" header="0.31496062992125984" footer="0.31496062992125984"/>
  <pageSetup paperSize="9" orientation="portrait" horizontalDpi="300" verticalDpi="300" r:id="rId1"/>
  <headerFooter differentFirst="1" scaleWithDoc="0">
    <oddFooter>&amp;C&amp;G</oddFooter>
    <firstHeader>&amp;C&amp;G</firstHeader>
    <firstFooter>&amp;C&amp;G</first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133B4-EBF4-4305-AC9D-B7920E10BCAB}">
  <sheetPr>
    <tabColor rgb="FF7FFFD4"/>
  </sheetPr>
  <dimension ref="A1:K65"/>
  <sheetViews>
    <sheetView view="pageBreakPreview" topLeftCell="A25" zoomScale="115" zoomScaleNormal="100" zoomScaleSheetLayoutView="115" workbookViewId="0">
      <selection activeCell="G53" sqref="G53"/>
    </sheetView>
  </sheetViews>
  <sheetFormatPr defaultRowHeight="12.75" x14ac:dyDescent="0.2"/>
  <cols>
    <col min="1" max="1" width="7" style="12" customWidth="1"/>
    <col min="2" max="2" width="15.5703125" style="12" customWidth="1"/>
    <col min="3" max="3" width="32" style="12" customWidth="1"/>
    <col min="4" max="4" width="7.140625" style="12" customWidth="1"/>
    <col min="5" max="5" width="9.85546875" style="12" customWidth="1"/>
    <col min="6" max="6" width="12.7109375" style="12" customWidth="1"/>
    <col min="7" max="7" width="17.5703125" style="12" customWidth="1"/>
    <col min="8" max="8" width="9.140625" style="12" customWidth="1"/>
    <col min="9" max="10" width="11" style="12" bestFit="1" customWidth="1"/>
    <col min="11" max="16384" width="9.140625" style="12"/>
  </cols>
  <sheetData>
    <row r="1" spans="2:11" x14ac:dyDescent="0.2">
      <c r="B1" s="32" t="s">
        <v>419</v>
      </c>
      <c r="C1" s="53" t="s">
        <v>418</v>
      </c>
      <c r="D1" s="60"/>
      <c r="E1" s="60"/>
      <c r="F1" s="32"/>
      <c r="G1" s="51"/>
      <c r="H1" s="13"/>
      <c r="I1" s="13"/>
      <c r="J1" s="13"/>
      <c r="K1" s="13"/>
    </row>
    <row r="2" spans="2:11" x14ac:dyDescent="0.2">
      <c r="B2" s="32"/>
      <c r="C2" s="32"/>
      <c r="D2" s="60"/>
      <c r="E2" s="60"/>
      <c r="F2" s="32"/>
      <c r="G2" s="51"/>
    </row>
    <row r="3" spans="2:11" x14ac:dyDescent="0.2">
      <c r="B3" s="59" t="s">
        <v>59</v>
      </c>
      <c r="C3" s="58"/>
      <c r="E3" s="32"/>
      <c r="F3" s="47"/>
      <c r="G3" s="51"/>
    </row>
    <row r="4" spans="2:11" x14ac:dyDescent="0.2">
      <c r="B4" s="57"/>
      <c r="C4" s="57"/>
      <c r="D4" s="38"/>
      <c r="E4" s="38"/>
      <c r="F4" s="36"/>
      <c r="G4" s="35"/>
    </row>
    <row r="5" spans="2:11" x14ac:dyDescent="0.2">
      <c r="B5" s="38" t="s">
        <v>3</v>
      </c>
      <c r="C5" s="38"/>
      <c r="D5" s="38"/>
      <c r="E5" s="38"/>
      <c r="F5" s="36"/>
      <c r="G5" s="35"/>
    </row>
    <row r="6" spans="2:11" x14ac:dyDescent="0.2">
      <c r="B6" s="38" t="s">
        <v>4</v>
      </c>
      <c r="C6" s="38"/>
      <c r="D6" s="38"/>
      <c r="E6" s="38"/>
      <c r="F6" s="36"/>
      <c r="G6" s="35"/>
    </row>
    <row r="7" spans="2:11" x14ac:dyDescent="0.2">
      <c r="B7" s="38" t="s">
        <v>5</v>
      </c>
      <c r="C7" s="38"/>
      <c r="D7" s="38"/>
      <c r="E7" s="38"/>
      <c r="F7" s="36"/>
      <c r="G7" s="35"/>
    </row>
    <row r="8" spans="2:11" x14ac:dyDescent="0.2">
      <c r="B8" s="56" t="s">
        <v>6</v>
      </c>
      <c r="C8" s="56"/>
      <c r="D8" s="38"/>
      <c r="E8" s="38"/>
      <c r="F8" s="36"/>
      <c r="G8" s="35"/>
    </row>
    <row r="9" spans="2:11" x14ac:dyDescent="0.2">
      <c r="B9" s="49" t="s">
        <v>7</v>
      </c>
      <c r="C9" s="49"/>
      <c r="D9" s="38"/>
      <c r="E9" s="38"/>
      <c r="F9" s="36"/>
      <c r="G9" s="35"/>
    </row>
    <row r="10" spans="2:11" x14ac:dyDescent="0.2">
      <c r="B10" s="55" t="s">
        <v>8</v>
      </c>
      <c r="C10" s="55"/>
      <c r="D10" s="38"/>
      <c r="E10" s="38"/>
      <c r="F10" s="36"/>
      <c r="G10" s="35"/>
    </row>
    <row r="11" spans="2:11" x14ac:dyDescent="0.2">
      <c r="B11" s="49"/>
      <c r="C11" s="49"/>
      <c r="D11" s="38"/>
      <c r="E11" s="38"/>
      <c r="F11" s="36"/>
      <c r="G11" s="35"/>
    </row>
    <row r="12" spans="2:11" x14ac:dyDescent="0.2">
      <c r="B12" s="32" t="s">
        <v>9</v>
      </c>
      <c r="C12" s="54" t="s">
        <v>10</v>
      </c>
      <c r="E12" s="38"/>
      <c r="F12" s="36"/>
      <c r="G12" s="35"/>
    </row>
    <row r="13" spans="2:11" x14ac:dyDescent="0.2">
      <c r="B13" s="38"/>
      <c r="C13" s="32"/>
      <c r="E13" s="38"/>
      <c r="F13" s="36"/>
      <c r="G13" s="35"/>
    </row>
    <row r="14" spans="2:11" x14ac:dyDescent="0.2">
      <c r="B14" s="32" t="s">
        <v>12</v>
      </c>
      <c r="C14" s="32" t="s">
        <v>80</v>
      </c>
      <c r="F14" s="32"/>
      <c r="G14" s="51"/>
    </row>
    <row r="15" spans="2:11" x14ac:dyDescent="0.2">
      <c r="B15" s="32"/>
      <c r="C15" s="32"/>
      <c r="E15" s="32"/>
      <c r="F15" s="47"/>
      <c r="G15" s="51"/>
    </row>
    <row r="16" spans="2:11" x14ac:dyDescent="0.2">
      <c r="B16" s="32" t="s">
        <v>60</v>
      </c>
      <c r="C16" s="32" t="s">
        <v>61</v>
      </c>
      <c r="D16" s="18"/>
      <c r="E16" s="32"/>
      <c r="F16" s="47"/>
      <c r="G16" s="51"/>
    </row>
    <row r="17" spans="1:7" x14ac:dyDescent="0.2">
      <c r="B17" s="32" t="s">
        <v>63</v>
      </c>
      <c r="C17" s="32"/>
      <c r="D17" s="18"/>
      <c r="E17" s="32"/>
      <c r="F17" s="47"/>
      <c r="G17" s="51"/>
    </row>
    <row r="18" spans="1:7" x14ac:dyDescent="0.2">
      <c r="B18" s="32" t="s">
        <v>62</v>
      </c>
      <c r="C18" s="53"/>
      <c r="E18" s="32"/>
      <c r="F18" s="47"/>
      <c r="G18" s="51"/>
    </row>
    <row r="19" spans="1:7" ht="12.75" customHeight="1" x14ac:dyDescent="0.2">
      <c r="B19" s="32" t="s">
        <v>13</v>
      </c>
      <c r="C19" s="53" t="s">
        <v>417</v>
      </c>
      <c r="E19" s="52"/>
      <c r="F19" s="52"/>
      <c r="G19" s="51"/>
    </row>
    <row r="20" spans="1:7" x14ac:dyDescent="0.2">
      <c r="B20" s="50"/>
      <c r="C20" s="50"/>
      <c r="D20" s="38"/>
      <c r="E20" s="49"/>
      <c r="F20" s="41"/>
      <c r="G20" s="35"/>
    </row>
    <row r="21" spans="1:7" x14ac:dyDescent="0.2">
      <c r="A21" s="18" t="s">
        <v>57</v>
      </c>
      <c r="B21" s="48" t="s">
        <v>15</v>
      </c>
      <c r="C21" s="48"/>
      <c r="D21" s="47" t="s">
        <v>16</v>
      </c>
      <c r="E21" s="47" t="s">
        <v>17</v>
      </c>
      <c r="F21" s="47" t="s">
        <v>18</v>
      </c>
      <c r="G21" s="46" t="s">
        <v>0</v>
      </c>
    </row>
    <row r="22" spans="1:7" x14ac:dyDescent="0.2">
      <c r="A22" s="18"/>
      <c r="B22" s="44" t="s">
        <v>19</v>
      </c>
      <c r="C22" s="44"/>
      <c r="D22" s="36" t="s">
        <v>20</v>
      </c>
      <c r="E22" s="45"/>
      <c r="F22" s="1">
        <v>48</v>
      </c>
      <c r="G22" s="2">
        <f>E22*F22</f>
        <v>0</v>
      </c>
    </row>
    <row r="23" spans="1:7" x14ac:dyDescent="0.2">
      <c r="A23" s="18"/>
      <c r="B23" s="44" t="s">
        <v>1</v>
      </c>
      <c r="C23" s="44"/>
      <c r="D23" s="36" t="s">
        <v>20</v>
      </c>
      <c r="E23" s="45"/>
      <c r="F23" s="1">
        <v>97</v>
      </c>
      <c r="G23" s="2">
        <f>E23*F23</f>
        <v>0</v>
      </c>
    </row>
    <row r="24" spans="1:7" x14ac:dyDescent="0.2">
      <c r="B24" s="44" t="s">
        <v>21</v>
      </c>
      <c r="C24" s="44"/>
      <c r="D24" s="36" t="s">
        <v>22</v>
      </c>
      <c r="E24" s="45"/>
      <c r="F24" s="1">
        <v>4468</v>
      </c>
      <c r="G24" s="2">
        <f>E24*F24</f>
        <v>0</v>
      </c>
    </row>
    <row r="25" spans="1:7" x14ac:dyDescent="0.2">
      <c r="B25" s="44" t="s">
        <v>23</v>
      </c>
      <c r="C25" s="44"/>
      <c r="D25" s="36" t="s">
        <v>24</v>
      </c>
      <c r="E25" s="45">
        <v>6</v>
      </c>
      <c r="F25" s="1">
        <v>663</v>
      </c>
      <c r="G25" s="2">
        <f>E25*F25</f>
        <v>3978</v>
      </c>
    </row>
    <row r="26" spans="1:7" x14ac:dyDescent="0.2">
      <c r="B26" s="44"/>
      <c r="C26" s="44"/>
      <c r="D26" s="36"/>
      <c r="E26" s="45"/>
      <c r="F26" s="1"/>
      <c r="G26" s="2"/>
    </row>
    <row r="27" spans="1:7" x14ac:dyDescent="0.2">
      <c r="B27" s="44" t="s">
        <v>25</v>
      </c>
      <c r="C27" s="44"/>
      <c r="D27" s="36" t="s">
        <v>22</v>
      </c>
      <c r="E27" s="45"/>
      <c r="F27" s="1">
        <v>11302</v>
      </c>
      <c r="G27" s="2">
        <f>E27*F27</f>
        <v>0</v>
      </c>
    </row>
    <row r="28" spans="1:7" x14ac:dyDescent="0.2">
      <c r="B28" s="44" t="s">
        <v>23</v>
      </c>
      <c r="C28" s="44"/>
      <c r="D28" s="36" t="s">
        <v>24</v>
      </c>
      <c r="E28" s="45"/>
      <c r="F28" s="1">
        <v>663</v>
      </c>
      <c r="G28" s="2">
        <f>E28*F28</f>
        <v>0</v>
      </c>
    </row>
    <row r="29" spans="1:7" x14ac:dyDescent="0.2">
      <c r="B29" s="44"/>
      <c r="C29" s="44"/>
      <c r="D29" s="36"/>
      <c r="E29" s="45"/>
      <c r="F29" s="1"/>
      <c r="G29" s="2"/>
    </row>
    <row r="30" spans="1:7" x14ac:dyDescent="0.2">
      <c r="B30" s="44" t="s">
        <v>26</v>
      </c>
      <c r="C30" s="44"/>
      <c r="D30" s="36" t="s">
        <v>22</v>
      </c>
      <c r="E30" s="45">
        <v>1</v>
      </c>
      <c r="F30" s="1">
        <v>4444</v>
      </c>
      <c r="G30" s="2">
        <f>E30*F30</f>
        <v>4444</v>
      </c>
    </row>
    <row r="31" spans="1:7" x14ac:dyDescent="0.2">
      <c r="B31" s="44" t="s">
        <v>27</v>
      </c>
      <c r="C31" s="44"/>
      <c r="D31" s="36" t="s">
        <v>22</v>
      </c>
      <c r="E31" s="45">
        <v>1</v>
      </c>
      <c r="F31" s="1">
        <v>4444</v>
      </c>
      <c r="G31" s="2">
        <f>E31*F31</f>
        <v>4444</v>
      </c>
    </row>
    <row r="32" spans="1:7" x14ac:dyDescent="0.2">
      <c r="B32" s="44"/>
      <c r="C32" s="44"/>
      <c r="D32" s="36"/>
      <c r="E32" s="45"/>
      <c r="F32" s="36"/>
      <c r="G32" s="2"/>
    </row>
    <row r="33" spans="1:7" x14ac:dyDescent="0.2">
      <c r="B33" s="44" t="s">
        <v>28</v>
      </c>
      <c r="C33" s="44"/>
      <c r="D33" s="36" t="s">
        <v>22</v>
      </c>
      <c r="E33" s="43"/>
      <c r="F33" s="1">
        <v>3128</v>
      </c>
      <c r="G33" s="2">
        <f>E33*F33</f>
        <v>0</v>
      </c>
    </row>
    <row r="34" spans="1:7" x14ac:dyDescent="0.2">
      <c r="B34" s="44" t="s">
        <v>29</v>
      </c>
      <c r="C34" s="44"/>
      <c r="D34" s="36" t="s">
        <v>22</v>
      </c>
      <c r="E34" s="43"/>
      <c r="F34" s="1">
        <v>3128</v>
      </c>
      <c r="G34" s="2">
        <f>E34*F34</f>
        <v>0</v>
      </c>
    </row>
    <row r="35" spans="1:7" x14ac:dyDescent="0.2">
      <c r="B35" s="38"/>
      <c r="C35" s="38"/>
      <c r="D35" s="32"/>
      <c r="E35" s="9"/>
      <c r="F35" s="40"/>
      <c r="G35" s="3"/>
    </row>
    <row r="36" spans="1:7" x14ac:dyDescent="0.2">
      <c r="B36" s="38" t="s">
        <v>79</v>
      </c>
      <c r="C36" s="38"/>
      <c r="D36" s="32"/>
      <c r="E36" s="10"/>
      <c r="F36" s="42"/>
      <c r="G36" s="3"/>
    </row>
    <row r="37" spans="1:7" x14ac:dyDescent="0.2">
      <c r="B37" s="38" t="s">
        <v>30</v>
      </c>
      <c r="C37" s="38"/>
      <c r="D37" s="41" t="s">
        <v>31</v>
      </c>
      <c r="E37" s="9">
        <v>220</v>
      </c>
      <c r="F37" s="1">
        <v>5.05</v>
      </c>
      <c r="G37" s="2">
        <f>E37*F37</f>
        <v>1111</v>
      </c>
    </row>
    <row r="38" spans="1:7" x14ac:dyDescent="0.2">
      <c r="B38" s="38" t="s">
        <v>32</v>
      </c>
      <c r="C38" s="38"/>
      <c r="D38" s="41" t="s">
        <v>22</v>
      </c>
      <c r="E38" s="9">
        <v>1</v>
      </c>
      <c r="F38" s="1">
        <v>3248</v>
      </c>
      <c r="G38" s="2">
        <f>E38*F38</f>
        <v>3248</v>
      </c>
    </row>
    <row r="39" spans="1:7" x14ac:dyDescent="0.2">
      <c r="B39" s="38" t="s">
        <v>33</v>
      </c>
      <c r="C39" s="38"/>
      <c r="D39" s="41" t="s">
        <v>22</v>
      </c>
      <c r="E39" s="10"/>
      <c r="F39" s="40">
        <v>0</v>
      </c>
      <c r="G39" s="2">
        <f>E39*F39</f>
        <v>0</v>
      </c>
    </row>
    <row r="40" spans="1:7" x14ac:dyDescent="0.2">
      <c r="A40" s="18" t="s">
        <v>58</v>
      </c>
      <c r="B40" s="31"/>
      <c r="C40" s="31"/>
      <c r="D40" s="4"/>
      <c r="E40" s="5"/>
      <c r="F40" s="36"/>
      <c r="G40" s="3"/>
    </row>
    <row r="41" spans="1:7" x14ac:dyDescent="0.2">
      <c r="B41" s="38" t="s">
        <v>34</v>
      </c>
      <c r="C41" s="38"/>
      <c r="D41" s="38"/>
      <c r="E41" s="37"/>
      <c r="F41" s="36"/>
      <c r="G41" s="8">
        <f>SUM(G21:G40)</f>
        <v>17225</v>
      </c>
    </row>
    <row r="42" spans="1:7" x14ac:dyDescent="0.2">
      <c r="B42" s="38" t="s">
        <v>35</v>
      </c>
      <c r="C42" s="38"/>
      <c r="D42" s="38"/>
      <c r="E42" s="37"/>
      <c r="F42" s="36"/>
      <c r="G42" s="6">
        <f>+G41*0.15</f>
        <v>2583.75</v>
      </c>
    </row>
    <row r="43" spans="1:7" ht="13.5" thickBot="1" x14ac:dyDescent="0.25">
      <c r="B43" s="32" t="s">
        <v>0</v>
      </c>
      <c r="C43" s="32"/>
      <c r="D43" s="38"/>
      <c r="E43" s="37"/>
      <c r="F43" s="36"/>
      <c r="G43" s="7">
        <f>+G42+G41</f>
        <v>19808.75</v>
      </c>
    </row>
    <row r="44" spans="1:7" x14ac:dyDescent="0.2">
      <c r="B44" s="32"/>
      <c r="C44" s="32"/>
      <c r="D44" s="38"/>
      <c r="E44" s="37"/>
      <c r="F44" s="36"/>
      <c r="G44" s="39"/>
    </row>
    <row r="45" spans="1:7" x14ac:dyDescent="0.2">
      <c r="B45" s="32"/>
      <c r="C45" s="32"/>
      <c r="D45" s="38"/>
      <c r="E45" s="37"/>
      <c r="F45" s="36"/>
      <c r="G45" s="39"/>
    </row>
    <row r="46" spans="1:7" x14ac:dyDescent="0.2">
      <c r="B46" s="32"/>
      <c r="C46" s="32"/>
      <c r="D46" s="38"/>
      <c r="E46" s="37"/>
      <c r="F46" s="36"/>
      <c r="G46" s="39"/>
    </row>
    <row r="47" spans="1:7" x14ac:dyDescent="0.2">
      <c r="B47" s="32"/>
      <c r="C47" s="32"/>
      <c r="D47" s="38"/>
      <c r="E47" s="37"/>
      <c r="F47" s="36"/>
      <c r="G47" s="39"/>
    </row>
    <row r="48" spans="1:7" x14ac:dyDescent="0.2">
      <c r="B48" s="31"/>
      <c r="C48" s="31"/>
      <c r="D48" s="38"/>
      <c r="E48" s="37"/>
      <c r="F48" s="36"/>
      <c r="G48" s="35"/>
    </row>
    <row r="49" spans="1:8" x14ac:dyDescent="0.2">
      <c r="B49" s="32" t="s">
        <v>36</v>
      </c>
      <c r="C49" s="32"/>
      <c r="D49" s="32"/>
      <c r="E49" s="34"/>
      <c r="F49" s="32"/>
      <c r="G49" s="33"/>
    </row>
    <row r="50" spans="1:8" x14ac:dyDescent="0.2">
      <c r="B50" s="32" t="s">
        <v>78</v>
      </c>
      <c r="C50" s="32"/>
      <c r="D50" s="31"/>
      <c r="E50" s="31"/>
      <c r="F50" s="31"/>
      <c r="G50" s="31"/>
    </row>
    <row r="52" spans="1:8" x14ac:dyDescent="0.2">
      <c r="B52" s="18" t="s">
        <v>72</v>
      </c>
      <c r="C52" s="30"/>
      <c r="E52" s="18" t="s">
        <v>66</v>
      </c>
      <c r="F52" s="29">
        <v>1227780</v>
      </c>
    </row>
    <row r="53" spans="1:8" x14ac:dyDescent="0.2">
      <c r="B53" s="18" t="s">
        <v>73</v>
      </c>
      <c r="C53" s="28"/>
      <c r="E53" s="18" t="s">
        <v>67</v>
      </c>
      <c r="F53" s="27">
        <v>44095</v>
      </c>
      <c r="G53" s="24"/>
    </row>
    <row r="54" spans="1:8" x14ac:dyDescent="0.2">
      <c r="B54" s="18" t="s">
        <v>74</v>
      </c>
      <c r="C54" s="26"/>
      <c r="E54" s="18" t="s">
        <v>69</v>
      </c>
      <c r="F54" s="25">
        <v>94466</v>
      </c>
      <c r="G54" s="24"/>
    </row>
    <row r="55" spans="1:8" x14ac:dyDescent="0.2">
      <c r="B55" s="18"/>
      <c r="C55" s="20"/>
      <c r="E55" s="18" t="s">
        <v>68</v>
      </c>
      <c r="F55" s="23" t="s">
        <v>40</v>
      </c>
    </row>
    <row r="56" spans="1:8" x14ac:dyDescent="0.2">
      <c r="B56" s="18"/>
      <c r="C56" s="20"/>
      <c r="E56" s="18"/>
      <c r="F56" s="20"/>
    </row>
    <row r="57" spans="1:8" x14ac:dyDescent="0.2">
      <c r="A57" s="18" t="s">
        <v>56</v>
      </c>
      <c r="B57" s="21" t="s">
        <v>43</v>
      </c>
      <c r="C57" s="21" t="s">
        <v>44</v>
      </c>
      <c r="D57" s="21" t="s">
        <v>45</v>
      </c>
      <c r="E57" s="22" t="s">
        <v>46</v>
      </c>
      <c r="F57" s="22" t="s">
        <v>47</v>
      </c>
      <c r="G57" s="22" t="s">
        <v>48</v>
      </c>
      <c r="H57" s="21" t="s">
        <v>0</v>
      </c>
    </row>
    <row r="58" spans="1:8" x14ac:dyDescent="0.2">
      <c r="B58" s="20" t="s">
        <v>42</v>
      </c>
      <c r="C58" s="20" t="s">
        <v>49</v>
      </c>
      <c r="D58" s="20" t="s">
        <v>50</v>
      </c>
      <c r="E58" s="19">
        <f>G22+G31+G33</f>
        <v>4444</v>
      </c>
      <c r="F58" s="19"/>
      <c r="G58" s="19"/>
      <c r="H58" s="16">
        <f t="shared" ref="H58:H63" si="0">SUM(E58:G58)</f>
        <v>4444</v>
      </c>
    </row>
    <row r="59" spans="1:8" x14ac:dyDescent="0.2">
      <c r="B59" s="20" t="s">
        <v>1</v>
      </c>
      <c r="C59" s="20" t="s">
        <v>49</v>
      </c>
      <c r="D59" s="20" t="s">
        <v>51</v>
      </c>
      <c r="E59" s="19">
        <f>G23+G30+G34</f>
        <v>4444</v>
      </c>
      <c r="F59" s="19"/>
      <c r="G59" s="19"/>
      <c r="H59" s="16">
        <f t="shared" si="0"/>
        <v>4444</v>
      </c>
    </row>
    <row r="60" spans="1:8" x14ac:dyDescent="0.2">
      <c r="B60" s="20" t="s">
        <v>41</v>
      </c>
      <c r="C60" s="20" t="s">
        <v>49</v>
      </c>
      <c r="D60" s="20" t="s">
        <v>50</v>
      </c>
      <c r="E60" s="19">
        <v>11979.5</v>
      </c>
      <c r="F60" s="19"/>
      <c r="G60" s="19"/>
      <c r="H60" s="16">
        <f t="shared" si="0"/>
        <v>11979.5</v>
      </c>
    </row>
    <row r="61" spans="1:8" x14ac:dyDescent="0.2">
      <c r="B61" s="20" t="s">
        <v>42</v>
      </c>
      <c r="C61" s="20" t="s">
        <v>52</v>
      </c>
      <c r="D61" s="20" t="s">
        <v>53</v>
      </c>
      <c r="E61" s="19">
        <v>8000</v>
      </c>
      <c r="F61" s="19"/>
      <c r="G61" s="19">
        <v>912</v>
      </c>
      <c r="H61" s="16">
        <f t="shared" si="0"/>
        <v>8912</v>
      </c>
    </row>
    <row r="62" spans="1:8" x14ac:dyDescent="0.2">
      <c r="B62" s="20" t="s">
        <v>1</v>
      </c>
      <c r="C62" s="20" t="s">
        <v>52</v>
      </c>
      <c r="D62" s="20" t="s">
        <v>53</v>
      </c>
      <c r="E62" s="19">
        <v>8000</v>
      </c>
      <c r="F62" s="19"/>
      <c r="G62" s="19">
        <v>912</v>
      </c>
      <c r="H62" s="16">
        <f t="shared" si="0"/>
        <v>8912</v>
      </c>
    </row>
    <row r="63" spans="1:8" x14ac:dyDescent="0.2">
      <c r="B63" s="20" t="s">
        <v>54</v>
      </c>
      <c r="C63" s="20" t="s">
        <v>52</v>
      </c>
      <c r="D63" s="20" t="s">
        <v>53</v>
      </c>
      <c r="E63" s="19">
        <v>10000</v>
      </c>
      <c r="F63" s="19"/>
      <c r="G63" s="19">
        <v>1302</v>
      </c>
      <c r="H63" s="16">
        <f t="shared" si="0"/>
        <v>11302</v>
      </c>
    </row>
    <row r="64" spans="1:8" x14ac:dyDescent="0.2">
      <c r="A64" s="18" t="s">
        <v>55</v>
      </c>
    </row>
    <row r="65" spans="7:8" x14ac:dyDescent="0.2">
      <c r="G65" s="17" t="s">
        <v>65</v>
      </c>
      <c r="H65" s="16">
        <f>SUM(H57:H64)</f>
        <v>49993.5</v>
      </c>
    </row>
  </sheetData>
  <conditionalFormatting sqref="G41">
    <cfRule type="expression" dxfId="0" priority="1">
      <formula>G41&lt;&gt;H63</formula>
    </cfRule>
  </conditionalFormatting>
  <printOptions horizontalCentered="1"/>
  <pageMargins left="0.59055118110236227" right="0.59055118110236227" top="1.4960629921259843" bottom="0.59055118110236227" header="0.31496062992125984" footer="0.31496062992125984"/>
  <pageSetup paperSize="9" orientation="portrait" horizontalDpi="300" verticalDpi="300" r:id="rId1"/>
  <headerFooter differentFirst="1" scaleWithDoc="0">
    <oddFooter>&amp;C&amp;G</oddFooter>
    <firstHeader>&amp;C&amp;G</firstHeader>
    <firstFooter>&amp;C&amp;G</first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8 3 c d 8 b - 5 9 a 8 - 4 e 8 2 - 8 e 0 3 - 2 9 8 9 7 6 e 1 a f 5 9 "   x m l n s = " h t t p : / / s c h e m a s . m i c r o s o f t . c o m / D a t a M a s h u p " > A A A A A A E G A A B Q S w M E F A A C A A g A 4 W 2 R U U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O F t k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b Z F R m l q Y H f c C A A D q C A A A E w A c A E Z v c m 1 1 b G F z L 1 N l Y 3 R p b 2 4 x L m 0 g o h g A K K A U A A A A A A A A A A A A A A A A A A A A A A A A A A A A 7 V V d b 9 o w F H 1 H 6 n + w 3 J d E i q L B t q c u l T q g 2 6 S K s g a p D y g P b u I 2 U R M b + Y N R I f 7 7 r u 0 Q 0 i R M / Q H j B e f 6 + p x z j 6 9 t S V N V c I Z i 9 z + + u h h d j G R O B M 3 Q k s 9 3 G y 4 U i l B J 1 Q j B 7 / H 7 k q g c A v N d S s t w q o W g T D 1 y 8 f r E + a v n 7 9 c L U t E I u z y c H N Z T z h S k J P t P Z l z q i o 2 T w G L F X I u U A t Y t L z M q w t u i p N J z K 3 2 X c o k h q K g R 8 8 D / S A z J K / J U 0 j C m J Q g 2 M c / B B I i S N E f e e r 4 D O g m l J J C M w 1 R u s T + M N h 6 E 6 1 L W w C u 6 U 2 G s i F D y s V C 5 Z + t M A o S d R S 2 O X 2 z L X y m a a q l 4 h W 4 1 c 8 a e y G 6 y z B n R 5 R o D G V 4 J w u Q z F 7 A U / D j S X 3 b j X m P s i f m B M h C V I Y f e r s / N 1 H H v v M Y A 7 b E p z A h x v o b 2 8 9 D i q P g W O O 5 V T s U A k 3 P y x N T T Z C j a 0 P 2 S T 2 T g L W E Z r L b Y N U a L z M 3 b c e P o G Y F D z j o Q l 2 K 0 G L 1 d m y 9 x T K o N k N t P / 0 w r T c 6 0 0 p k C m m Z d g g 8 5 k R T d C z g B a E Y U T d C 3 a 4 Q X u n q C A H 9 G y 3 t 0 V z A K v Q 9 I 6 G M r Z K s d p z l h L 0 b B 2 4 a e V D Z l O k l m s t f 6 E x z s 9 / i m 4 p o p k O z O e v o W m u S D 2 c Y B L Z C n Y B p l M D 7 0 u 2 a m N 2 W R w l z r K M 8 K q Q p o Q K + j d Y D B 1 W j 2 0 l j S a p Q f g u t N 7 5 K w U W + Q / Z / g w 3 V 1 w 3 A Z K G 2 Q 8 N E Z O y 6 U / V 8 K v o W q 7 M K p c V D Y 8 I I r i h R H s d 6 A F q A z R u 7 x i i t S H t v i D g w J Y 1 1 5 a + d 9 4 t e m M q v Q 2 H p R 1 x 3 D 1 d O / G y H o d T w x O z l c l v 0 I Z 1 S m l G U F e w H 4 U c E G 8 N s v Q + + c t J 6 I 5 l r 3 l k T A q Y K G G v s o u m 4 S 3 i V N 5 T a c 8 V R X c J W 1 F g T r G S 2 L q o B x h A P T f e 4 g R 5 + / B G j O U m 6 k R u P J 1 0 m A f m s w N V Z v J Y 1 O w x C A k 7 o / X C 2 w I x U 3 1 f y k B E p u G V b P 1 P H m Q V n X 8 Z u y j F N S E i E j J T R N f A t a e 3 Q G + 2 i h w 3 p v X f t C + f + 0 f v x p X Z B t 8 U L s Q w X o P U b n g n P k a H 9 r y d V f U E s B A i 0 A F A A C A A g A 4 W 2 R U U 2 e O f G o A A A A + A A A A B I A A A A A A A A A A A A A A A A A A A A A A E N v b m Z p Z y 9 Q Y W N r Y W d l L n h t b F B L A Q I t A B Q A A g A I A O F t k V E P y u m r p A A A A O k A A A A T A A A A A A A A A A A A A A A A A P Q A A A B b Q 2 9 u d G V u d F 9 U e X B l c 1 0 u e G 1 s U E s B A i 0 A F A A C A A g A 4 W 2 R U Z p a m B 3 3 A g A A 6 g g A A B M A A A A A A A A A A A A A A A A A 5 Q E A A E Z v c m 1 1 b G F z L 1 N l Y 3 R p b 2 4 x L m 1 Q S w U G A A A A A A M A A w D C A A A A K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4 A A A A A A A A p H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9 F e H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U Y X J n Z X Q i I F Z h b H V l P S J z U G 9 F e H B v c n Q i I C 8 + P E V u d H J 5 I F R 5 c G U 9 I k Z p b G x l Z E N v b X B s Z X R l U m V z d W x 0 V G 9 X b 3 J r c 2 h l Z X Q i I F Z h b H V l P S J s M S I g L z 4 8 R W 5 0 c n k g V H l w Z T 0 i R m l s b E N v d W 5 0 I i B W Y W x 1 Z T 0 i b D E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y N V Q w O D o 0 N D o y M C 4 3 O D k 2 O D E 0 W i I g L z 4 8 R W 5 0 c n k g V H l w Z T 0 i R m l s b E N v b H V t b l R 5 c G V z I i B W Y W x 1 Z T 0 i c 0 F B a 0 F B Q U F B Q U F B R i I g L z 4 8 R W 5 0 c n k g V H l w Z T 0 i R m l s b E N v b H V t b k 5 h b W V z I i B W Y W x 1 Z T 0 i c 1 s m c X V v d D t Q d X J j a G F z Z S B P c m R l c i B O d W 1 i Z X I m c X V v d D s s J n F 1 b 3 Q 7 U H V y Y 2 h h c 2 U g T 3 J k Z X I g R G F 0 Z S Z x d W 9 0 O y w m c X V v d D t Q d X J j a G F z Z S B P c m R l c i B T d G F 0 d X M m c X V v d D s s J n F 1 b 3 Q 7 Q 3 V y c m V u Y 3 k m c X V v d D s s J n F 1 b 3 Q 7 Q 2 l 0 e S Z x d W 9 0 O y w m c X V v d D t Q c m 9 2 a W 5 j Z S Z x d W 9 0 O y w m c X V v d D t D b 3 V u d H J 5 J n F 1 b 3 Q 7 L C Z x d W 9 0 O 0 5 v d G U g d G 8 g U 3 V w c G x p Z X I m c X V v d D s s J n F 1 b 3 Q 7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s m c X V v d D t Q d X J j a G F z Z S B P c m R l c i B O d W 1 i Z X I m c X V v d D s s J n F 1 b 3 Q 7 U H V y Y 2 h h c 2 U g T 3 J k Z X I g R G F 0 Z S Z x d W 9 0 O y w m c X V v d D t Q d X J j a G F z Z S B P c m R l c i B T d G F 0 d X M m c X V v d D s s J n F 1 b 3 Q 7 Q 3 V y c m V u Y 3 k m c X V v d D s s J n F 1 b 3 Q 7 Q 2 l 0 e S Z x d W 9 0 O y w m c X V v d D t Q c m 9 2 a W 5 j Z S Z x d W 9 0 O y w m c X V v d D t D b 3 V u d H J 5 J n F 1 b 3 Q 7 L C Z x d W 9 0 O 0 5 v d G U g d G 8 g U 3 V w c G x p Z X I m c X V v d D t d L C Z x d W 9 0 O 3 F 1 Z X J 5 U m V s Y X R p b 2 5 z a G l w c y Z x d W 9 0 O z p b X S w m c X V v d D t j b 2 x 1 b W 5 J Z G V u d G l 0 a W V z J n F 1 b 3 Q 7 O l s m c X V v d D t T Z W N 0 a W 9 u M S 9 Q b 0 V 4 c G 9 y d C 9 H c m 9 1 c G V k I F J v d 3 M u e 1 B 1 c m N o Y X N l I E 9 y Z G V y I E 5 1 b W J l c i w w f S Z x d W 9 0 O y w m c X V v d D t T Z W N 0 a W 9 u M S 9 Q b 0 V 4 c G 9 y d C 9 H c m 9 1 c G V k I F J v d 3 M u e 1 B 1 c m N o Y X N l I E 9 y Z G V y I E R h d G U s M X 0 m c X V v d D s s J n F 1 b 3 Q 7 U 2 V j d G l v b j E v U G 9 F e H B v c n Q v R 3 J v d X B l Z C B S b 3 d z L n t Q d X J j a G F z Z S B P c m R l c i B T d G F 0 d X M s M n 0 m c X V v d D s s J n F 1 b 3 Q 7 U 2 V j d G l v b j E v U G 9 F e H B v c n Q v R 3 J v d X B l Z C B S b 3 d z L n t D d X J y Z W 5 j e S w z f S Z x d W 9 0 O y w m c X V v d D t T Z W N 0 a W 9 u M S 9 Q b 0 V 4 c G 9 y d C 9 H c m 9 1 c G V k I F J v d 3 M u e 0 N p d H k s N H 0 m c X V v d D s s J n F 1 b 3 Q 7 U 2 V j d G l v b j E v U G 9 F e H B v c n Q v R 3 J v d X B l Z C B S b 3 d z L n t Q c m 9 2 a W 5 j Z S w 1 f S Z x d W 9 0 O y w m c X V v d D t T Z W N 0 a W 9 u M S 9 Q b 0 V 4 c G 9 y d C 9 H c m 9 1 c G V k I F J v d 3 M u e 0 N v d W 5 0 c n k s N n 0 m c X V v d D s s J n F 1 b 3 Q 7 U 2 V j d G l v b j E v U G 9 F e H B v c n Q v R 3 J v d X B l Z C B S b 3 d z L n t O b 3 R l I H R v I F N 1 c H B s a W V y L D d 9 J n F 1 b 3 Q 7 L C Z x d W 9 0 O 1 N l Y 3 R p b 2 4 x L 1 B v R X h w b 3 J 0 L 0 d y b 3 V w Z W Q g U m 9 3 c y 5 7 V G 9 0 Y W w s O H 0 m c X V v d D t d L C Z x d W 9 0 O 0 N v b H V t b k N v d W 5 0 J n F 1 b 3 Q 7 O j k s J n F 1 b 3 Q 7 S 2 V 5 Q 2 9 s d W 1 u T m F t Z X M m c X V v d D s 6 W y Z x d W 9 0 O 1 B 1 c m N o Y X N l I E 9 y Z G V y I E 5 1 b W J l c i Z x d W 9 0 O y w m c X V v d D t Q d X J j a G F z Z S B P c m R l c i B E Y X R l J n F 1 b 3 Q 7 L C Z x d W 9 0 O 1 B 1 c m N o Y X N l I E 9 y Z G V y I F N 0 Y X R 1 c y Z x d W 9 0 O y w m c X V v d D t D d X J y Z W 5 j e S Z x d W 9 0 O y w m c X V v d D t D a X R 5 J n F 1 b 3 Q 7 L C Z x d W 9 0 O 1 B y b 3 Z p b m N l J n F 1 b 3 Q 7 L C Z x d W 9 0 O 0 N v d W 5 0 c n k m c X V v d D s s J n F 1 b 3 Q 7 T m 9 0 Z S B 0 b y B T d X B w b G l l c i Z x d W 9 0 O 1 0 s J n F 1 b 3 Q 7 Q 2 9 s d W 1 u S W R l b n R p d G l l c y Z x d W 9 0 O z p b J n F 1 b 3 Q 7 U 2 V j d G l v b j E v U G 9 F e H B v c n Q v R 3 J v d X B l Z C B S b 3 d z L n t Q d X J j a G F z Z S B P c m R l c i B O d W 1 i Z X I s M H 0 m c X V v d D s s J n F 1 b 3 Q 7 U 2 V j d G l v b j E v U G 9 F e H B v c n Q v R 3 J v d X B l Z C B S b 3 d z L n t Q d X J j a G F z Z S B P c m R l c i B E Y X R l L D F 9 J n F 1 b 3 Q 7 L C Z x d W 9 0 O 1 N l Y 3 R p b 2 4 x L 1 B v R X h w b 3 J 0 L 0 d y b 3 V w Z W Q g U m 9 3 c y 5 7 U H V y Y 2 h h c 2 U g T 3 J k Z X I g U 3 R h d H V z L D J 9 J n F 1 b 3 Q 7 L C Z x d W 9 0 O 1 N l Y 3 R p b 2 4 x L 1 B v R X h w b 3 J 0 L 0 d y b 3 V w Z W Q g U m 9 3 c y 5 7 Q 3 V y c m V u Y 3 k s M 3 0 m c X V v d D s s J n F 1 b 3 Q 7 U 2 V j d G l v b j E v U G 9 F e H B v c n Q v R 3 J v d X B l Z C B S b 3 d z L n t D a X R 5 L D R 9 J n F 1 b 3 Q 7 L C Z x d W 9 0 O 1 N l Y 3 R p b 2 4 x L 1 B v R X h w b 3 J 0 L 0 d y b 3 V w Z W Q g U m 9 3 c y 5 7 U H J v d m l u Y 2 U s N X 0 m c X V v d D s s J n F 1 b 3 Q 7 U 2 V j d G l v b j E v U G 9 F e H B v c n Q v R 3 J v d X B l Z C B S b 3 d z L n t D b 3 V u d H J 5 L D Z 9 J n F 1 b 3 Q 7 L C Z x d W 9 0 O 1 N l Y 3 R p b 2 4 x L 1 B v R X h w b 3 J 0 L 0 d y b 3 V w Z W Q g U m 9 3 c y 5 7 T m 9 0 Z S B 0 b y B T d X B w b G l l c i w 3 f S Z x d W 9 0 O y w m c X V v d D t T Z W N 0 a W 9 u M S 9 Q b 0 V 4 c G 9 y d C 9 H c m 9 1 c G V k I F J v d 3 M u e 1 R v d G F s L D h 9 J n F 1 b 3 Q 7 X S w m c X V v d D t S Z W x h d G l v b n N o a X B J b m Z v J n F 1 b 3 Q 7 O l t d f S I g L z 4 8 R W 5 0 c n k g V H l w Z T 0 i U m V j b 3 Z l c n l U Y X J n Z X R S b 3 c i I F Z h b H V l P S J s N y I g L z 4 8 R W 5 0 c n k g V H l w Z T 0 i U m V j b 3 Z l c n l U Y X J n Z X R D b 2 x 1 b W 4 i I F Z h b H V l P S J s M S I g L z 4 8 R W 5 0 c n k g V H l w Z T 0 i U m V j b 3 Z l c n l U Y X J n Z X R T a G V l d C I g V m F s d W U 9 I n N Q b 0 V 4 c G 9 y d C I g L z 4 8 R W 5 0 c n k g V H l w Z T 0 i U X V l c n l J R C I g V m F s d W U 9 I n M x Z j J i O T M w O C 0 3 O D Y 3 L T Q x Y 2 M t O W I y Y i 1 m O T E x N T A 3 N T I x Y m Q i I C 8 + P E V u d H J 5 I F R 5 c G U 9 I k F k Z G V k V G 9 E Y X R h T W 9 k Z W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U G 9 F e H B v c n Q v V 0 J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F e H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F e H B v c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F e H B v c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R X h w b 3 J 0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R X h w b 3 J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R X h w b 3 J 0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F e H B v c n Q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0 V 4 c G 9 y d C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F e H B v c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0 V 4 c G 9 y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R X h w b 3 J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S 0 x N F Q x M D o w M z o x M y 4 5 N z Y x N T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M Y X N 0 V X B k Y X R l Z C I g V m F s d W U 9 I m Q y M D I w L T E x L T I 1 V D A 4 O j Q z O j I w L j k z N z I 5 N T B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V 0 J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F e H B v c n Q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z i 8 R k 5 4 I m Q L d z d K 2 u 2 / K m A A A A A A I A A A A A A A N m A A D A A A A A E A A A A M f u H u Z l p T o B m T c F U e O 7 e V w A A A A A B I A A A K A A A A A Q A A A A V a 7 9 j A c T P X C R W 0 e F N x n i n 1 A A A A C 1 3 e l / 3 N Z W 4 n l D A F B P q D X m F t Z H C 5 B t 4 b Y K W W 4 M 9 J Y x I Y A t D W k C f / Q x 6 Y i N o E V O E r U i z E W K D P Q n x U M r A c k A C 3 U Y L q h e b 1 w 5 L W L C r p K M v 6 n O a R Q A A A A e R 5 m 2 A Z u y 5 E t g p q b j m 2 Z m r j I 7 g Q = = < / D a t a M a s h u p > 
</file>

<file path=customXml/itemProps1.xml><?xml version="1.0" encoding="utf-8"?>
<ds:datastoreItem xmlns:ds="http://schemas.openxmlformats.org/officeDocument/2006/customXml" ds:itemID="{04D024BC-2D62-4819-BC21-906D551666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size="35" baseType="lpstr">
      <vt:lpstr>QuoteSummary</vt:lpstr>
      <vt:lpstr>PoExport</vt:lpstr>
      <vt:lpstr>BushbuckRidge</vt:lpstr>
      <vt:lpstr>KWT</vt:lpstr>
      <vt:lpstr>BushbuckRidge!InvAmount</vt:lpstr>
      <vt:lpstr>KWT!InvAmount</vt:lpstr>
      <vt:lpstr>BushbuckRidge!InvDate</vt:lpstr>
      <vt:lpstr>KWT!InvDate</vt:lpstr>
      <vt:lpstr>BushbuckRidge!InvNo</vt:lpstr>
      <vt:lpstr>KWT!InvNo</vt:lpstr>
      <vt:lpstr>BushbuckRidge!PoAmount</vt:lpstr>
      <vt:lpstr>KWT!PoAmount</vt:lpstr>
      <vt:lpstr>BushbuckRidge!PoDate</vt:lpstr>
      <vt:lpstr>KWT!PoDate</vt:lpstr>
      <vt:lpstr>BushbuckRidge!PoNo</vt:lpstr>
      <vt:lpstr>KWT!PoNo</vt:lpstr>
      <vt:lpstr>BushbuckRidge!PoStatus</vt:lpstr>
      <vt:lpstr>KWT!PoStatus</vt:lpstr>
      <vt:lpstr>BushbuckRidge!Print_Area</vt:lpstr>
      <vt:lpstr>KWT!Print_Area</vt:lpstr>
      <vt:lpstr>BushbuckRidge!QBranch</vt:lpstr>
      <vt:lpstr>KWT!QBranch</vt:lpstr>
      <vt:lpstr>BushbuckRidge!QCity</vt:lpstr>
      <vt:lpstr>KWT!QCity</vt:lpstr>
      <vt:lpstr>BushbuckRidge!QCountry</vt:lpstr>
      <vt:lpstr>KWT!QCountry</vt:lpstr>
      <vt:lpstr>BushbuckRidge!QDate</vt:lpstr>
      <vt:lpstr>KWT!QDate</vt:lpstr>
      <vt:lpstr>BushbuckRidge!QProvince</vt:lpstr>
      <vt:lpstr>KWT!QProvince</vt:lpstr>
      <vt:lpstr>BushbuckRidge!QRefNo</vt:lpstr>
      <vt:lpstr>KWT!QRefNo</vt:lpstr>
      <vt:lpstr>BushbuckRidge!QTotal</vt:lpstr>
      <vt:lpstr>KWT!QTotal</vt:lpstr>
      <vt:lpstr>WBPath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Kobus Burger</dc:creator>
  <cp:lastModifiedBy>Kobus Burger</cp:lastModifiedBy>
  <cp:lastPrinted>2020-11-04T12:05:49Z</cp:lastPrinted>
  <dcterms:created xsi:type="dcterms:W3CDTF">2020-10-29T11:54:25Z</dcterms:created>
  <dcterms:modified xsi:type="dcterms:W3CDTF">2020-12-17T11:47:04Z</dcterms:modified>
</cp:coreProperties>
</file>