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9395" windowHeight="100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2" i="1" l="1"/>
  <c r="L32" i="1" s="1"/>
  <c r="M32" i="1"/>
  <c r="K32" i="1"/>
  <c r="O31" i="1"/>
  <c r="L31" i="1" s="1"/>
  <c r="M31" i="1"/>
  <c r="K31" i="1"/>
  <c r="O30" i="1"/>
  <c r="L30" i="1" s="1"/>
  <c r="M30" i="1"/>
  <c r="K30" i="1"/>
  <c r="O29" i="1"/>
  <c r="L29" i="1" s="1"/>
  <c r="M29" i="1"/>
  <c r="K29" i="1"/>
  <c r="O28" i="1"/>
  <c r="L28" i="1" s="1"/>
  <c r="M28" i="1"/>
  <c r="K28" i="1"/>
  <c r="O27" i="1"/>
  <c r="L27" i="1" s="1"/>
  <c r="M27" i="1"/>
  <c r="K27" i="1"/>
  <c r="O26" i="1"/>
  <c r="L26" i="1" s="1"/>
  <c r="M26" i="1"/>
  <c r="K26" i="1"/>
  <c r="O25" i="1"/>
  <c r="L25" i="1" s="1"/>
  <c r="M25" i="1"/>
  <c r="K25" i="1"/>
  <c r="O24" i="1"/>
  <c r="L24" i="1" s="1"/>
  <c r="M24" i="1"/>
  <c r="K24" i="1"/>
  <c r="O23" i="1"/>
  <c r="L23" i="1" s="1"/>
  <c r="M23" i="1"/>
  <c r="K23" i="1"/>
  <c r="O22" i="1"/>
  <c r="L22" i="1" s="1"/>
  <c r="M22" i="1"/>
  <c r="K22" i="1"/>
  <c r="K21" i="1"/>
  <c r="O21" i="1"/>
  <c r="L21" i="1" s="1"/>
  <c r="M21" i="1"/>
  <c r="O20" i="1"/>
  <c r="L20" i="1" s="1"/>
  <c r="M20" i="1"/>
  <c r="K20" i="1"/>
  <c r="O19" i="1"/>
  <c r="M19" i="1"/>
  <c r="L19" i="1"/>
  <c r="K19" i="1"/>
  <c r="O18" i="1"/>
  <c r="L18" i="1" s="1"/>
  <c r="M18" i="1"/>
  <c r="K18" i="1"/>
  <c r="O17" i="1"/>
  <c r="L17" i="1" s="1"/>
  <c r="M17" i="1"/>
  <c r="K17" i="1"/>
  <c r="O16" i="1"/>
  <c r="L16" i="1" s="1"/>
  <c r="M16" i="1"/>
  <c r="K16" i="1"/>
  <c r="O15" i="1"/>
  <c r="M15" i="1"/>
  <c r="L15" i="1"/>
  <c r="K15" i="1"/>
  <c r="O14" i="1"/>
  <c r="L14" i="1" s="1"/>
  <c r="M14" i="1"/>
  <c r="K14" i="1"/>
  <c r="O13" i="1"/>
  <c r="L13" i="1" s="1"/>
  <c r="M13" i="1"/>
  <c r="K13" i="1"/>
  <c r="O12" i="1"/>
  <c r="L12" i="1" s="1"/>
  <c r="M12" i="1"/>
  <c r="K12" i="1"/>
  <c r="O11" i="1"/>
  <c r="L11" i="1" s="1"/>
  <c r="M11" i="1"/>
  <c r="K11" i="1"/>
  <c r="O10" i="1"/>
  <c r="L10" i="1" s="1"/>
  <c r="M10" i="1"/>
  <c r="K10" i="1"/>
  <c r="O9" i="1"/>
  <c r="L9" i="1" s="1"/>
  <c r="M9" i="1"/>
  <c r="K9" i="1"/>
  <c r="O8" i="1"/>
  <c r="L8" i="1" s="1"/>
  <c r="M8" i="1"/>
  <c r="K8" i="1"/>
  <c r="O7" i="1"/>
  <c r="L7" i="1" s="1"/>
  <c r="M7" i="1"/>
  <c r="K7" i="1"/>
  <c r="O6" i="1"/>
  <c r="L6" i="1" s="1"/>
  <c r="M6" i="1"/>
  <c r="K6" i="1"/>
  <c r="M5" i="1" l="1"/>
  <c r="O5" i="1"/>
  <c r="L5" i="1" s="1"/>
  <c r="K5" i="1"/>
  <c r="C9" i="1" l="1"/>
  <c r="C8" i="1" s="1"/>
  <c r="B8" i="1"/>
</calcChain>
</file>

<file path=xl/sharedStrings.xml><?xml version="1.0" encoding="utf-8"?>
<sst xmlns="http://schemas.openxmlformats.org/spreadsheetml/2006/main" count="87" uniqueCount="79">
  <si>
    <t>거리(km)</t>
    <phoneticPr fontId="1" type="noConversion"/>
  </si>
  <si>
    <t>방향(deg.)</t>
    <phoneticPr fontId="1" type="noConversion"/>
  </si>
  <si>
    <t>입력</t>
    <phoneticPr fontId="1" type="noConversion"/>
  </si>
  <si>
    <t>출력</t>
    <phoneticPr fontId="1" type="noConversion"/>
  </si>
  <si>
    <t>속도(km/h)</t>
    <phoneticPr fontId="1" type="noConversion"/>
  </si>
  <si>
    <t>시간</t>
    <phoneticPr fontId="1" type="noConversion"/>
  </si>
  <si>
    <t>위도</t>
    <phoneticPr fontId="1" type="noConversion"/>
  </si>
  <si>
    <t>경도</t>
    <phoneticPr fontId="1" type="noConversion"/>
  </si>
  <si>
    <t>lat1</t>
    <phoneticPr fontId="1" type="noConversion"/>
  </si>
  <si>
    <t>lon1</t>
    <phoneticPr fontId="1" type="noConversion"/>
  </si>
  <si>
    <t>lat2</t>
    <phoneticPr fontId="1" type="noConversion"/>
  </si>
  <si>
    <t>lon2</t>
    <phoneticPr fontId="1" type="noConversion"/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</si>
  <si>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</si>
  <si>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</si>
  <si>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</si>
  <si>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</si>
  <si>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</si>
  <si>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</si>
  <si>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</si>
  <si>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</si>
  <si>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</si>
  <si>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</si>
  <si>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</si>
  <si>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</si>
  <si>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</si>
  <si>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</si>
  <si>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</si>
  <si>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</si>
  <si>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</t>
  </si>
  <si>
    <t>3</t>
  </si>
  <si>
    <t>4</t>
  </si>
  <si>
    <t>5</t>
  </si>
  <si>
    <t>6</t>
  </si>
  <si>
    <t>7</t>
  </si>
  <si>
    <t>DT(시간)</t>
    <phoneticPr fontId="1" type="noConversion"/>
  </si>
  <si>
    <t>북</t>
    <phoneticPr fontId="1" type="noConversion"/>
  </si>
  <si>
    <t>북북동</t>
    <phoneticPr fontId="1" type="noConversion"/>
  </si>
  <si>
    <t>북동</t>
    <phoneticPr fontId="1" type="noConversion"/>
  </si>
  <si>
    <t>동북동</t>
    <phoneticPr fontId="1" type="noConversion"/>
  </si>
  <si>
    <t>동남동</t>
    <phoneticPr fontId="1" type="noConversion"/>
  </si>
  <si>
    <t>남동</t>
    <phoneticPr fontId="1" type="noConversion"/>
  </si>
  <si>
    <t>남남동</t>
    <phoneticPr fontId="1" type="noConversion"/>
  </si>
  <si>
    <t>남</t>
    <phoneticPr fontId="1" type="noConversion"/>
  </si>
  <si>
    <t>남남서</t>
    <phoneticPr fontId="1" type="noConversion"/>
  </si>
  <si>
    <t>남서</t>
    <phoneticPr fontId="1" type="noConversion"/>
  </si>
  <si>
    <t>서남서</t>
    <phoneticPr fontId="1" type="noConversion"/>
  </si>
  <si>
    <t>서북서</t>
    <phoneticPr fontId="1" type="noConversion"/>
  </si>
  <si>
    <t>북서</t>
    <phoneticPr fontId="1" type="noConversion"/>
  </si>
  <si>
    <t>북북서</t>
    <phoneticPr fontId="1" type="noConversion"/>
  </si>
  <si>
    <t>N</t>
    <phoneticPr fontId="1" type="noConversion"/>
  </si>
  <si>
    <t>NNE</t>
    <phoneticPr fontId="1" type="noConversion"/>
  </si>
  <si>
    <t>NE</t>
    <phoneticPr fontId="1" type="noConversion"/>
  </si>
  <si>
    <t>ENE</t>
    <phoneticPr fontId="1" type="noConversion"/>
  </si>
  <si>
    <t>E</t>
    <phoneticPr fontId="1" type="noConversion"/>
  </si>
  <si>
    <t>동</t>
    <phoneticPr fontId="1" type="noConversion"/>
  </si>
  <si>
    <t>ESE</t>
    <phoneticPr fontId="1" type="noConversion"/>
  </si>
  <si>
    <t>SE</t>
    <phoneticPr fontId="1" type="noConversion"/>
  </si>
  <si>
    <t>SSE</t>
    <phoneticPr fontId="1" type="noConversion"/>
  </si>
  <si>
    <t>S</t>
    <phoneticPr fontId="1" type="noConversion"/>
  </si>
  <si>
    <t>SSW</t>
    <phoneticPr fontId="1" type="noConversion"/>
  </si>
  <si>
    <t>SW</t>
    <phoneticPr fontId="1" type="noConversion"/>
  </si>
  <si>
    <t>WSW</t>
    <phoneticPr fontId="1" type="noConversion"/>
  </si>
  <si>
    <t>서</t>
    <phoneticPr fontId="1" type="noConversion"/>
  </si>
  <si>
    <t>W</t>
    <phoneticPr fontId="1" type="noConversion"/>
  </si>
  <si>
    <t>WNW</t>
    <phoneticPr fontId="1" type="noConversion"/>
  </si>
  <si>
    <t>NW</t>
    <phoneticPr fontId="1" type="noConversion"/>
  </si>
  <si>
    <t>NNW</t>
    <phoneticPr fontId="1" type="noConversion"/>
  </si>
  <si>
    <t>2019.08.06</t>
    <phoneticPr fontId="1" type="noConversion"/>
  </si>
  <si>
    <t>17</t>
    <phoneticPr fontId="1" type="noConversion"/>
  </si>
  <si>
    <t>2019.08.07</t>
    <phoneticPr fontId="1" type="noConversion"/>
  </si>
  <si>
    <t>0</t>
    <phoneticPr fontId="1" type="noConversion"/>
  </si>
  <si>
    <t>1</t>
    <phoneticPr fontId="1" type="noConversion"/>
  </si>
  <si>
    <t>16방위</t>
    <phoneticPr fontId="1" type="noConversion"/>
  </si>
  <si>
    <t>태풍</t>
    <phoneticPr fontId="1" type="noConversion"/>
  </si>
  <si>
    <t>TD</t>
    <phoneticPr fontId="1" type="noConversion"/>
  </si>
  <si>
    <t>부산</t>
    <phoneticPr fontId="1" type="noConversion"/>
  </si>
  <si>
    <t>시간별 태풍중심 위치 및 이동속도</t>
    <phoneticPr fontId="1" type="noConversion"/>
  </si>
  <si>
    <t>* 위 태풍중심 위치는 레이더분석으로 결정한 결과이며, 태풍센터에서 발표한 위치와 차이가 날 수 있음.</t>
    <phoneticPr fontId="1" type="noConversion"/>
  </si>
  <si>
    <r>
      <t>기준점</t>
    </r>
    <r>
      <rPr>
        <b/>
        <sz val="14"/>
        <rFont val="맑은 고딕"/>
        <family val="3"/>
        <charset val="129"/>
        <scheme val="minor"/>
      </rPr>
      <t>(부산)</t>
    </r>
    <r>
      <rPr>
        <b/>
        <sz val="14"/>
        <color theme="1"/>
        <rFont val="맑은 고딕"/>
        <family val="3"/>
        <charset val="129"/>
        <scheme val="minor"/>
      </rPr>
      <t>에서 태풍 거리와 방향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</si>
</sst>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176" fontId="10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프란시스코 태풍중심 위치 및 경로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Sheet1!$J$4:$J$32</c:f>
              <c:numCache>
                <c:formatCode>0.0</c:formatCode>
                <c:ptCount val="29"/>
                <c:pt idx="0">
                  <c:v>134.19999999999999</c:v>
                </c:pt>
                <c:pt idx="1">
                  <c:v>133.9</c:v>
                </c:pt>
                <c:pt idx="2">
                  <c:v>133.6</c:v>
                </c:pt>
                <c:pt idx="3">
                  <c:v>133.4</c:v>
                </c:pt>
                <c:pt idx="4">
                  <c:v>133.1</c:v>
                </c:pt>
                <c:pt idx="5">
                  <c:v>132.80000000000001</c:v>
                </c:pt>
                <c:pt idx="6">
                  <c:v>132.5</c:v>
                </c:pt>
                <c:pt idx="7">
                  <c:v>132.30000000000001</c:v>
                </c:pt>
                <c:pt idx="8">
                  <c:v>132.19999999999999</c:v>
                </c:pt>
                <c:pt idx="9">
                  <c:v>132.1</c:v>
                </c:pt>
                <c:pt idx="10">
                  <c:v>131.9</c:v>
                </c:pt>
                <c:pt idx="11">
                  <c:v>131.69999999999999</c:v>
                </c:pt>
                <c:pt idx="12">
                  <c:v>131.5</c:v>
                </c:pt>
                <c:pt idx="13">
                  <c:v>131.30000000000001</c:v>
                </c:pt>
                <c:pt idx="14">
                  <c:v>131.19999999999999</c:v>
                </c:pt>
                <c:pt idx="15">
                  <c:v>131.1</c:v>
                </c:pt>
                <c:pt idx="16">
                  <c:v>130.80000000000001</c:v>
                </c:pt>
                <c:pt idx="17">
                  <c:v>130.6</c:v>
                </c:pt>
                <c:pt idx="18">
                  <c:v>130.5</c:v>
                </c:pt>
                <c:pt idx="19">
                  <c:v>130.30000000000001</c:v>
                </c:pt>
                <c:pt idx="20">
                  <c:v>130</c:v>
                </c:pt>
                <c:pt idx="21">
                  <c:v>129.80000000000001</c:v>
                </c:pt>
                <c:pt idx="22">
                  <c:v>129.6</c:v>
                </c:pt>
                <c:pt idx="23">
                  <c:v>129.5</c:v>
                </c:pt>
                <c:pt idx="24">
                  <c:v>129.4</c:v>
                </c:pt>
                <c:pt idx="25">
                  <c:v>129.30000000000001</c:v>
                </c:pt>
                <c:pt idx="26">
                  <c:v>129.30000000000001</c:v>
                </c:pt>
                <c:pt idx="27">
                  <c:v>129</c:v>
                </c:pt>
                <c:pt idx="28">
                  <c:v>129</c:v>
                </c:pt>
              </c:numCache>
            </c:numRef>
          </c:xVal>
          <c:yVal>
            <c:numRef>
              <c:f>Sheet1!$I$4:$I$32</c:f>
              <c:numCache>
                <c:formatCode>0.0</c:formatCode>
                <c:ptCount val="29"/>
                <c:pt idx="0">
                  <c:v>30.9</c:v>
                </c:pt>
                <c:pt idx="1">
                  <c:v>31</c:v>
                </c:pt>
                <c:pt idx="2">
                  <c:v>31</c:v>
                </c:pt>
                <c:pt idx="3">
                  <c:v>31.1</c:v>
                </c:pt>
                <c:pt idx="4">
                  <c:v>31.2</c:v>
                </c:pt>
                <c:pt idx="5">
                  <c:v>31.3</c:v>
                </c:pt>
                <c:pt idx="6">
                  <c:v>31.3</c:v>
                </c:pt>
                <c:pt idx="7">
                  <c:v>31.4</c:v>
                </c:pt>
                <c:pt idx="8">
                  <c:v>31.5</c:v>
                </c:pt>
                <c:pt idx="9">
                  <c:v>31.6</c:v>
                </c:pt>
                <c:pt idx="10">
                  <c:v>31.7</c:v>
                </c:pt>
                <c:pt idx="11">
                  <c:v>31.9</c:v>
                </c:pt>
                <c:pt idx="12">
                  <c:v>32.1</c:v>
                </c:pt>
                <c:pt idx="13">
                  <c:v>32.299999999999997</c:v>
                </c:pt>
                <c:pt idx="14">
                  <c:v>32.4</c:v>
                </c:pt>
                <c:pt idx="15">
                  <c:v>32.6</c:v>
                </c:pt>
                <c:pt idx="16">
                  <c:v>32.799999999999997</c:v>
                </c:pt>
                <c:pt idx="17">
                  <c:v>33.1</c:v>
                </c:pt>
                <c:pt idx="18">
                  <c:v>33.299999999999997</c:v>
                </c:pt>
                <c:pt idx="19">
                  <c:v>33.4</c:v>
                </c:pt>
                <c:pt idx="20">
                  <c:v>33.6</c:v>
                </c:pt>
                <c:pt idx="21">
                  <c:v>33.799999999999997</c:v>
                </c:pt>
                <c:pt idx="22">
                  <c:v>34</c:v>
                </c:pt>
                <c:pt idx="23">
                  <c:v>34.200000000000003</c:v>
                </c:pt>
                <c:pt idx="24">
                  <c:v>34.4</c:v>
                </c:pt>
                <c:pt idx="25">
                  <c:v>34.5</c:v>
                </c:pt>
                <c:pt idx="26">
                  <c:v>34.799999999999997</c:v>
                </c:pt>
                <c:pt idx="27">
                  <c:v>35.1</c:v>
                </c:pt>
                <c:pt idx="28">
                  <c:v>35.200000000000003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07328"/>
        <c:axId val="93109632"/>
      </c:scatterChart>
      <c:valAx>
        <c:axId val="93107328"/>
        <c:scaling>
          <c:orientation val="minMax"/>
          <c:max val="135"/>
          <c:min val="128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sz="1600" b="1"/>
                  <a:t>경도</a:t>
                </a:r>
                <a:r>
                  <a:rPr lang="en-US" altLang="ko-KR" sz="1600" b="1"/>
                  <a:t>(</a:t>
                </a:r>
                <a:r>
                  <a:rPr lang="en-US" altLang="ko-KR" sz="1600" b="1">
                    <a:latin typeface="맑은 고딕"/>
                    <a:ea typeface="맑은 고딕"/>
                  </a:rPr>
                  <a:t>°</a:t>
                </a:r>
                <a:r>
                  <a:rPr lang="en-US" altLang="ko-KR" sz="1600" b="1"/>
                  <a:t>E)</a:t>
                </a:r>
                <a:endParaRPr lang="ko-KR" altLang="en-US" sz="1600" b="1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ko-KR"/>
          </a:p>
        </c:txPr>
        <c:crossAx val="93109632"/>
        <c:crosses val="autoZero"/>
        <c:crossBetween val="midCat"/>
      </c:valAx>
      <c:valAx>
        <c:axId val="93109632"/>
        <c:scaling>
          <c:orientation val="minMax"/>
          <c:max val="36"/>
          <c:min val="29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 sz="1600" b="1"/>
                  <a:t>위도</a:t>
                </a:r>
                <a:r>
                  <a:rPr lang="en-US" altLang="ko-KR" sz="1600" b="1"/>
                  <a:t>(</a:t>
                </a:r>
                <a:r>
                  <a:rPr lang="en-US" altLang="ko-KR" sz="1600" b="1">
                    <a:latin typeface="맑은 고딕"/>
                    <a:ea typeface="맑은 고딕"/>
                  </a:rPr>
                  <a:t>°N)</a:t>
                </a:r>
                <a:endParaRPr lang="ko-KR" altLang="en-US" sz="1600" b="1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solidFill>
                  <a:schemeClr val="tx1"/>
                </a:solidFill>
              </a:defRPr>
            </a:pPr>
            <a:endParaRPr lang="ko-KR"/>
          </a:p>
        </c:txPr>
        <c:crossAx val="93107328"/>
        <c:crosses val="autoZero"/>
        <c:crossBetween val="midCat"/>
      </c:valAx>
      <c:spPr>
        <a:ln w="285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20411</xdr:colOff>
      <xdr:row>1</xdr:row>
      <xdr:rowOff>16327</xdr:rowOff>
    </xdr:from>
    <xdr:to>
      <xdr:col>24</xdr:col>
      <xdr:colOff>481853</xdr:colOff>
      <xdr:row>32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4"/>
  <sheetViews>
    <sheetView tabSelected="1" zoomScale="85" zoomScaleNormal="85" workbookViewId="0">
      <selection activeCell="M37" sqref="M37"/>
    </sheetView>
  </sheetViews>
  <sheetFormatPr defaultRowHeight="16.5" x14ac:dyDescent="0.3"/>
  <cols>
    <col min="1" max="1" width="7.5" bestFit="1" customWidth="1"/>
    <col min="2" max="5" width="12.625" customWidth="1"/>
    <col min="7" max="7" width="10.25" bestFit="1" customWidth="1"/>
    <col min="9" max="10" width="9.125" bestFit="1" customWidth="1"/>
    <col min="11" max="12" width="10.125" bestFit="1" customWidth="1"/>
    <col min="13" max="13" width="11.25" bestFit="1" customWidth="1"/>
  </cols>
  <sheetData>
    <row r="2" spans="1:15" ht="20.25" x14ac:dyDescent="0.3">
      <c r="B2" s="17" t="s">
        <v>78</v>
      </c>
      <c r="C2" s="18"/>
      <c r="D2" s="18"/>
      <c r="E2" s="19"/>
      <c r="H2" s="17" t="s">
        <v>76</v>
      </c>
      <c r="I2" s="18"/>
      <c r="J2" s="18"/>
      <c r="K2" s="18"/>
      <c r="L2" s="18"/>
      <c r="M2" s="18"/>
      <c r="N2" s="19"/>
    </row>
    <row r="3" spans="1:15" x14ac:dyDescent="0.3">
      <c r="B3" s="27" t="s">
        <v>75</v>
      </c>
      <c r="C3" s="28"/>
      <c r="D3" s="27" t="s">
        <v>73</v>
      </c>
      <c r="E3" s="28"/>
      <c r="H3" s="6" t="s">
        <v>5</v>
      </c>
      <c r="I3" s="3" t="s">
        <v>6</v>
      </c>
      <c r="J3" s="3" t="s">
        <v>7</v>
      </c>
      <c r="K3" s="4" t="s">
        <v>0</v>
      </c>
      <c r="L3" s="4" t="s">
        <v>1</v>
      </c>
      <c r="M3" s="4" t="s">
        <v>4</v>
      </c>
      <c r="N3" s="4" t="s">
        <v>34</v>
      </c>
    </row>
    <row r="4" spans="1:15" x14ac:dyDescent="0.3">
      <c r="A4" s="20" t="s">
        <v>2</v>
      </c>
      <c r="B4" s="3" t="s">
        <v>8</v>
      </c>
      <c r="C4" s="3" t="s">
        <v>9</v>
      </c>
      <c r="D4" s="3" t="s">
        <v>10</v>
      </c>
      <c r="E4" s="3" t="s">
        <v>11</v>
      </c>
      <c r="G4" s="3" t="s">
        <v>67</v>
      </c>
      <c r="H4" s="10" t="s">
        <v>68</v>
      </c>
      <c r="I4" s="33">
        <v>30.9</v>
      </c>
      <c r="J4" s="33">
        <v>134.19999999999999</v>
      </c>
      <c r="K4" s="7"/>
      <c r="L4" s="7"/>
      <c r="M4" s="7"/>
      <c r="N4" s="38"/>
    </row>
    <row r="5" spans="1:15" x14ac:dyDescent="0.3">
      <c r="A5" s="21"/>
      <c r="B5" s="36">
        <v>35.1</v>
      </c>
      <c r="C5" s="36">
        <v>129.03</v>
      </c>
      <c r="D5" s="36">
        <v>34.1</v>
      </c>
      <c r="E5" s="36">
        <v>129.5</v>
      </c>
      <c r="H5" s="10" t="s">
        <v>22</v>
      </c>
      <c r="I5" s="33">
        <v>31</v>
      </c>
      <c r="J5" s="33">
        <v>133.9</v>
      </c>
      <c r="K5" s="13">
        <f t="shared" ref="K5" si="0">ACOS(COS(RADIANS(90-I4))*COS(RADIANS(90-I5))+SIN(RADIANS(90-I4))*SIN(RADIANS(90-I5))*COS(RADIANS(J4-J5)))*6378.137</f>
        <v>30.728103567805963</v>
      </c>
      <c r="L5" s="13">
        <f t="shared" ref="L5" si="1">IF(SIN(RADIANS(J5)-RADIANS(J4))&lt;0,360+DEGREES(O5),DEGREES(O5))</f>
        <v>288.4349488229231</v>
      </c>
      <c r="M5" s="13">
        <f t="shared" ref="M5" si="2">ACOS(COS(RADIANS(90-I4))*COS(RADIANS(90-I5))+SIN(RADIANS(90-I4))*SIN(RADIANS(90-I5))*COS(RADIANS(J4-J5)))*6378.137/N5</f>
        <v>30.728103567805963</v>
      </c>
      <c r="N5" s="39">
        <v>1</v>
      </c>
      <c r="O5" s="1">
        <f t="shared" ref="O5:O32" si="3">ATAN2(RADIANS(I5)-RADIANS(I4),RADIANS(J5)-RADIANS(J4))</f>
        <v>-1.2490457723982353</v>
      </c>
    </row>
    <row r="6" spans="1:15" x14ac:dyDescent="0.3">
      <c r="A6" s="2"/>
      <c r="H6" s="10" t="s">
        <v>23</v>
      </c>
      <c r="I6" s="33">
        <v>31</v>
      </c>
      <c r="J6" s="33">
        <v>133.6</v>
      </c>
      <c r="K6" s="13">
        <f t="shared" ref="K6:K20" si="4">ACOS(COS(RADIANS(90-I5))*COS(RADIANS(90-I6))+SIN(RADIANS(90-I5))*SIN(RADIANS(90-I6))*COS(RADIANS(J5-J6)))*6378.137</f>
        <v>28.625819557627192</v>
      </c>
      <c r="L6" s="13">
        <f t="shared" ref="L6:L20" si="5">IF(SIN(RADIANS(J6)-RADIANS(J5))&lt;0,360+DEGREES(O6),DEGREES(O6))</f>
        <v>270</v>
      </c>
      <c r="M6" s="13">
        <f t="shared" ref="M6:M20" si="6">ACOS(COS(RADIANS(90-I5))*COS(RADIANS(90-I6))+SIN(RADIANS(90-I5))*SIN(RADIANS(90-I6))*COS(RADIANS(J5-J6)))*6378.137/N6</f>
        <v>28.625819557627192</v>
      </c>
      <c r="N6" s="39">
        <v>1</v>
      </c>
      <c r="O6" s="1">
        <f t="shared" si="3"/>
        <v>-1.5707963267948966</v>
      </c>
    </row>
    <row r="7" spans="1:15" x14ac:dyDescent="0.3">
      <c r="A7" s="22" t="s">
        <v>3</v>
      </c>
      <c r="B7" s="4" t="s">
        <v>0</v>
      </c>
      <c r="C7" s="4" t="s">
        <v>1</v>
      </c>
      <c r="D7" s="12"/>
      <c r="H7" s="10" t="s">
        <v>24</v>
      </c>
      <c r="I7" s="33">
        <v>31.1</v>
      </c>
      <c r="J7" s="33">
        <v>133.4</v>
      </c>
      <c r="K7" s="13">
        <f t="shared" si="4"/>
        <v>22.084668362895009</v>
      </c>
      <c r="L7" s="13">
        <f t="shared" si="5"/>
        <v>296.56505117707945</v>
      </c>
      <c r="M7" s="13">
        <f t="shared" si="6"/>
        <v>22.084668362895009</v>
      </c>
      <c r="N7" s="39">
        <v>1</v>
      </c>
      <c r="O7" s="1">
        <f t="shared" si="3"/>
        <v>-1.1071487177940651</v>
      </c>
    </row>
    <row r="8" spans="1:15" x14ac:dyDescent="0.3">
      <c r="A8" s="23"/>
      <c r="B8" s="35">
        <f>ACOS(COS(RADIANS(90-$B$5))*COS(RADIANS(90-$D$5))+SIN(RADIANS(90-$B$5))*SIN(RADIANS(90-$D$5))*COS(RADIANS($C$5-$E$5)))*6378.137</f>
        <v>119.35931358782679</v>
      </c>
      <c r="C8" s="35">
        <f>IF(SIN(RADIANS($E$5)-RADIANS($C$5))&lt;0,360+DEGREES($C$9),DEGREES($C$9))</f>
        <v>154.82647547547003</v>
      </c>
      <c r="D8" s="16"/>
      <c r="H8" s="10" t="s">
        <v>25</v>
      </c>
      <c r="I8" s="37">
        <v>31.2</v>
      </c>
      <c r="J8" s="37">
        <v>133.1</v>
      </c>
      <c r="K8" s="13">
        <f t="shared" si="4"/>
        <v>30.672068536709677</v>
      </c>
      <c r="L8" s="13">
        <f t="shared" si="5"/>
        <v>288.43494882292163</v>
      </c>
      <c r="M8" s="13">
        <f t="shared" si="6"/>
        <v>30.672068536709677</v>
      </c>
      <c r="N8" s="39">
        <v>1</v>
      </c>
      <c r="O8" s="1">
        <f t="shared" si="3"/>
        <v>-1.2490457723982609</v>
      </c>
    </row>
    <row r="9" spans="1:15" x14ac:dyDescent="0.3">
      <c r="C9" s="1">
        <f>ATAN2(RADIANS($D$5)-RADIANS($B$5),RADIANS($E$5)-RADIANS($C$5))</f>
        <v>2.7022317663052053</v>
      </c>
      <c r="D9" s="14"/>
      <c r="E9" s="1"/>
      <c r="H9" s="10" t="s">
        <v>26</v>
      </c>
      <c r="I9" s="33">
        <v>31.3</v>
      </c>
      <c r="J9" s="33">
        <v>132.80000000000001</v>
      </c>
      <c r="K9" s="13">
        <f t="shared" si="4"/>
        <v>30.643935124137251</v>
      </c>
      <c r="L9" s="13">
        <f t="shared" si="5"/>
        <v>288.4349488229231</v>
      </c>
      <c r="M9" s="13">
        <f t="shared" si="6"/>
        <v>30.643935124137251</v>
      </c>
      <c r="N9" s="39">
        <v>1</v>
      </c>
      <c r="O9" s="1">
        <f t="shared" si="3"/>
        <v>-1.2490457723982353</v>
      </c>
    </row>
    <row r="10" spans="1:15" x14ac:dyDescent="0.3">
      <c r="H10" s="10" t="s">
        <v>27</v>
      </c>
      <c r="I10" s="33">
        <v>31.3</v>
      </c>
      <c r="J10" s="33">
        <v>132.5</v>
      </c>
      <c r="K10" s="13">
        <f t="shared" si="4"/>
        <v>28.535367764531902</v>
      </c>
      <c r="L10" s="13">
        <f t="shared" si="5"/>
        <v>270</v>
      </c>
      <c r="M10" s="13">
        <f t="shared" si="6"/>
        <v>28.535367764531902</v>
      </c>
      <c r="N10" s="39">
        <v>1</v>
      </c>
      <c r="O10" s="1">
        <f t="shared" si="3"/>
        <v>-1.5707963267948966</v>
      </c>
    </row>
    <row r="11" spans="1:15" x14ac:dyDescent="0.3">
      <c r="A11" s="14"/>
      <c r="B11" s="29"/>
      <c r="C11" s="30"/>
      <c r="D11" s="29"/>
      <c r="E11" s="30"/>
      <c r="G11" s="3" t="s">
        <v>69</v>
      </c>
      <c r="H11" s="10" t="s">
        <v>70</v>
      </c>
      <c r="I11" s="33">
        <v>31.4</v>
      </c>
      <c r="J11" s="33">
        <v>132.30000000000001</v>
      </c>
      <c r="K11" s="13">
        <f t="shared" si="4"/>
        <v>22.032533887159993</v>
      </c>
      <c r="L11" s="13">
        <f t="shared" si="5"/>
        <v>296.56505117707945</v>
      </c>
      <c r="M11" s="13">
        <f t="shared" si="6"/>
        <v>22.032533887159993</v>
      </c>
      <c r="N11" s="39">
        <v>1</v>
      </c>
      <c r="O11" s="1">
        <f t="shared" si="3"/>
        <v>-1.1071487177940651</v>
      </c>
    </row>
    <row r="12" spans="1:15" x14ac:dyDescent="0.3">
      <c r="A12" s="14"/>
      <c r="B12" s="12"/>
      <c r="C12" s="12"/>
      <c r="D12" s="12"/>
      <c r="H12" s="10" t="s">
        <v>71</v>
      </c>
      <c r="I12" s="33">
        <v>31.5</v>
      </c>
      <c r="J12" s="33">
        <v>132.19999999999999</v>
      </c>
      <c r="K12" s="13">
        <f t="shared" si="4"/>
        <v>14.632361710285092</v>
      </c>
      <c r="L12" s="13">
        <f t="shared" si="5"/>
        <v>314.99999999999454</v>
      </c>
      <c r="M12" s="13">
        <f t="shared" si="6"/>
        <v>14.632361710285092</v>
      </c>
      <c r="N12" s="39">
        <v>1</v>
      </c>
      <c r="O12" s="1">
        <f t="shared" si="3"/>
        <v>-0.78539816339754365</v>
      </c>
    </row>
    <row r="13" spans="1:15" x14ac:dyDescent="0.3">
      <c r="A13" s="24" t="s">
        <v>72</v>
      </c>
      <c r="B13" s="25"/>
      <c r="C13" s="26"/>
      <c r="D13" s="15"/>
      <c r="H13" s="10" t="s">
        <v>28</v>
      </c>
      <c r="I13" s="33">
        <v>31.6</v>
      </c>
      <c r="J13" s="33">
        <v>132.1</v>
      </c>
      <c r="K13" s="13">
        <f t="shared" si="4"/>
        <v>14.62577521995747</v>
      </c>
      <c r="L13" s="13">
        <f t="shared" si="5"/>
        <v>315.00000000000182</v>
      </c>
      <c r="M13" s="13">
        <f t="shared" si="6"/>
        <v>14.62577521995747</v>
      </c>
      <c r="N13" s="39">
        <v>1</v>
      </c>
      <c r="O13" s="1">
        <f t="shared" si="3"/>
        <v>-0.78539816339741653</v>
      </c>
    </row>
    <row r="14" spans="1:15" x14ac:dyDescent="0.3">
      <c r="A14" s="9" t="s">
        <v>35</v>
      </c>
      <c r="B14" s="8">
        <v>0</v>
      </c>
      <c r="C14" s="7" t="s">
        <v>49</v>
      </c>
      <c r="D14" s="14"/>
      <c r="H14" s="10" t="s">
        <v>29</v>
      </c>
      <c r="I14" s="33">
        <v>31.7</v>
      </c>
      <c r="J14" s="33">
        <v>131.9</v>
      </c>
      <c r="K14" s="13">
        <f t="shared" si="4"/>
        <v>21.979992194522715</v>
      </c>
      <c r="L14" s="13">
        <f t="shared" si="5"/>
        <v>296.56505117707945</v>
      </c>
      <c r="M14" s="13">
        <f t="shared" si="6"/>
        <v>21.979992194522715</v>
      </c>
      <c r="N14" s="39">
        <v>1</v>
      </c>
      <c r="O14" s="1">
        <f t="shared" si="3"/>
        <v>-1.1071487177940651</v>
      </c>
    </row>
    <row r="15" spans="1:15" x14ac:dyDescent="0.3">
      <c r="A15" s="9" t="s">
        <v>36</v>
      </c>
      <c r="B15" s="8">
        <v>22.5</v>
      </c>
      <c r="C15" s="7" t="s">
        <v>50</v>
      </c>
      <c r="D15" s="12"/>
      <c r="H15" s="10" t="s">
        <v>30</v>
      </c>
      <c r="I15" s="33">
        <v>31.9</v>
      </c>
      <c r="J15" s="33">
        <v>131.69999999999999</v>
      </c>
      <c r="K15" s="13">
        <f t="shared" si="4"/>
        <v>29.218478725293526</v>
      </c>
      <c r="L15" s="13">
        <f t="shared" si="5"/>
        <v>314.99999999999818</v>
      </c>
      <c r="M15" s="13">
        <f t="shared" si="6"/>
        <v>29.218478725293526</v>
      </c>
      <c r="N15" s="39">
        <v>1</v>
      </c>
      <c r="O15" s="1">
        <f t="shared" si="3"/>
        <v>-0.78539816339748003</v>
      </c>
    </row>
    <row r="16" spans="1:15" x14ac:dyDescent="0.3">
      <c r="A16" s="9" t="s">
        <v>37</v>
      </c>
      <c r="B16" s="8">
        <v>45</v>
      </c>
      <c r="C16" s="7" t="s">
        <v>51</v>
      </c>
      <c r="D16" s="16"/>
      <c r="H16" s="10" t="s">
        <v>31</v>
      </c>
      <c r="I16" s="33">
        <v>32.1</v>
      </c>
      <c r="J16" s="33">
        <v>131.5</v>
      </c>
      <c r="K16" s="13">
        <f t="shared" si="4"/>
        <v>29.19189979657299</v>
      </c>
      <c r="L16" s="13">
        <f t="shared" si="5"/>
        <v>315.00000000000182</v>
      </c>
      <c r="M16" s="13">
        <f t="shared" si="6"/>
        <v>29.19189979657299</v>
      </c>
      <c r="N16" s="39">
        <v>1</v>
      </c>
      <c r="O16" s="1">
        <f t="shared" si="3"/>
        <v>-0.78539816339741653</v>
      </c>
    </row>
    <row r="17" spans="1:15" x14ac:dyDescent="0.3">
      <c r="A17" s="9" t="s">
        <v>38</v>
      </c>
      <c r="B17" s="8">
        <v>67.5</v>
      </c>
      <c r="C17" s="7" t="s">
        <v>52</v>
      </c>
      <c r="H17" s="10" t="s">
        <v>32</v>
      </c>
      <c r="I17" s="33">
        <v>32.299999999999997</v>
      </c>
      <c r="J17" s="33">
        <v>131.30000000000001</v>
      </c>
      <c r="K17" s="13">
        <f t="shared" si="4"/>
        <v>29.165205865860614</v>
      </c>
      <c r="L17" s="13">
        <f t="shared" si="5"/>
        <v>315.00000000000091</v>
      </c>
      <c r="M17" s="13">
        <f t="shared" si="6"/>
        <v>29.165205865860614</v>
      </c>
      <c r="N17" s="39">
        <v>1</v>
      </c>
      <c r="O17" s="1">
        <f t="shared" si="3"/>
        <v>-0.7853981633974324</v>
      </c>
    </row>
    <row r="18" spans="1:15" x14ac:dyDescent="0.3">
      <c r="A18" s="9" t="s">
        <v>54</v>
      </c>
      <c r="B18" s="8">
        <v>90</v>
      </c>
      <c r="C18" s="7" t="s">
        <v>53</v>
      </c>
      <c r="H18" s="10" t="s">
        <v>33</v>
      </c>
      <c r="I18" s="33">
        <v>32.4</v>
      </c>
      <c r="J18" s="33">
        <v>131.19999999999999</v>
      </c>
      <c r="K18" s="13">
        <f t="shared" si="4"/>
        <v>14.572561024241805</v>
      </c>
      <c r="L18" s="13">
        <f t="shared" si="5"/>
        <v>314.99999999998909</v>
      </c>
      <c r="M18" s="13">
        <f t="shared" si="6"/>
        <v>14.572561024241805</v>
      </c>
      <c r="N18" s="39">
        <v>1</v>
      </c>
      <c r="O18" s="1">
        <f t="shared" si="3"/>
        <v>-0.78539816339763913</v>
      </c>
    </row>
    <row r="19" spans="1:15" x14ac:dyDescent="0.3">
      <c r="A19" s="9" t="s">
        <v>39</v>
      </c>
      <c r="B19" s="8">
        <v>112.5</v>
      </c>
      <c r="C19" s="7" t="s">
        <v>55</v>
      </c>
      <c r="H19" s="10" t="s">
        <v>12</v>
      </c>
      <c r="I19" s="33">
        <v>32.6</v>
      </c>
      <c r="J19" s="33">
        <v>131.1</v>
      </c>
      <c r="K19" s="13">
        <f t="shared" si="4"/>
        <v>24.162503808132325</v>
      </c>
      <c r="L19" s="13">
        <f t="shared" si="5"/>
        <v>333.43494882292345</v>
      </c>
      <c r="M19" s="13">
        <f t="shared" si="6"/>
        <v>24.162503808132325</v>
      </c>
      <c r="N19" s="39">
        <v>1</v>
      </c>
      <c r="O19" s="1">
        <f t="shared" si="3"/>
        <v>-0.46364760900078067</v>
      </c>
    </row>
    <row r="20" spans="1:15" x14ac:dyDescent="0.3">
      <c r="A20" s="9" t="s">
        <v>40</v>
      </c>
      <c r="B20" s="8">
        <v>135</v>
      </c>
      <c r="C20" s="7" t="s">
        <v>56</v>
      </c>
      <c r="G20" s="12"/>
      <c r="H20" s="10" t="s">
        <v>13</v>
      </c>
      <c r="I20" s="37">
        <v>32.799999999999997</v>
      </c>
      <c r="J20" s="37">
        <v>130.80000000000001</v>
      </c>
      <c r="K20" s="13">
        <f t="shared" si="4"/>
        <v>35.853249675641244</v>
      </c>
      <c r="L20" s="13">
        <f t="shared" si="5"/>
        <v>303.69006752598062</v>
      </c>
      <c r="M20" s="13">
        <f t="shared" si="6"/>
        <v>35.853249675641244</v>
      </c>
      <c r="N20" s="39">
        <v>1</v>
      </c>
      <c r="O20" s="1">
        <f t="shared" si="3"/>
        <v>-0.9827937232473144</v>
      </c>
    </row>
    <row r="21" spans="1:15" x14ac:dyDescent="0.3">
      <c r="A21" s="9" t="s">
        <v>41</v>
      </c>
      <c r="B21" s="8">
        <v>157.5</v>
      </c>
      <c r="C21" s="7" t="s">
        <v>57</v>
      </c>
      <c r="H21" s="10" t="s">
        <v>14</v>
      </c>
      <c r="I21" s="33">
        <v>33.1</v>
      </c>
      <c r="J21" s="33">
        <v>130.6</v>
      </c>
      <c r="K21" s="13">
        <f t="shared" ref="K21:K32" si="7">ACOS(COS(RADIANS(90-I20))*COS(RADIANS(90-I21))+SIN(RADIANS(90-I20))*SIN(RADIANS(90-I21))*COS(RADIANS(J20-J21)))*6378.137</f>
        <v>38.266462397322023</v>
      </c>
      <c r="L21" s="13">
        <f t="shared" ref="L21" si="8">IF(SIN(RADIANS(J21)-RADIANS(J20))&lt;0,360+DEGREES(O21),DEGREES(O21))</f>
        <v>326.30993247401909</v>
      </c>
      <c r="M21" s="13">
        <f t="shared" ref="M21" si="9">ACOS(COS(RADIANS(90-I20))*COS(RADIANS(90-I21))+SIN(RADIANS(90-I20))*SIN(RADIANS(90-I21))*COS(RADIANS(J20-J21)))*6378.137/N21</f>
        <v>38.266462397322023</v>
      </c>
      <c r="N21" s="39">
        <v>1</v>
      </c>
      <c r="O21" s="1">
        <f t="shared" si="3"/>
        <v>-0.58800260354758715</v>
      </c>
    </row>
    <row r="22" spans="1:15" x14ac:dyDescent="0.3">
      <c r="A22" s="9" t="s">
        <v>42</v>
      </c>
      <c r="B22" s="8">
        <v>180</v>
      </c>
      <c r="C22" s="7" t="s">
        <v>58</v>
      </c>
      <c r="H22" s="10" t="s">
        <v>15</v>
      </c>
      <c r="I22" s="33">
        <v>33.299999999999997</v>
      </c>
      <c r="J22" s="33">
        <v>130.5</v>
      </c>
      <c r="K22" s="13">
        <f t="shared" si="7"/>
        <v>24.133934255868816</v>
      </c>
      <c r="L22" s="13">
        <f t="shared" ref="L22:L32" si="10">IF(SIN(RADIANS(J22)-RADIANS(J21))&lt;0,360+DEGREES(O22),DEGREES(O22))</f>
        <v>333.43494882292271</v>
      </c>
      <c r="M22" s="13">
        <f t="shared" ref="M22:M32" si="11">ACOS(COS(RADIANS(90-I21))*COS(RADIANS(90-I22))+SIN(RADIANS(90-I21))*SIN(RADIANS(90-I22))*COS(RADIANS(J21-J22)))*6378.137/N22</f>
        <v>24.133934255868816</v>
      </c>
      <c r="N22" s="39">
        <v>1</v>
      </c>
      <c r="O22" s="1">
        <f t="shared" si="3"/>
        <v>-0.46364760900079344</v>
      </c>
    </row>
    <row r="23" spans="1:15" x14ac:dyDescent="0.3">
      <c r="A23" s="9" t="s">
        <v>43</v>
      </c>
      <c r="B23" s="8">
        <v>202.5</v>
      </c>
      <c r="C23" s="7" t="s">
        <v>59</v>
      </c>
      <c r="H23" s="10" t="s">
        <v>16</v>
      </c>
      <c r="I23" s="33">
        <v>33.4</v>
      </c>
      <c r="J23" s="33">
        <v>130.30000000000001</v>
      </c>
      <c r="K23" s="13">
        <f t="shared" si="7"/>
        <v>21.674703917031394</v>
      </c>
      <c r="L23" s="13">
        <f t="shared" si="10"/>
        <v>296.56505117707945</v>
      </c>
      <c r="M23" s="13">
        <f t="shared" si="11"/>
        <v>21.674703917031394</v>
      </c>
      <c r="N23" s="39">
        <v>1</v>
      </c>
      <c r="O23" s="1">
        <f t="shared" si="3"/>
        <v>-1.1071487177940651</v>
      </c>
    </row>
    <row r="24" spans="1:15" x14ac:dyDescent="0.3">
      <c r="A24" s="9" t="s">
        <v>44</v>
      </c>
      <c r="B24" s="8">
        <v>225</v>
      </c>
      <c r="C24" s="7" t="s">
        <v>60</v>
      </c>
      <c r="H24" s="10" t="s">
        <v>17</v>
      </c>
      <c r="I24" s="33">
        <v>33.6</v>
      </c>
      <c r="J24" s="33">
        <v>130</v>
      </c>
      <c r="K24" s="13">
        <f t="shared" si="7"/>
        <v>35.654002893938397</v>
      </c>
      <c r="L24" s="13">
        <f t="shared" si="10"/>
        <v>303.69006752598006</v>
      </c>
      <c r="M24" s="13">
        <f t="shared" si="11"/>
        <v>35.654002893938397</v>
      </c>
      <c r="N24" s="39">
        <v>1</v>
      </c>
      <c r="O24" s="1">
        <f t="shared" si="3"/>
        <v>-0.98279372324732417</v>
      </c>
    </row>
    <row r="25" spans="1:15" x14ac:dyDescent="0.3">
      <c r="A25" s="9" t="s">
        <v>45</v>
      </c>
      <c r="B25" s="8">
        <v>247.5</v>
      </c>
      <c r="C25" s="7" t="s">
        <v>61</v>
      </c>
      <c r="H25" s="10" t="s">
        <v>18</v>
      </c>
      <c r="I25" s="33">
        <v>33.799999999999997</v>
      </c>
      <c r="J25" s="33">
        <v>129.80000000000001</v>
      </c>
      <c r="K25" s="13">
        <f t="shared" si="7"/>
        <v>28.9614363814722</v>
      </c>
      <c r="L25" s="13">
        <f t="shared" si="10"/>
        <v>315.00000000000091</v>
      </c>
      <c r="M25" s="13">
        <f t="shared" si="11"/>
        <v>28.9614363814722</v>
      </c>
      <c r="N25" s="39">
        <v>1</v>
      </c>
      <c r="O25" s="1">
        <f t="shared" si="3"/>
        <v>-0.7853981633974324</v>
      </c>
    </row>
    <row r="26" spans="1:15" x14ac:dyDescent="0.3">
      <c r="A26" s="9" t="s">
        <v>62</v>
      </c>
      <c r="B26" s="8">
        <v>270</v>
      </c>
      <c r="C26" s="7" t="s">
        <v>63</v>
      </c>
      <c r="H26" s="10" t="s">
        <v>19</v>
      </c>
      <c r="I26" s="33">
        <v>34</v>
      </c>
      <c r="J26" s="33">
        <v>129.6</v>
      </c>
      <c r="K26" s="13">
        <f t="shared" si="7"/>
        <v>28.93380544421364</v>
      </c>
      <c r="L26" s="13">
        <f t="shared" si="10"/>
        <v>314.99999999999909</v>
      </c>
      <c r="M26" s="13">
        <f t="shared" si="11"/>
        <v>28.93380544421364</v>
      </c>
      <c r="N26" s="39">
        <v>1</v>
      </c>
      <c r="O26" s="1">
        <f t="shared" si="3"/>
        <v>-0.78539816339746416</v>
      </c>
    </row>
    <row r="27" spans="1:15" x14ac:dyDescent="0.3">
      <c r="A27" s="9" t="s">
        <v>46</v>
      </c>
      <c r="B27" s="8">
        <v>292.5</v>
      </c>
      <c r="C27" s="7" t="s">
        <v>64</v>
      </c>
      <c r="H27" s="10" t="s">
        <v>20</v>
      </c>
      <c r="I27" s="33">
        <v>34.200000000000003</v>
      </c>
      <c r="J27" s="33">
        <v>129.5</v>
      </c>
      <c r="K27" s="13">
        <f t="shared" si="7"/>
        <v>24.096703086976557</v>
      </c>
      <c r="L27" s="13">
        <f t="shared" si="10"/>
        <v>333.43494882292345</v>
      </c>
      <c r="M27" s="13">
        <f t="shared" si="11"/>
        <v>24.096703086976557</v>
      </c>
      <c r="N27" s="39">
        <v>1</v>
      </c>
      <c r="O27" s="1">
        <f t="shared" si="3"/>
        <v>-0.46364760900078067</v>
      </c>
    </row>
    <row r="28" spans="1:15" x14ac:dyDescent="0.3">
      <c r="A28" s="9" t="s">
        <v>47</v>
      </c>
      <c r="B28" s="8">
        <v>315</v>
      </c>
      <c r="C28" s="7" t="s">
        <v>65</v>
      </c>
      <c r="H28" s="10" t="s">
        <v>21</v>
      </c>
      <c r="I28" s="33">
        <v>34.4</v>
      </c>
      <c r="J28" s="33">
        <v>129.4</v>
      </c>
      <c r="K28" s="13">
        <f t="shared" si="7"/>
        <v>24.088356364237608</v>
      </c>
      <c r="L28" s="13">
        <f t="shared" si="10"/>
        <v>333.43494882292271</v>
      </c>
      <c r="M28" s="13">
        <f t="shared" si="11"/>
        <v>24.088356364237608</v>
      </c>
      <c r="N28" s="39">
        <v>1</v>
      </c>
      <c r="O28" s="1">
        <f t="shared" si="3"/>
        <v>-0.46364760900079344</v>
      </c>
    </row>
    <row r="29" spans="1:15" x14ac:dyDescent="0.3">
      <c r="A29" s="9" t="s">
        <v>48</v>
      </c>
      <c r="B29" s="8">
        <v>337.5</v>
      </c>
      <c r="C29" s="7" t="s">
        <v>66</v>
      </c>
      <c r="H29" s="10" t="s">
        <v>22</v>
      </c>
      <c r="I29" s="33">
        <v>34.5</v>
      </c>
      <c r="J29" s="33">
        <v>129.30000000000001</v>
      </c>
      <c r="K29" s="13">
        <f t="shared" si="7"/>
        <v>14.428646211837222</v>
      </c>
      <c r="L29" s="13">
        <f t="shared" si="10"/>
        <v>315.00000000000182</v>
      </c>
      <c r="M29" s="13">
        <f t="shared" si="11"/>
        <v>14.428646211837222</v>
      </c>
      <c r="N29" s="39">
        <v>1</v>
      </c>
      <c r="O29" s="1">
        <f t="shared" si="3"/>
        <v>-0.78539816339741653</v>
      </c>
    </row>
    <row r="30" spans="1:15" x14ac:dyDescent="0.3">
      <c r="A30" s="9" t="s">
        <v>35</v>
      </c>
      <c r="B30" s="8">
        <v>360</v>
      </c>
      <c r="C30" s="7" t="s">
        <v>49</v>
      </c>
      <c r="H30" s="10" t="s">
        <v>23</v>
      </c>
      <c r="I30" s="33">
        <v>34.799999999999997</v>
      </c>
      <c r="J30" s="33">
        <v>129.30000000000001</v>
      </c>
      <c r="K30" s="13">
        <f t="shared" si="7"/>
        <v>33.395847238040886</v>
      </c>
      <c r="L30" s="13">
        <f t="shared" si="10"/>
        <v>0</v>
      </c>
      <c r="M30" s="13">
        <f t="shared" si="11"/>
        <v>33.395847238040886</v>
      </c>
      <c r="N30" s="39">
        <v>1</v>
      </c>
      <c r="O30" s="1">
        <f t="shared" si="3"/>
        <v>0</v>
      </c>
    </row>
    <row r="31" spans="1:15" x14ac:dyDescent="0.3">
      <c r="H31" s="10" t="s">
        <v>24</v>
      </c>
      <c r="I31" s="33">
        <v>35.1</v>
      </c>
      <c r="J31" s="33">
        <v>129</v>
      </c>
      <c r="K31" s="13">
        <f t="shared" si="7"/>
        <v>43.180527764339466</v>
      </c>
      <c r="L31" s="13">
        <f t="shared" si="10"/>
        <v>314.99999999999756</v>
      </c>
      <c r="M31" s="13">
        <f t="shared" si="11"/>
        <v>33.215790587953435</v>
      </c>
      <c r="N31" s="39">
        <v>1.3</v>
      </c>
      <c r="O31" s="1">
        <f t="shared" si="3"/>
        <v>-0.78539816339749069</v>
      </c>
    </row>
    <row r="32" spans="1:15" x14ac:dyDescent="0.3">
      <c r="G32" s="3" t="s">
        <v>74</v>
      </c>
      <c r="H32" s="10" t="s">
        <v>25</v>
      </c>
      <c r="I32" s="33">
        <v>35.200000000000003</v>
      </c>
      <c r="J32" s="33">
        <v>129</v>
      </c>
      <c r="K32" s="13">
        <f t="shared" si="7"/>
        <v>11.131949079349324</v>
      </c>
      <c r="L32" s="13">
        <f t="shared" si="10"/>
        <v>0</v>
      </c>
      <c r="M32" s="13">
        <f t="shared" si="11"/>
        <v>11.131949079349324</v>
      </c>
      <c r="N32" s="39">
        <v>1</v>
      </c>
      <c r="O32" s="1">
        <f t="shared" si="3"/>
        <v>0</v>
      </c>
    </row>
    <row r="34" spans="8:27" ht="20.25" x14ac:dyDescent="0.3">
      <c r="H34" s="32" t="s">
        <v>77</v>
      </c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4"/>
      <c r="AA34" s="34"/>
    </row>
  </sheetData>
  <mergeCells count="10">
    <mergeCell ref="H34:Y34"/>
    <mergeCell ref="H2:N2"/>
    <mergeCell ref="B2:E2"/>
    <mergeCell ref="A4:A5"/>
    <mergeCell ref="A7:A8"/>
    <mergeCell ref="A13:C13"/>
    <mergeCell ref="B3:C3"/>
    <mergeCell ref="D3:E3"/>
    <mergeCell ref="B11:C11"/>
    <mergeCell ref="D11:E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30" sqref="A30"/>
    </sheetView>
  </sheetViews>
  <sheetFormatPr defaultRowHeight="16.5" x14ac:dyDescent="0.3"/>
  <sheetData>
    <row r="1" spans="1:10" x14ac:dyDescent="0.3">
      <c r="A1" s="31"/>
      <c r="B1" s="11"/>
      <c r="C1" s="11"/>
      <c r="D1" s="11"/>
      <c r="E1" s="11"/>
      <c r="F1" s="11"/>
      <c r="G1" s="11"/>
      <c r="H1" s="11"/>
      <c r="I1" s="11"/>
      <c r="J1" s="11"/>
    </row>
    <row r="2" spans="1:10" s="2" customFormat="1" x14ac:dyDescent="0.3">
      <c r="A2" s="31"/>
    </row>
    <row r="9" spans="1:10" x14ac:dyDescent="0.3">
      <c r="D9" s="5"/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업무망</dc:creator>
  <cp:lastModifiedBy>user</cp:lastModifiedBy>
  <dcterms:created xsi:type="dcterms:W3CDTF">2019-07-19T00:35:10Z</dcterms:created>
  <dcterms:modified xsi:type="dcterms:W3CDTF">2019-08-07T04:32:46Z</dcterms:modified>
</cp:coreProperties>
</file>