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budget\"/>
    </mc:Choice>
  </mc:AlternateContent>
  <xr:revisionPtr revIDLastSave="0" documentId="13_ncr:1_{B76BA89A-6EFB-4739-8B30-790359C8F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C48" i="1"/>
  <c r="B48" i="1"/>
  <c r="D48" i="1" s="1"/>
  <c r="E47" i="1"/>
  <c r="D47" i="1"/>
  <c r="E46" i="1"/>
  <c r="D46" i="1"/>
  <c r="E45" i="1"/>
  <c r="D45" i="1"/>
  <c r="E44" i="1"/>
  <c r="D44" i="1"/>
  <c r="E43" i="1"/>
  <c r="D43" i="1"/>
  <c r="E42" i="1"/>
  <c r="D42" i="1"/>
  <c r="H41" i="1"/>
  <c r="E41" i="1"/>
  <c r="D41" i="1"/>
  <c r="E40" i="1"/>
  <c r="D40" i="1"/>
  <c r="E39" i="1"/>
  <c r="D39" i="1"/>
  <c r="E38" i="1"/>
  <c r="D38" i="1"/>
  <c r="E37" i="1"/>
  <c r="C37" i="1"/>
  <c r="B37" i="1"/>
  <c r="D37" i="1" s="1"/>
  <c r="E36" i="1"/>
  <c r="D36" i="1"/>
  <c r="E35" i="1"/>
  <c r="D35" i="1"/>
  <c r="K34" i="1"/>
  <c r="E34" i="1"/>
  <c r="D34" i="1"/>
  <c r="K33" i="1"/>
  <c r="E33" i="1"/>
  <c r="D33" i="1"/>
  <c r="K32" i="1"/>
  <c r="H40" i="1" s="1"/>
  <c r="E32" i="1"/>
  <c r="D32" i="1"/>
  <c r="E31" i="1"/>
  <c r="D31" i="1"/>
  <c r="E30" i="1"/>
  <c r="D30" i="1"/>
  <c r="C30" i="1"/>
  <c r="B30" i="1"/>
  <c r="E29" i="1"/>
  <c r="D29" i="1"/>
  <c r="E28" i="1"/>
  <c r="D28" i="1"/>
  <c r="E27" i="1"/>
  <c r="D27" i="1"/>
  <c r="C26" i="1"/>
  <c r="E26" i="1" s="1"/>
  <c r="B26" i="1"/>
  <c r="D26" i="1" s="1"/>
  <c r="E25" i="1"/>
  <c r="D25" i="1"/>
  <c r="E24" i="1"/>
  <c r="D24" i="1"/>
  <c r="E23" i="1"/>
  <c r="D23" i="1"/>
  <c r="E22" i="1"/>
  <c r="D22" i="1"/>
  <c r="C21" i="1"/>
  <c r="E21" i="1" s="1"/>
  <c r="B21" i="1"/>
  <c r="D21" i="1" s="1"/>
  <c r="E20" i="1"/>
  <c r="D20" i="1"/>
  <c r="E19" i="1"/>
  <c r="D19" i="1"/>
  <c r="I18" i="1"/>
  <c r="H18" i="1"/>
  <c r="E18" i="1"/>
  <c r="D18" i="1"/>
  <c r="E17" i="1"/>
  <c r="D17" i="1"/>
  <c r="E16" i="1"/>
  <c r="D16" i="1"/>
  <c r="C15" i="1"/>
  <c r="E15" i="1" s="1"/>
  <c r="B15" i="1"/>
  <c r="D15" i="1" s="1"/>
  <c r="E14" i="1"/>
  <c r="D14" i="1"/>
  <c r="E13" i="1"/>
  <c r="D13" i="1"/>
  <c r="E12" i="1"/>
  <c r="D12" i="1"/>
  <c r="E11" i="1"/>
  <c r="D11" i="1"/>
  <c r="C10" i="1"/>
  <c r="E10" i="1" s="1"/>
  <c r="B10" i="1"/>
  <c r="I9" i="1"/>
  <c r="I10" i="1" s="1"/>
  <c r="E9" i="1"/>
  <c r="D9" i="1"/>
  <c r="I8" i="1"/>
  <c r="H8" i="1"/>
  <c r="E8" i="1"/>
  <c r="D8" i="1"/>
  <c r="K7" i="1"/>
  <c r="J7" i="1"/>
  <c r="E7" i="1"/>
  <c r="D7" i="1"/>
  <c r="K6" i="1"/>
  <c r="J6" i="1"/>
  <c r="E6" i="1"/>
  <c r="D6" i="1"/>
  <c r="C6" i="1"/>
  <c r="B6" i="1"/>
  <c r="K5" i="1"/>
  <c r="J5" i="1"/>
  <c r="E5" i="1"/>
  <c r="D5" i="1"/>
  <c r="K4" i="1"/>
  <c r="J4" i="1"/>
  <c r="E4" i="1"/>
  <c r="D4" i="1"/>
  <c r="K3" i="1"/>
  <c r="J3" i="1"/>
  <c r="C3" i="1"/>
  <c r="E3" i="1" s="1"/>
  <c r="B3" i="1"/>
  <c r="D3" i="1" s="1"/>
  <c r="H42" i="1" l="1"/>
  <c r="H43" i="1"/>
  <c r="C57" i="1"/>
  <c r="I15" i="1" s="1"/>
  <c r="I19" i="1" s="1"/>
  <c r="D10" i="1"/>
  <c r="D57" i="1" s="1"/>
  <c r="B57" i="1"/>
  <c r="H15" i="1" s="1"/>
  <c r="H19" i="1" s="1"/>
</calcChain>
</file>

<file path=xl/sharedStrings.xml><?xml version="1.0" encoding="utf-8"?>
<sst xmlns="http://schemas.openxmlformats.org/spreadsheetml/2006/main" count="118" uniqueCount="106">
  <si>
    <t>Бюджет || Расходная часть</t>
  </si>
  <si>
    <t>Бюджет || Доходная часть</t>
  </si>
  <si>
    <t>Статьи</t>
  </si>
  <si>
    <t>План</t>
  </si>
  <si>
    <t>Факт</t>
  </si>
  <si>
    <t>∆</t>
  </si>
  <si>
    <t>%</t>
  </si>
  <si>
    <t>Аренда жилья</t>
  </si>
  <si>
    <t>1) Зарплата</t>
  </si>
  <si>
    <t>1) Коммуналка</t>
  </si>
  <si>
    <t>2) Стипендия</t>
  </si>
  <si>
    <t>2) Основной платеж</t>
  </si>
  <si>
    <t>3) Родители</t>
  </si>
  <si>
    <t>Для дома</t>
  </si>
  <si>
    <t>4) За БлаБла</t>
  </si>
  <si>
    <t>1) Бытовая химия</t>
  </si>
  <si>
    <t>5) Другие поступления</t>
  </si>
  <si>
    <t>2) Ремонт</t>
  </si>
  <si>
    <t>Итого</t>
  </si>
  <si>
    <t>!!!БЕЗ БЛА БЛА!!!</t>
  </si>
  <si>
    <t>3) Бытовая техника</t>
  </si>
  <si>
    <t>Остаток пр. месяц</t>
  </si>
  <si>
    <t>Питание</t>
  </si>
  <si>
    <t>Денег в обращении</t>
  </si>
  <si>
    <t>1) Продукты</t>
  </si>
  <si>
    <t>2) StreetFood</t>
  </si>
  <si>
    <t>Интернет подписки</t>
  </si>
  <si>
    <t>Бюджет || Сводка</t>
  </si>
  <si>
    <t>Одежда</t>
  </si>
  <si>
    <t>Показатели</t>
  </si>
  <si>
    <t>Передвижение</t>
  </si>
  <si>
    <t>Доход - Расход</t>
  </si>
  <si>
    <t>% расходов</t>
  </si>
  <si>
    <t>1) БлаБла</t>
  </si>
  <si>
    <t>Отложено</t>
  </si>
  <si>
    <t>Всего капитал</t>
  </si>
  <si>
    <t>2) Поезда</t>
  </si>
  <si>
    <t>Инвестировано</t>
  </si>
  <si>
    <t>% прироста кап.</t>
  </si>
  <si>
    <t>3) Маршрутка (Метро)</t>
  </si>
  <si>
    <t>% инвестиций</t>
  </si>
  <si>
    <t>4) Такси</t>
  </si>
  <si>
    <t>Остаток</t>
  </si>
  <si>
    <t>Техника (для себя)</t>
  </si>
  <si>
    <t>Уход за собой</t>
  </si>
  <si>
    <t>1) Бытовая химия (для себя)</t>
  </si>
  <si>
    <t>Счета</t>
  </si>
  <si>
    <t>2) Здоровье (Аптеки)</t>
  </si>
  <si>
    <t>Баланс</t>
  </si>
  <si>
    <t>Инвестировано / Отложено</t>
  </si>
  <si>
    <t>Заработано за п.п.</t>
  </si>
  <si>
    <t>Процент / Ставка</t>
  </si>
  <si>
    <t>3) Секс</t>
  </si>
  <si>
    <t>Тинькофф</t>
  </si>
  <si>
    <t>4) Стрижка</t>
  </si>
  <si>
    <t>БКС</t>
  </si>
  <si>
    <t>Машина</t>
  </si>
  <si>
    <t>Брокерский счет</t>
  </si>
  <si>
    <t>1) Бензин</t>
  </si>
  <si>
    <t>Подушка безопасности</t>
  </si>
  <si>
    <t>2) Сервис</t>
  </si>
  <si>
    <t>3) Другое (мойка, штрафы)</t>
  </si>
  <si>
    <t>Отношения</t>
  </si>
  <si>
    <t xml:space="preserve">1) Подарки </t>
  </si>
  <si>
    <t>Тикеры</t>
  </si>
  <si>
    <t>Кол-во</t>
  </si>
  <si>
    <t>Средняя цена покупки</t>
  </si>
  <si>
    <t>Текущая цена</t>
  </si>
  <si>
    <t>Текущий капитал</t>
  </si>
  <si>
    <t>2) Заведения</t>
  </si>
  <si>
    <t>YNDX</t>
  </si>
  <si>
    <t>3) Прогулки, кино</t>
  </si>
  <si>
    <t>SBER</t>
  </si>
  <si>
    <t>4) Другие</t>
  </si>
  <si>
    <t>OZON</t>
  </si>
  <si>
    <t>Подарки семье</t>
  </si>
  <si>
    <t>RUB</t>
  </si>
  <si>
    <t>-</t>
  </si>
  <si>
    <t>Подарки друзьям</t>
  </si>
  <si>
    <t>Путешествия</t>
  </si>
  <si>
    <t>1) Проживание</t>
  </si>
  <si>
    <t>Брокерский счет || Сводка</t>
  </si>
  <si>
    <t>2) Еда (Продукты)</t>
  </si>
  <si>
    <t>Показатель</t>
  </si>
  <si>
    <t>Значение</t>
  </si>
  <si>
    <t>3) Еда (В дороге)</t>
  </si>
  <si>
    <t>Общая сумма портфеля:</t>
  </si>
  <si>
    <t>4) Походы в заведения</t>
  </si>
  <si>
    <t>Общая сумма инвестиций:</t>
  </si>
  <si>
    <t>5) Транспорт (Билеты, бензин)</t>
  </si>
  <si>
    <t>Заработано за весь п.:</t>
  </si>
  <si>
    <t>6) Передвижения</t>
  </si>
  <si>
    <t>Общий рост:</t>
  </si>
  <si>
    <t>7) Спиртное</t>
  </si>
  <si>
    <t>8) Другое</t>
  </si>
  <si>
    <t>Спорт</t>
  </si>
  <si>
    <t>Учёба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</si>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</sst>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[$₽-419]_-;\-* #,##0.00\ [$₽-419]_-;_-* &quot;-&quot;??\ [$₽-419]_-;_-@_-"/>
    <numFmt numFmtId="165" formatCode="0.0%"/>
    <numFmt numFmtId="166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8" fillId="0" borderId="0"/>
    <xf numFmtId="9" fontId="8" fillId="0" borderId="0"/>
    <xf numFmtId="9" fontId="8" fillId="0" borderId="0"/>
    <xf numFmtId="43" fontId="8" fillId="0" borderId="0"/>
    <xf numFmtId="44" fontId="8" fillId="0" borderId="0"/>
  </cellStyleXfs>
  <cellXfs count="152">
    <xf numFmtId="0" fontId="0" fillId="0" borderId="0" xfId="0"/>
    <xf numFmtId="49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164" fontId="7" fillId="0" borderId="0" xfId="2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10" fontId="8" fillId="0" borderId="0" xfId="2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8" fillId="0" borderId="0" xfId="2" applyAlignment="1">
      <alignment horizontal="left" vertical="center"/>
    </xf>
    <xf numFmtId="10" fontId="8" fillId="0" borderId="0" xfId="3" applyNumberFormat="1" applyAlignment="1">
      <alignment horizontal="left" vertical="center"/>
    </xf>
    <xf numFmtId="9" fontId="0" fillId="0" borderId="0" xfId="2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9" fontId="8" fillId="3" borderId="11" xfId="3" applyFill="1" applyBorder="1" applyAlignment="1">
      <alignment horizontal="left" vertical="center"/>
    </xf>
    <xf numFmtId="9" fontId="8" fillId="0" borderId="11" xfId="3" applyBorder="1" applyAlignment="1">
      <alignment horizontal="left" vertical="center"/>
    </xf>
    <xf numFmtId="9" fontId="8" fillId="3" borderId="15" xfId="3" applyFill="1" applyBorder="1" applyAlignment="1">
      <alignment horizontal="left" vertical="center"/>
    </xf>
    <xf numFmtId="164" fontId="2" fillId="3" borderId="19" xfId="0" applyNumberFormat="1" applyFont="1" applyFill="1" applyBorder="1" applyAlignment="1">
      <alignment horizontal="left" vertical="center"/>
    </xf>
    <xf numFmtId="164" fontId="2" fillId="3" borderId="14" xfId="0" applyNumberFormat="1" applyFont="1" applyFill="1" applyBorder="1" applyAlignment="1">
      <alignment horizontal="left" vertical="center"/>
    </xf>
    <xf numFmtId="164" fontId="2" fillId="3" borderId="14" xfId="1" applyNumberFormat="1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25" xfId="0" applyNumberFormat="1" applyFont="1" applyFill="1" applyBorder="1" applyAlignment="1">
      <alignment horizontal="left" vertical="center"/>
    </xf>
    <xf numFmtId="164" fontId="2" fillId="3" borderId="26" xfId="0" applyNumberFormat="1" applyFont="1" applyFill="1" applyBorder="1" applyAlignment="1">
      <alignment horizontal="left" vertical="center"/>
    </xf>
    <xf numFmtId="164" fontId="2" fillId="3" borderId="26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164" fontId="2" fillId="3" borderId="24" xfId="0" applyNumberFormat="1" applyFont="1" applyFill="1" applyBorder="1" applyAlignment="1">
      <alignment horizontal="left" vertical="center"/>
    </xf>
    <xf numFmtId="164" fontId="2" fillId="3" borderId="27" xfId="0" applyNumberFormat="1" applyFont="1" applyFill="1" applyBorder="1" applyAlignment="1">
      <alignment horizontal="left" vertical="center"/>
    </xf>
    <xf numFmtId="9" fontId="8" fillId="3" borderId="37" xfId="3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9" fontId="8" fillId="2" borderId="9" xfId="3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11" fillId="2" borderId="1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64" fontId="0" fillId="4" borderId="19" xfId="1" applyNumberFormat="1" applyFont="1" applyFill="1" applyBorder="1" applyAlignment="1">
      <alignment horizontal="right" vertical="center"/>
    </xf>
    <xf numFmtId="164" fontId="0" fillId="4" borderId="15" xfId="1" applyNumberFormat="1" applyFont="1" applyFill="1" applyBorder="1" applyAlignment="1">
      <alignment horizontal="right" vertical="center"/>
    </xf>
    <xf numFmtId="164" fontId="0" fillId="4" borderId="34" xfId="1" applyNumberFormat="1" applyFont="1" applyFill="1" applyBorder="1" applyAlignment="1">
      <alignment horizontal="right" vertical="center"/>
    </xf>
    <xf numFmtId="164" fontId="0" fillId="4" borderId="13" xfId="1" applyNumberFormat="1" applyFont="1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164" fontId="0" fillId="2" borderId="9" xfId="1" applyNumberFormat="1" applyFont="1" applyFill="1" applyBorder="1" applyAlignment="1">
      <alignment horizontal="centerContinuous" vertical="center"/>
    </xf>
    <xf numFmtId="164" fontId="2" fillId="2" borderId="18" xfId="1" applyNumberFormat="1" applyFont="1" applyFill="1" applyBorder="1" applyAlignment="1">
      <alignment horizontal="centerContinuous" vertical="center"/>
    </xf>
    <xf numFmtId="0" fontId="0" fillId="0" borderId="1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0" fillId="4" borderId="37" xfId="0" applyFill="1" applyBorder="1" applyAlignment="1">
      <alignment horizontal="right" vertical="center"/>
    </xf>
    <xf numFmtId="10" fontId="8" fillId="4" borderId="9" xfId="2" applyNumberFormat="1" applyFill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10" fontId="0" fillId="0" borderId="15" xfId="0" applyNumberForma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4" borderId="24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2" borderId="39" xfId="0" applyNumberFormat="1" applyFill="1" applyBorder="1" applyAlignment="1">
      <alignment horizontal="right" vertical="center"/>
    </xf>
    <xf numFmtId="164" fontId="0" fillId="2" borderId="40" xfId="0" applyNumberFormat="1" applyFill="1" applyBorder="1" applyAlignment="1">
      <alignment horizontal="right" vertical="center"/>
    </xf>
    <xf numFmtId="9" fontId="8" fillId="0" borderId="2" xfId="3" applyBorder="1"/>
    <xf numFmtId="9" fontId="8" fillId="0" borderId="13" xfId="3" applyBorder="1"/>
    <xf numFmtId="165" fontId="2" fillId="0" borderId="0" xfId="0" applyNumberFormat="1" applyFont="1" applyAlignment="1">
      <alignment horizontal="left" vertical="center"/>
    </xf>
    <xf numFmtId="166" fontId="0" fillId="0" borderId="32" xfId="0" applyNumberForma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44" fontId="0" fillId="0" borderId="19" xfId="5" applyFon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166" fontId="0" fillId="0" borderId="11" xfId="0" applyNumberFormat="1" applyBorder="1" applyAlignment="1">
      <alignment horizontal="right" vertical="center"/>
    </xf>
    <xf numFmtId="166" fontId="3" fillId="0" borderId="11" xfId="0" applyNumberFormat="1" applyFont="1" applyBorder="1" applyAlignment="1">
      <alignment horizontal="right" vertical="center"/>
    </xf>
    <xf numFmtId="166" fontId="0" fillId="0" borderId="36" xfId="0" applyNumberFormat="1" applyBorder="1" applyAlignment="1">
      <alignment horizontal="right" vertical="center"/>
    </xf>
    <xf numFmtId="166" fontId="3" fillId="0" borderId="37" xfId="0" applyNumberFormat="1" applyFont="1" applyBorder="1" applyAlignment="1">
      <alignment horizontal="right" vertical="center"/>
    </xf>
    <xf numFmtId="166" fontId="0" fillId="2" borderId="8" xfId="0" applyNumberFormat="1" applyFill="1" applyBorder="1" applyAlignment="1">
      <alignment horizontal="right" vertical="center"/>
    </xf>
    <xf numFmtId="166" fontId="0" fillId="2" borderId="9" xfId="0" applyNumberFormat="1" applyFill="1" applyBorder="1" applyAlignment="1">
      <alignment horizontal="right" vertical="center"/>
    </xf>
    <xf numFmtId="44" fontId="0" fillId="0" borderId="15" xfId="0" applyNumberFormat="1" applyBorder="1" applyAlignment="1">
      <alignment horizontal="right" vertical="center"/>
    </xf>
    <xf numFmtId="44" fontId="0" fillId="0" borderId="13" xfId="0" applyNumberFormat="1" applyBorder="1" applyAlignment="1">
      <alignment horizontal="right" vertical="center"/>
    </xf>
    <xf numFmtId="43" fontId="5" fillId="0" borderId="0" xfId="4" applyFont="1" applyAlignment="1">
      <alignment horizontal="left" vertical="center"/>
    </xf>
    <xf numFmtId="166" fontId="0" fillId="0" borderId="22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44" fontId="8" fillId="0" borderId="0" xfId="1" applyAlignment="1">
      <alignment horizontal="left" vertical="center"/>
    </xf>
    <xf numFmtId="44" fontId="8" fillId="4" borderId="18" xfId="1" applyFill="1" applyBorder="1" applyAlignment="1">
      <alignment horizontal="left" vertical="center"/>
    </xf>
    <xf numFmtId="44" fontId="5" fillId="0" borderId="0" xfId="1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44" fontId="3" fillId="2" borderId="17" xfId="1" applyFont="1" applyFill="1" applyBorder="1" applyAlignment="1">
      <alignment horizontal="left" vertical="center"/>
    </xf>
    <xf numFmtId="44" fontId="3" fillId="2" borderId="9" xfId="1" applyFont="1" applyFill="1" applyBorder="1" applyAlignment="1">
      <alignment horizontal="left" vertical="center"/>
    </xf>
    <xf numFmtId="166" fontId="0" fillId="0" borderId="19" xfId="0" applyNumberFormat="1" applyBorder="1" applyAlignment="1">
      <alignment horizontal="right" vertical="center"/>
    </xf>
    <xf numFmtId="166" fontId="0" fillId="0" borderId="33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29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6" fontId="0" fillId="0" borderId="34" xfId="0" applyNumberFormat="1" applyBorder="1" applyAlignment="1">
      <alignment horizontal="right" vertical="center"/>
    </xf>
    <xf numFmtId="166" fontId="0" fillId="0" borderId="31" xfId="0" applyNumberFormat="1" applyBorder="1" applyAlignment="1">
      <alignment horizontal="right" vertical="center"/>
    </xf>
    <xf numFmtId="165" fontId="0" fillId="0" borderId="13" xfId="0" applyNumberFormat="1" applyBorder="1" applyAlignment="1">
      <alignment horizontal="right" vertical="center"/>
    </xf>
    <xf numFmtId="166" fontId="0" fillId="0" borderId="30" xfId="0" applyNumberFormat="1" applyBorder="1" applyAlignment="1">
      <alignment horizontal="right" vertical="center"/>
    </xf>
    <xf numFmtId="166" fontId="8" fillId="0" borderId="29" xfId="1" applyNumberFormat="1" applyBorder="1" applyAlignment="1">
      <alignment horizontal="right" vertical="center"/>
    </xf>
    <xf numFmtId="166" fontId="8" fillId="0" borderId="11" xfId="1" applyNumberFormat="1" applyBorder="1" applyAlignment="1">
      <alignment horizontal="right" vertical="center"/>
    </xf>
    <xf numFmtId="166" fontId="8" fillId="0" borderId="29" xfId="2" applyNumberFormat="1" applyBorder="1" applyAlignment="1">
      <alignment horizontal="right" vertical="center"/>
    </xf>
    <xf numFmtId="166" fontId="8" fillId="0" borderId="11" xfId="2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  <xf numFmtId="44" fontId="0" fillId="0" borderId="11" xfId="0" applyNumberFormat="1" applyBorder="1" applyAlignment="1">
      <alignment horizontal="right" vertical="center"/>
    </xf>
    <xf numFmtId="44" fontId="2" fillId="0" borderId="0" xfId="0" applyNumberFormat="1" applyFont="1" applyAlignment="1">
      <alignment horizontal="left" vertical="center"/>
    </xf>
    <xf numFmtId="165" fontId="6" fillId="0" borderId="0" xfId="2" applyNumberFormat="1" applyFont="1" applyAlignment="1">
      <alignment horizontal="left" vertical="center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64" fontId="2" fillId="2" borderId="18" xfId="0" applyNumberFormat="1" applyFont="1" applyFill="1" applyBorder="1" applyAlignment="1">
      <alignment horizontal="left" vertical="center"/>
    </xf>
    <xf numFmtId="164" fontId="2" fillId="2" borderId="35" xfId="0" applyNumberFormat="1" applyFont="1" applyFill="1" applyBorder="1" applyAlignment="1">
      <alignment horizontal="left" vertical="center"/>
    </xf>
    <xf numFmtId="164" fontId="2" fillId="2" borderId="8" xfId="0" applyNumberFormat="1" applyFont="1" applyFill="1" applyBorder="1" applyAlignment="1">
      <alignment horizontal="left" vertical="center"/>
    </xf>
    <xf numFmtId="164" fontId="0" fillId="3" borderId="32" xfId="0" applyNumberFormat="1" applyFont="1" applyFill="1" applyBorder="1" applyAlignment="1">
      <alignment horizontal="left" vertical="center"/>
    </xf>
    <xf numFmtId="164" fontId="0" fillId="0" borderId="14" xfId="0" applyNumberFormat="1" applyFont="1" applyBorder="1" applyAlignment="1">
      <alignment horizontal="left" vertical="center"/>
    </xf>
    <xf numFmtId="164" fontId="0" fillId="0" borderId="26" xfId="0" applyNumberFormat="1" applyFont="1" applyBorder="1" applyAlignment="1">
      <alignment horizontal="left" vertical="center"/>
    </xf>
    <xf numFmtId="164" fontId="0" fillId="0" borderId="10" xfId="0" applyNumberFormat="1" applyFont="1" applyBorder="1" applyAlignment="1">
      <alignment horizontal="left" vertical="center"/>
    </xf>
    <xf numFmtId="164" fontId="0" fillId="3" borderId="10" xfId="0" applyNumberFormat="1" applyFont="1" applyFill="1" applyBorder="1" applyAlignment="1">
      <alignment horizontal="left" vertical="center"/>
    </xf>
    <xf numFmtId="164" fontId="0" fillId="0" borderId="14" xfId="1" applyNumberFormat="1" applyFont="1" applyBorder="1" applyAlignment="1">
      <alignment horizontal="left" vertical="center"/>
    </xf>
    <xf numFmtId="164" fontId="0" fillId="0" borderId="26" xfId="1" applyNumberFormat="1" applyFont="1" applyBorder="1" applyAlignment="1">
      <alignment horizontal="left" vertical="center"/>
    </xf>
    <xf numFmtId="164" fontId="0" fillId="3" borderId="14" xfId="0" applyNumberFormat="1" applyFont="1" applyFill="1" applyBorder="1" applyAlignment="1">
      <alignment horizontal="left" vertical="center"/>
    </xf>
    <xf numFmtId="164" fontId="0" fillId="3" borderId="26" xfId="0" applyNumberFormat="1" applyFont="1" applyFill="1" applyBorder="1" applyAlignment="1">
      <alignment horizontal="left" vertical="center"/>
    </xf>
    <xf numFmtId="164" fontId="0" fillId="3" borderId="36" xfId="0" applyNumberFormat="1" applyFont="1" applyFill="1" applyBorder="1" applyAlignment="1">
      <alignment horizontal="left" vertical="center"/>
    </xf>
  </cellXfs>
  <cellStyles count="6">
    <cellStyle name="Денежный" xfId="5" builtinId="4"/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zoomScale="74" zoomScaleNormal="70" workbookViewId="0">
      <selection activeCell="F9" sqref="F9"/>
    </sheetView>
  </sheetViews>
  <sheetFormatPr defaultColWidth="9.109375" defaultRowHeight="14.4" x14ac:dyDescent="0.3"/>
  <cols>
    <col min="1" max="1" width="33" style="14" bestFit="1" customWidth="1"/>
    <col min="2" max="2" width="12.77734375" style="14" customWidth="1"/>
    <col min="3" max="3" width="12" style="14" bestFit="1" customWidth="1"/>
    <col min="4" max="4" width="12.109375" style="14" bestFit="1" customWidth="1"/>
    <col min="5" max="5" width="12" style="14" bestFit="1" customWidth="1"/>
    <col min="6" max="6" width="18" style="14" bestFit="1" customWidth="1"/>
    <col min="7" max="7" width="31.88671875" style="14" bestFit="1" customWidth="1"/>
    <col min="8" max="8" width="12.109375" style="14" bestFit="1" customWidth="1"/>
    <col min="9" max="9" width="32.6640625" style="14" bestFit="1" customWidth="1"/>
    <col min="10" max="10" width="23.5546875" style="14" bestFit="1" customWidth="1"/>
    <col min="11" max="11" width="23.33203125" style="14" bestFit="1" customWidth="1"/>
    <col min="12" max="12" width="24.5546875" style="14" customWidth="1"/>
    <col min="13" max="13" width="19.44140625" style="14" bestFit="1" customWidth="1"/>
    <col min="14" max="14" width="22.33203125" style="14" bestFit="1" customWidth="1"/>
    <col min="15" max="15" width="22.5546875" style="14" bestFit="1" customWidth="1"/>
    <col min="16" max="16" width="31.33203125" style="14" bestFit="1" customWidth="1"/>
    <col min="17" max="17" width="13.21875" style="14" bestFit="1" customWidth="1"/>
    <col min="18" max="18" width="27.109375" style="14" bestFit="1" customWidth="1"/>
    <col min="19" max="19" width="29.44140625" style="14" bestFit="1" customWidth="1"/>
    <col min="20" max="22" width="15" style="14" customWidth="1"/>
    <col min="23" max="23" width="15" style="14" bestFit="1" customWidth="1"/>
    <col min="24" max="24" width="10.44140625" style="14" bestFit="1" customWidth="1"/>
    <col min="25" max="25" width="18.109375" style="14" bestFit="1" customWidth="1"/>
    <col min="26" max="27" width="9.109375" style="14" customWidth="1"/>
    <col min="28" max="16384" width="9.109375" style="14"/>
  </cols>
  <sheetData>
    <row r="1" spans="1:24" ht="19.5" customHeight="1" thickBot="1" x14ac:dyDescent="0.35">
      <c r="A1" s="12" t="s">
        <v>0</v>
      </c>
      <c r="B1" s="11"/>
      <c r="C1" s="11"/>
      <c r="D1" s="11"/>
      <c r="E1" s="11"/>
      <c r="G1" s="9" t="s">
        <v>1</v>
      </c>
      <c r="I1" s="12"/>
      <c r="W1" s="96"/>
      <c r="X1" s="10"/>
    </row>
    <row r="2" spans="1:24" ht="18.600000000000001" customHeight="1" thickBot="1" x14ac:dyDescent="0.35">
      <c r="A2" s="42" t="s">
        <v>2</v>
      </c>
      <c r="B2" s="43" t="s">
        <v>3</v>
      </c>
      <c r="C2" s="44" t="s">
        <v>4</v>
      </c>
      <c r="D2" s="45" t="s">
        <v>5</v>
      </c>
      <c r="E2" s="46" t="s">
        <v>6</v>
      </c>
      <c r="G2" s="42" t="s">
        <v>2</v>
      </c>
      <c r="H2" s="45" t="s">
        <v>3</v>
      </c>
      <c r="I2" s="46" t="s">
        <v>4</v>
      </c>
      <c r="J2" s="58" t="s">
        <v>5</v>
      </c>
      <c r="K2" s="46" t="s">
        <v>6</v>
      </c>
      <c r="W2" s="13"/>
      <c r="X2" s="10"/>
    </row>
    <row r="3" spans="1:24" x14ac:dyDescent="0.3">
      <c r="A3" s="37" t="s">
        <v>7</v>
      </c>
      <c r="B3" s="34">
        <f>SUM(B4:B5)</f>
        <v>10500</v>
      </c>
      <c r="C3" s="39">
        <f>SUM(C4:C5)</f>
        <v>2446</v>
      </c>
      <c r="D3" s="142">
        <f t="shared" ref="D3:D34" si="0">B3-C3</f>
        <v>8054</v>
      </c>
      <c r="E3" s="33">
        <f t="shared" ref="E3:E34" si="1">(C3-B3)/B3</f>
        <v>-0.76704761904761909</v>
      </c>
      <c r="G3" s="70" t="s">
        <v>8</v>
      </c>
      <c r="H3" s="97">
        <v>55000</v>
      </c>
      <c r="I3" s="98">
        <v>35100</v>
      </c>
      <c r="J3" s="99">
        <f>I3-H3</f>
        <v>-19900</v>
      </c>
      <c r="K3" s="79">
        <f>(I3-H3)/H3</f>
        <v>-0.36181818181818182</v>
      </c>
      <c r="W3" s="13"/>
      <c r="X3" s="10"/>
    </row>
    <row r="4" spans="1:24" x14ac:dyDescent="0.3">
      <c r="A4" s="76" t="s">
        <v>9</v>
      </c>
      <c r="B4" s="143">
        <v>3000</v>
      </c>
      <c r="C4" s="144">
        <v>2446</v>
      </c>
      <c r="D4" s="145">
        <f t="shared" si="0"/>
        <v>554</v>
      </c>
      <c r="E4" s="32">
        <f t="shared" si="1"/>
        <v>-0.18466666666666667</v>
      </c>
      <c r="G4" s="76" t="s">
        <v>10</v>
      </c>
      <c r="H4" s="100"/>
      <c r="I4" s="101"/>
      <c r="J4" s="99">
        <f>I4-H4</f>
        <v>0</v>
      </c>
      <c r="K4" s="79" t="e">
        <f>(I4-H4)/H4</f>
        <v>#DIV/0!</v>
      </c>
      <c r="W4" s="13"/>
      <c r="X4" s="10"/>
    </row>
    <row r="5" spans="1:24" x14ac:dyDescent="0.3">
      <c r="A5" s="76" t="s">
        <v>11</v>
      </c>
      <c r="B5" s="143">
        <v>7500</v>
      </c>
      <c r="C5" s="144">
        <v>0</v>
      </c>
      <c r="D5" s="145">
        <f t="shared" si="0"/>
        <v>7500</v>
      </c>
      <c r="E5" s="32">
        <f t="shared" si="1"/>
        <v>-1</v>
      </c>
      <c r="F5" s="10"/>
      <c r="G5" s="76" t="s">
        <v>12</v>
      </c>
      <c r="H5" s="100"/>
      <c r="I5" s="101">
        <v>2400</v>
      </c>
      <c r="J5" s="99">
        <f>I5-H5</f>
        <v>2400</v>
      </c>
      <c r="K5" s="79" t="e">
        <f>(I5-H5)/H5</f>
        <v>#DIV/0!</v>
      </c>
      <c r="W5" s="13"/>
      <c r="X5" s="10"/>
    </row>
    <row r="6" spans="1:24" ht="18" customHeight="1" x14ac:dyDescent="0.3">
      <c r="A6" s="38" t="s">
        <v>13</v>
      </c>
      <c r="B6" s="35">
        <f>SUM(B7:B9)</f>
        <v>1000</v>
      </c>
      <c r="C6" s="40">
        <f>SUM(C7:C9)</f>
        <v>0</v>
      </c>
      <c r="D6" s="146">
        <f t="shared" si="0"/>
        <v>1000</v>
      </c>
      <c r="E6" s="31">
        <f t="shared" si="1"/>
        <v>-1</v>
      </c>
      <c r="G6" s="76" t="s">
        <v>14</v>
      </c>
      <c r="H6" s="100"/>
      <c r="I6" s="102"/>
      <c r="J6" s="99">
        <f>I6-H6</f>
        <v>0</v>
      </c>
      <c r="K6" s="79" t="e">
        <f>(I6-H6)/H6</f>
        <v>#DIV/0!</v>
      </c>
      <c r="P6" s="12"/>
      <c r="W6" s="13"/>
      <c r="X6" s="10"/>
    </row>
    <row r="7" spans="1:24" ht="18.600000000000001" customHeight="1" thickBot="1" x14ac:dyDescent="0.35">
      <c r="A7" s="76" t="s">
        <v>15</v>
      </c>
      <c r="B7" s="143">
        <v>1000</v>
      </c>
      <c r="C7" s="144">
        <v>0</v>
      </c>
      <c r="D7" s="145">
        <f t="shared" si="0"/>
        <v>1000</v>
      </c>
      <c r="E7" s="32">
        <f t="shared" si="1"/>
        <v>-1</v>
      </c>
      <c r="F7" s="12"/>
      <c r="G7" s="56" t="s">
        <v>16</v>
      </c>
      <c r="H7" s="103"/>
      <c r="I7" s="104"/>
      <c r="J7" s="99">
        <f>I7-H7</f>
        <v>0</v>
      </c>
      <c r="K7" s="79" t="e">
        <f>(I7-H7)/H7</f>
        <v>#DIV/0!</v>
      </c>
      <c r="L7" s="12"/>
      <c r="M7" s="12"/>
      <c r="N7" s="12"/>
      <c r="P7" s="12"/>
      <c r="Q7" s="12"/>
      <c r="R7" s="12"/>
      <c r="S7" s="12"/>
      <c r="W7" s="13"/>
      <c r="X7" s="10"/>
    </row>
    <row r="8" spans="1:24" ht="18.600000000000001" customHeight="1" thickBot="1" x14ac:dyDescent="0.35">
      <c r="A8" s="76" t="s">
        <v>17</v>
      </c>
      <c r="B8" s="143">
        <v>0</v>
      </c>
      <c r="C8" s="144">
        <v>0</v>
      </c>
      <c r="D8" s="145">
        <f t="shared" si="0"/>
        <v>0</v>
      </c>
      <c r="E8" s="32" t="e">
        <f t="shared" si="1"/>
        <v>#DIV/0!</v>
      </c>
      <c r="F8" s="12"/>
      <c r="G8" s="42" t="s">
        <v>18</v>
      </c>
      <c r="H8" s="105">
        <f>SUM(H3,H4,H5,H7)</f>
        <v>55000</v>
      </c>
      <c r="I8" s="106">
        <f>SUM(I3,I4,I5,I7)</f>
        <v>37500</v>
      </c>
      <c r="J8" s="67" t="s">
        <v>19</v>
      </c>
      <c r="K8" s="66"/>
      <c r="L8" s="16"/>
      <c r="M8" s="17"/>
      <c r="W8" s="13"/>
      <c r="X8" s="10"/>
    </row>
    <row r="9" spans="1:24" ht="18" customHeight="1" x14ac:dyDescent="0.3">
      <c r="A9" s="76" t="s">
        <v>20</v>
      </c>
      <c r="B9" s="143">
        <v>0</v>
      </c>
      <c r="C9" s="144">
        <v>0</v>
      </c>
      <c r="D9" s="145">
        <f t="shared" si="0"/>
        <v>0</v>
      </c>
      <c r="E9" s="32" t="e">
        <f t="shared" si="1"/>
        <v>#DIV/0!</v>
      </c>
      <c r="F9" s="10"/>
      <c r="G9" s="59" t="s">
        <v>21</v>
      </c>
      <c r="H9" s="64"/>
      <c r="I9" s="107" t="e">
        <f>#REF!</f>
        <v>#REF!</v>
      </c>
      <c r="J9" s="60"/>
      <c r="K9" s="61"/>
      <c r="L9" s="16"/>
      <c r="M9" s="17"/>
      <c r="W9" s="13"/>
      <c r="X9" s="10"/>
    </row>
    <row r="10" spans="1:24" ht="18.600000000000001" customHeight="1" thickBot="1" x14ac:dyDescent="0.35">
      <c r="A10" s="38" t="s">
        <v>22</v>
      </c>
      <c r="B10" s="36">
        <f>SUM(B11:B12)</f>
        <v>9000</v>
      </c>
      <c r="C10" s="41">
        <f>SUM(C11:C12)</f>
        <v>7606.72</v>
      </c>
      <c r="D10" s="146">
        <f t="shared" si="0"/>
        <v>1393.2799999999997</v>
      </c>
      <c r="E10" s="31">
        <f t="shared" si="1"/>
        <v>-0.15480888888888886</v>
      </c>
      <c r="F10" s="10"/>
      <c r="G10" s="55" t="s">
        <v>23</v>
      </c>
      <c r="H10" s="65"/>
      <c r="I10" s="108" t="e">
        <f>SUM(I9,I8,I6)</f>
        <v>#REF!</v>
      </c>
      <c r="J10" s="62"/>
      <c r="K10" s="63"/>
      <c r="L10" s="16"/>
      <c r="M10" s="17"/>
    </row>
    <row r="11" spans="1:24" ht="18" customHeight="1" x14ac:dyDescent="0.3">
      <c r="A11" s="76" t="s">
        <v>24</v>
      </c>
      <c r="B11" s="147">
        <v>8000</v>
      </c>
      <c r="C11" s="148">
        <v>7040.75</v>
      </c>
      <c r="D11" s="145">
        <f t="shared" si="0"/>
        <v>959.25</v>
      </c>
      <c r="E11" s="32">
        <f t="shared" si="1"/>
        <v>-0.11990625000000001</v>
      </c>
      <c r="F11" s="10"/>
      <c r="G11" s="12"/>
      <c r="J11" s="15"/>
      <c r="K11" s="15"/>
      <c r="L11" s="16"/>
      <c r="M11" s="17"/>
    </row>
    <row r="12" spans="1:24" ht="18" customHeight="1" x14ac:dyDescent="0.3">
      <c r="A12" s="76" t="s">
        <v>25</v>
      </c>
      <c r="B12" s="143">
        <v>1000</v>
      </c>
      <c r="C12" s="144">
        <v>565.97</v>
      </c>
      <c r="D12" s="145">
        <f t="shared" si="0"/>
        <v>434.03</v>
      </c>
      <c r="E12" s="32">
        <f t="shared" si="1"/>
        <v>-0.43402999999999997</v>
      </c>
      <c r="F12" s="10"/>
      <c r="G12" s="12"/>
      <c r="J12" s="15"/>
      <c r="K12" s="15"/>
      <c r="L12" s="16"/>
      <c r="M12" s="15"/>
    </row>
    <row r="13" spans="1:24" ht="18.600000000000001" customHeight="1" thickBot="1" x14ac:dyDescent="0.35">
      <c r="A13" s="38" t="s">
        <v>26</v>
      </c>
      <c r="B13" s="36">
        <v>592</v>
      </c>
      <c r="C13" s="41">
        <v>19.41</v>
      </c>
      <c r="D13" s="146">
        <f t="shared" si="0"/>
        <v>572.59</v>
      </c>
      <c r="E13" s="31">
        <f t="shared" si="1"/>
        <v>-0.96721283783783785</v>
      </c>
      <c r="F13" s="10"/>
      <c r="G13" s="12" t="s">
        <v>27</v>
      </c>
      <c r="L13" s="19"/>
      <c r="M13" s="12"/>
      <c r="N13" s="12"/>
    </row>
    <row r="14" spans="1:24" ht="18.600000000000001" customHeight="1" thickBot="1" x14ac:dyDescent="0.35">
      <c r="A14" s="38" t="s">
        <v>28</v>
      </c>
      <c r="B14" s="36">
        <v>0</v>
      </c>
      <c r="C14" s="41">
        <v>0</v>
      </c>
      <c r="D14" s="146">
        <f t="shared" si="0"/>
        <v>0</v>
      </c>
      <c r="E14" s="31" t="e">
        <f t="shared" si="1"/>
        <v>#DIV/0!</v>
      </c>
      <c r="F14" s="10"/>
      <c r="G14" s="42" t="s">
        <v>29</v>
      </c>
      <c r="H14" s="71" t="s">
        <v>3</v>
      </c>
      <c r="I14" s="72" t="s">
        <v>4</v>
      </c>
      <c r="J14" s="43" t="s">
        <v>29</v>
      </c>
      <c r="K14" s="72" t="s">
        <v>4</v>
      </c>
      <c r="L14" s="20"/>
      <c r="M14" s="20"/>
      <c r="N14" s="20"/>
      <c r="P14" s="11"/>
      <c r="Q14" s="109"/>
      <c r="R14" s="11"/>
      <c r="S14" s="11"/>
      <c r="T14" s="11"/>
      <c r="U14" s="11"/>
      <c r="V14" s="11"/>
    </row>
    <row r="15" spans="1:24" ht="18" customHeight="1" x14ac:dyDescent="0.3">
      <c r="A15" s="38" t="s">
        <v>30</v>
      </c>
      <c r="B15" s="36">
        <f>SUM(B16:B19)</f>
        <v>1000</v>
      </c>
      <c r="C15" s="41">
        <f>SUM(C16:C19)</f>
        <v>964</v>
      </c>
      <c r="D15" s="146">
        <f t="shared" si="0"/>
        <v>36</v>
      </c>
      <c r="E15" s="31">
        <f t="shared" si="1"/>
        <v>-3.5999999999999997E-2</v>
      </c>
      <c r="F15" s="10"/>
      <c r="G15" s="70" t="s">
        <v>31</v>
      </c>
      <c r="H15" s="110">
        <f>$H$8-$B$57</f>
        <v>19708</v>
      </c>
      <c r="I15" s="111" t="e">
        <f>$I$10-$C$57</f>
        <v>#REF!</v>
      </c>
      <c r="J15" s="90" t="s">
        <v>32</v>
      </c>
      <c r="K15" s="48"/>
      <c r="L15" s="20"/>
      <c r="M15" s="20"/>
      <c r="N15" s="20"/>
      <c r="P15" s="11"/>
      <c r="Q15" s="109"/>
      <c r="R15" s="2"/>
      <c r="S15" s="2"/>
      <c r="T15" s="2"/>
      <c r="U15" s="2"/>
      <c r="V15" s="2"/>
    </row>
    <row r="16" spans="1:24" ht="18" customHeight="1" x14ac:dyDescent="0.3">
      <c r="A16" s="76" t="s">
        <v>33</v>
      </c>
      <c r="B16" s="143">
        <v>0</v>
      </c>
      <c r="C16" s="144">
        <v>0</v>
      </c>
      <c r="D16" s="145">
        <f t="shared" si="0"/>
        <v>0</v>
      </c>
      <c r="E16" s="32" t="e">
        <f t="shared" si="1"/>
        <v>#DIV/0!</v>
      </c>
      <c r="F16" s="10"/>
      <c r="G16" s="76" t="s">
        <v>34</v>
      </c>
      <c r="H16" s="100">
        <v>0</v>
      </c>
      <c r="I16" s="101">
        <v>8781</v>
      </c>
      <c r="J16" s="91" t="s">
        <v>35</v>
      </c>
      <c r="K16" s="47"/>
      <c r="P16" s="11"/>
      <c r="Q16" s="109"/>
      <c r="R16" s="112"/>
      <c r="S16" s="21"/>
      <c r="T16" s="112"/>
      <c r="U16" s="21"/>
      <c r="V16" s="21"/>
    </row>
    <row r="17" spans="1:22" ht="18" customHeight="1" x14ac:dyDescent="0.3">
      <c r="A17" s="76" t="s">
        <v>36</v>
      </c>
      <c r="B17" s="147">
        <v>0</v>
      </c>
      <c r="C17" s="148">
        <v>0</v>
      </c>
      <c r="D17" s="145">
        <f t="shared" si="0"/>
        <v>0</v>
      </c>
      <c r="E17" s="32" t="e">
        <f t="shared" si="1"/>
        <v>#DIV/0!</v>
      </c>
      <c r="F17" s="10"/>
      <c r="G17" s="76" t="s">
        <v>37</v>
      </c>
      <c r="H17" s="100">
        <v>20000</v>
      </c>
      <c r="I17" s="101">
        <v>15000</v>
      </c>
      <c r="J17" s="91" t="s">
        <v>38</v>
      </c>
      <c r="K17" s="47"/>
      <c r="P17" s="11"/>
      <c r="Q17" s="22"/>
      <c r="R17" s="112"/>
      <c r="S17" s="21"/>
      <c r="T17" s="112"/>
      <c r="U17" s="21"/>
      <c r="V17" s="21"/>
    </row>
    <row r="18" spans="1:22" ht="18.600000000000001" customHeight="1" thickBot="1" x14ac:dyDescent="0.35">
      <c r="A18" s="76" t="s">
        <v>39</v>
      </c>
      <c r="B18" s="147">
        <v>1000</v>
      </c>
      <c r="C18" s="148">
        <v>377</v>
      </c>
      <c r="D18" s="145">
        <f t="shared" si="0"/>
        <v>623</v>
      </c>
      <c r="E18" s="32">
        <f t="shared" si="1"/>
        <v>-0.623</v>
      </c>
      <c r="F18" s="10"/>
      <c r="G18" s="56" t="s">
        <v>40</v>
      </c>
      <c r="H18" s="94">
        <f>H17/H8</f>
        <v>0.36363636363636365</v>
      </c>
      <c r="I18" s="95">
        <f>I17/I8</f>
        <v>0.4</v>
      </c>
      <c r="J18" s="89"/>
      <c r="K18" s="73"/>
      <c r="L18" s="12"/>
      <c r="M18" s="12"/>
      <c r="N18" s="4"/>
      <c r="R18" s="112"/>
      <c r="S18" s="21"/>
      <c r="T18" s="112"/>
      <c r="U18" s="21"/>
      <c r="V18" s="21"/>
    </row>
    <row r="19" spans="1:22" ht="18.600000000000001" customHeight="1" thickBot="1" x14ac:dyDescent="0.35">
      <c r="A19" s="76" t="s">
        <v>41</v>
      </c>
      <c r="B19" s="143">
        <v>0</v>
      </c>
      <c r="C19" s="144">
        <v>587</v>
      </c>
      <c r="D19" s="145">
        <f t="shared" si="0"/>
        <v>-587</v>
      </c>
      <c r="E19" s="32" t="e">
        <f t="shared" si="1"/>
        <v>#DIV/0!</v>
      </c>
      <c r="F19" s="10"/>
      <c r="G19" s="42" t="s">
        <v>42</v>
      </c>
      <c r="H19" s="93">
        <f>$H$15-$H$16-$H$17</f>
        <v>-292</v>
      </c>
      <c r="I19" s="92" t="e">
        <f>$I$15-$I$16-$I$17</f>
        <v>#REF!</v>
      </c>
      <c r="J19" s="113"/>
      <c r="K19" s="74"/>
      <c r="L19" s="112"/>
      <c r="M19" s="16"/>
      <c r="N19" s="23"/>
      <c r="P19" s="2"/>
      <c r="Q19" s="2"/>
      <c r="R19" s="112"/>
      <c r="S19" s="21"/>
      <c r="T19" s="114"/>
      <c r="U19" s="24"/>
      <c r="V19" s="24"/>
    </row>
    <row r="20" spans="1:22" ht="18" customHeight="1" x14ac:dyDescent="0.3">
      <c r="A20" s="38" t="s">
        <v>43</v>
      </c>
      <c r="B20" s="35">
        <v>0</v>
      </c>
      <c r="C20" s="40">
        <v>0</v>
      </c>
      <c r="D20" s="146">
        <f t="shared" si="0"/>
        <v>0</v>
      </c>
      <c r="E20" s="31" t="e">
        <f t="shared" si="1"/>
        <v>#DIV/0!</v>
      </c>
      <c r="F20" s="10"/>
      <c r="G20" s="12"/>
      <c r="J20" s="112"/>
      <c r="K20" s="16"/>
      <c r="L20" s="112"/>
      <c r="M20" s="16"/>
      <c r="N20" s="23"/>
    </row>
    <row r="21" spans="1:22" ht="18" customHeight="1" x14ac:dyDescent="0.3">
      <c r="A21" s="38" t="s">
        <v>44</v>
      </c>
      <c r="B21" s="35">
        <f>SUM(B22:B25)</f>
        <v>1300</v>
      </c>
      <c r="C21" s="40">
        <f>SUM(C22:C25)</f>
        <v>1153.4000000000001</v>
      </c>
      <c r="D21" s="146">
        <f t="shared" si="0"/>
        <v>146.59999999999991</v>
      </c>
      <c r="E21" s="31">
        <f t="shared" si="1"/>
        <v>-0.1127692307692307</v>
      </c>
      <c r="F21" s="10"/>
      <c r="G21" s="12"/>
      <c r="J21" s="112"/>
      <c r="K21" s="16"/>
      <c r="L21" s="112"/>
      <c r="M21" s="16"/>
      <c r="N21" s="23"/>
    </row>
    <row r="22" spans="1:22" ht="18.600000000000001" customHeight="1" thickBot="1" x14ac:dyDescent="0.35">
      <c r="A22" s="76" t="s">
        <v>45</v>
      </c>
      <c r="B22" s="147">
        <v>0</v>
      </c>
      <c r="C22" s="148">
        <v>0</v>
      </c>
      <c r="D22" s="145">
        <f t="shared" si="0"/>
        <v>0</v>
      </c>
      <c r="E22" s="32" t="e">
        <f t="shared" si="1"/>
        <v>#DIV/0!</v>
      </c>
      <c r="F22" s="10"/>
      <c r="G22" s="9" t="s">
        <v>46</v>
      </c>
      <c r="L22" s="115"/>
      <c r="M22" s="25"/>
      <c r="N22" s="25"/>
    </row>
    <row r="23" spans="1:22" ht="18.600000000000001" customHeight="1" thickBot="1" x14ac:dyDescent="0.35">
      <c r="A23" s="76" t="s">
        <v>47</v>
      </c>
      <c r="B23" s="147">
        <v>1000</v>
      </c>
      <c r="C23" s="148">
        <v>853.4</v>
      </c>
      <c r="D23" s="145">
        <f t="shared" si="0"/>
        <v>146.60000000000002</v>
      </c>
      <c r="E23" s="32">
        <f t="shared" si="1"/>
        <v>-0.14660000000000004</v>
      </c>
      <c r="F23" s="10"/>
      <c r="G23" s="42" t="s">
        <v>46</v>
      </c>
      <c r="H23" s="43" t="s">
        <v>48</v>
      </c>
      <c r="I23" s="78" t="s">
        <v>49</v>
      </c>
      <c r="J23" s="116" t="s">
        <v>50</v>
      </c>
      <c r="K23" s="117" t="s">
        <v>51</v>
      </c>
    </row>
    <row r="24" spans="1:22" x14ac:dyDescent="0.3">
      <c r="A24" s="76" t="s">
        <v>52</v>
      </c>
      <c r="B24" s="147">
        <v>0</v>
      </c>
      <c r="C24" s="148">
        <v>0</v>
      </c>
      <c r="D24" s="145">
        <f t="shared" si="0"/>
        <v>0</v>
      </c>
      <c r="E24" s="32" t="e">
        <f t="shared" si="1"/>
        <v>#DIV/0!</v>
      </c>
      <c r="F24" s="10"/>
      <c r="G24" s="70" t="s">
        <v>53</v>
      </c>
      <c r="H24" s="118">
        <v>7983.43</v>
      </c>
      <c r="I24" s="119"/>
      <c r="J24" s="119"/>
      <c r="K24" s="120">
        <v>0</v>
      </c>
    </row>
    <row r="25" spans="1:22" ht="18" customHeight="1" x14ac:dyDescent="0.3">
      <c r="A25" s="76" t="s">
        <v>54</v>
      </c>
      <c r="B25" s="147">
        <v>300</v>
      </c>
      <c r="C25" s="148">
        <v>300</v>
      </c>
      <c r="D25" s="145">
        <f t="shared" si="0"/>
        <v>0</v>
      </c>
      <c r="E25" s="32">
        <f t="shared" si="1"/>
        <v>0</v>
      </c>
      <c r="F25" s="10"/>
      <c r="G25" s="76" t="s">
        <v>55</v>
      </c>
      <c r="H25" s="121">
        <v>18781</v>
      </c>
      <c r="I25" s="122">
        <v>8781</v>
      </c>
      <c r="J25" s="122"/>
      <c r="K25" s="123">
        <v>0</v>
      </c>
      <c r="L25" s="12"/>
      <c r="M25" s="12"/>
      <c r="N25" s="12"/>
    </row>
    <row r="26" spans="1:22" x14ac:dyDescent="0.3">
      <c r="A26" s="38" t="s">
        <v>56</v>
      </c>
      <c r="B26" s="35">
        <f>SUM(B27:B29)</f>
        <v>2000</v>
      </c>
      <c r="C26" s="40">
        <f>SUM(C27:C29)</f>
        <v>1711.54</v>
      </c>
      <c r="D26" s="146">
        <f t="shared" si="0"/>
        <v>288.46000000000004</v>
      </c>
      <c r="E26" s="31">
        <f t="shared" si="1"/>
        <v>-0.14423000000000002</v>
      </c>
      <c r="F26" s="10"/>
      <c r="G26" s="76" t="s">
        <v>57</v>
      </c>
      <c r="H26" s="121">
        <v>65583</v>
      </c>
      <c r="I26" s="122">
        <v>15000</v>
      </c>
      <c r="J26" s="122"/>
      <c r="K26" s="123">
        <v>0</v>
      </c>
      <c r="L26" s="17"/>
      <c r="M26" s="17"/>
      <c r="N26" s="17"/>
    </row>
    <row r="27" spans="1:22" ht="15" customHeight="1" thickBot="1" x14ac:dyDescent="0.35">
      <c r="A27" s="76" t="s">
        <v>58</v>
      </c>
      <c r="B27" s="143">
        <v>2000</v>
      </c>
      <c r="C27" s="144">
        <v>1711.54</v>
      </c>
      <c r="D27" s="145">
        <f t="shared" si="0"/>
        <v>288.46000000000004</v>
      </c>
      <c r="E27" s="32">
        <f t="shared" si="1"/>
        <v>-0.14423000000000002</v>
      </c>
      <c r="F27" s="10"/>
      <c r="G27" s="77" t="s">
        <v>59</v>
      </c>
      <c r="H27" s="124">
        <v>730135.66</v>
      </c>
      <c r="I27" s="125"/>
      <c r="J27" s="125">
        <v>8011</v>
      </c>
      <c r="K27" s="126">
        <v>0.185</v>
      </c>
      <c r="L27" s="17"/>
      <c r="M27" s="17"/>
      <c r="N27" s="17"/>
    </row>
    <row r="28" spans="1:22" ht="18" customHeight="1" x14ac:dyDescent="0.3">
      <c r="A28" s="76" t="s">
        <v>60</v>
      </c>
      <c r="B28" s="147">
        <v>0</v>
      </c>
      <c r="C28" s="148">
        <v>0</v>
      </c>
      <c r="D28" s="145">
        <f t="shared" si="0"/>
        <v>0</v>
      </c>
      <c r="E28" s="32" t="e">
        <f t="shared" si="1"/>
        <v>#DIV/0!</v>
      </c>
      <c r="F28" s="10"/>
      <c r="G28" s="12"/>
      <c r="J28" s="17"/>
      <c r="K28" s="26"/>
      <c r="L28" s="17"/>
      <c r="M28" s="17"/>
      <c r="N28" s="17"/>
    </row>
    <row r="29" spans="1:22" ht="18" customHeight="1" x14ac:dyDescent="0.3">
      <c r="A29" s="76" t="s">
        <v>61</v>
      </c>
      <c r="B29" s="147">
        <v>0</v>
      </c>
      <c r="C29" s="148">
        <v>0</v>
      </c>
      <c r="D29" s="145">
        <f t="shared" si="0"/>
        <v>0</v>
      </c>
      <c r="E29" s="32" t="e">
        <f t="shared" si="1"/>
        <v>#DIV/0!</v>
      </c>
      <c r="F29" s="10"/>
      <c r="G29" s="12"/>
    </row>
    <row r="30" spans="1:22" ht="18.600000000000001" customHeight="1" thickBot="1" x14ac:dyDescent="0.35">
      <c r="A30" s="38" t="s">
        <v>62</v>
      </c>
      <c r="B30" s="36">
        <f>SUM(B31:B34)</f>
        <v>3000</v>
      </c>
      <c r="C30" s="41">
        <f>SUM(C31:C34)</f>
        <v>4304.99</v>
      </c>
      <c r="D30" s="146">
        <f t="shared" si="0"/>
        <v>-1304.9899999999998</v>
      </c>
      <c r="E30" s="31">
        <f t="shared" si="1"/>
        <v>0.43499666666666659</v>
      </c>
      <c r="F30" s="10"/>
      <c r="G30" s="12" t="s">
        <v>57</v>
      </c>
      <c r="I30" s="12"/>
      <c r="L30" s="12"/>
    </row>
    <row r="31" spans="1:22" ht="18.600000000000001" customHeight="1" thickBot="1" x14ac:dyDescent="0.35">
      <c r="A31" s="76" t="s">
        <v>63</v>
      </c>
      <c r="B31" s="143">
        <v>3000</v>
      </c>
      <c r="C31" s="144">
        <v>3875</v>
      </c>
      <c r="D31" s="145">
        <f t="shared" si="0"/>
        <v>-875</v>
      </c>
      <c r="E31" s="32">
        <f t="shared" si="1"/>
        <v>0.29166666666666669</v>
      </c>
      <c r="F31" s="10"/>
      <c r="G31" s="42" t="s">
        <v>64</v>
      </c>
      <c r="H31" s="83" t="s">
        <v>65</v>
      </c>
      <c r="I31" s="84" t="s">
        <v>66</v>
      </c>
      <c r="J31" s="84" t="s">
        <v>67</v>
      </c>
      <c r="K31" s="85" t="s">
        <v>68</v>
      </c>
      <c r="L31" s="12"/>
      <c r="M31" s="12"/>
      <c r="N31" s="12"/>
    </row>
    <row r="32" spans="1:22" ht="18" customHeight="1" x14ac:dyDescent="0.3">
      <c r="A32" s="76" t="s">
        <v>69</v>
      </c>
      <c r="B32" s="147">
        <v>0</v>
      </c>
      <c r="C32" s="148">
        <v>429.99</v>
      </c>
      <c r="D32" s="145">
        <f t="shared" si="0"/>
        <v>-429.99</v>
      </c>
      <c r="E32" s="32" t="e">
        <f t="shared" si="1"/>
        <v>#DIV/0!</v>
      </c>
      <c r="F32" s="10"/>
      <c r="G32" s="80" t="s">
        <v>70</v>
      </c>
      <c r="H32" s="86">
        <v>10</v>
      </c>
      <c r="I32" s="127">
        <v>2657.6</v>
      </c>
      <c r="J32" s="127">
        <v>3861.3416691199641</v>
      </c>
      <c r="K32" s="111">
        <f>H32*J32</f>
        <v>38613.416691199644</v>
      </c>
      <c r="L32" s="1"/>
      <c r="M32" s="27"/>
      <c r="N32" s="2"/>
    </row>
    <row r="33" spans="1:14" ht="18" customHeight="1" x14ac:dyDescent="0.3">
      <c r="A33" s="76" t="s">
        <v>71</v>
      </c>
      <c r="B33" s="147">
        <v>0</v>
      </c>
      <c r="C33" s="148">
        <v>0</v>
      </c>
      <c r="D33" s="145">
        <f t="shared" si="0"/>
        <v>0</v>
      </c>
      <c r="E33" s="32" t="e">
        <f t="shared" si="1"/>
        <v>#DIV/0!</v>
      </c>
      <c r="F33" s="10"/>
      <c r="G33" s="81" t="s">
        <v>72</v>
      </c>
      <c r="H33" s="87">
        <v>10</v>
      </c>
      <c r="I33" s="128">
        <v>288.3</v>
      </c>
      <c r="J33" s="128">
        <v>294.80896111559878</v>
      </c>
      <c r="K33" s="129">
        <f>H33*J33</f>
        <v>2948.0896111559878</v>
      </c>
      <c r="L33" s="1"/>
      <c r="M33" s="27"/>
      <c r="N33" s="3"/>
    </row>
    <row r="34" spans="1:14" ht="18" customHeight="1" x14ac:dyDescent="0.3">
      <c r="A34" s="76" t="s">
        <v>73</v>
      </c>
      <c r="B34" s="147">
        <v>0</v>
      </c>
      <c r="C34" s="148">
        <v>0</v>
      </c>
      <c r="D34" s="145">
        <f t="shared" si="0"/>
        <v>0</v>
      </c>
      <c r="E34" s="32" t="e">
        <f t="shared" si="1"/>
        <v>#DIV/0!</v>
      </c>
      <c r="F34" s="10"/>
      <c r="G34" s="81" t="s">
        <v>74</v>
      </c>
      <c r="H34" s="87">
        <v>4</v>
      </c>
      <c r="I34" s="128">
        <v>3196.8</v>
      </c>
      <c r="J34" s="130">
        <v>3486.1195247444321</v>
      </c>
      <c r="K34" s="131">
        <f>H34*J34</f>
        <v>13944.478098977728</v>
      </c>
      <c r="L34" s="1"/>
      <c r="M34" s="27"/>
      <c r="N34" s="4"/>
    </row>
    <row r="35" spans="1:14" ht="21.6" customHeight="1" thickBot="1" x14ac:dyDescent="0.35">
      <c r="A35" s="38" t="s">
        <v>75</v>
      </c>
      <c r="B35" s="35">
        <v>3000</v>
      </c>
      <c r="C35" s="40">
        <v>3435</v>
      </c>
      <c r="D35" s="146">
        <f t="shared" ref="D35:D66" si="2">B35-C35</f>
        <v>-435</v>
      </c>
      <c r="E35" s="31">
        <f t="shared" ref="E35:E56" si="3">(C35-B35)/B35</f>
        <v>0.14499999999999999</v>
      </c>
      <c r="F35" s="10"/>
      <c r="G35" s="82" t="s">
        <v>76</v>
      </c>
      <c r="H35" s="88" t="s">
        <v>77</v>
      </c>
      <c r="I35" s="125">
        <v>466.2</v>
      </c>
      <c r="J35" s="125">
        <v>466.2</v>
      </c>
      <c r="K35" s="132">
        <v>466.2</v>
      </c>
      <c r="L35" s="6"/>
      <c r="M35" s="7"/>
      <c r="N35" s="8"/>
    </row>
    <row r="36" spans="1:14" ht="18" customHeight="1" x14ac:dyDescent="0.3">
      <c r="A36" s="38" t="s">
        <v>78</v>
      </c>
      <c r="B36" s="35">
        <v>2000</v>
      </c>
      <c r="C36" s="40">
        <v>1695</v>
      </c>
      <c r="D36" s="146">
        <f t="shared" si="2"/>
        <v>305</v>
      </c>
      <c r="E36" s="31">
        <f t="shared" si="3"/>
        <v>-0.1525</v>
      </c>
      <c r="F36" s="10"/>
      <c r="G36" s="12"/>
    </row>
    <row r="37" spans="1:14" ht="18" customHeight="1" x14ac:dyDescent="0.3">
      <c r="A37" s="38" t="s">
        <v>79</v>
      </c>
      <c r="B37" s="35">
        <f>SUM(B38:B45)</f>
        <v>0</v>
      </c>
      <c r="C37" s="40">
        <f>SUM(C38:C45)</f>
        <v>0</v>
      </c>
      <c r="D37" s="146">
        <f t="shared" si="2"/>
        <v>0</v>
      </c>
      <c r="E37" s="31" t="e">
        <f t="shared" si="3"/>
        <v>#DIV/0!</v>
      </c>
      <c r="F37" s="10"/>
      <c r="G37" s="12"/>
    </row>
    <row r="38" spans="1:14" ht="18.600000000000001" customHeight="1" thickBot="1" x14ac:dyDescent="0.35">
      <c r="A38" s="76" t="s">
        <v>80</v>
      </c>
      <c r="B38" s="143">
        <v>0</v>
      </c>
      <c r="C38" s="144">
        <v>0</v>
      </c>
      <c r="D38" s="145">
        <f t="shared" si="2"/>
        <v>0</v>
      </c>
      <c r="E38" s="32" t="e">
        <f t="shared" si="3"/>
        <v>#DIV/0!</v>
      </c>
      <c r="F38" s="10"/>
      <c r="G38" s="12" t="s">
        <v>81</v>
      </c>
    </row>
    <row r="39" spans="1:14" ht="18.600000000000001" customHeight="1" thickBot="1" x14ac:dyDescent="0.35">
      <c r="A39" s="76" t="s">
        <v>82</v>
      </c>
      <c r="B39" s="143">
        <v>0</v>
      </c>
      <c r="C39" s="144">
        <v>0</v>
      </c>
      <c r="D39" s="145">
        <f t="shared" si="2"/>
        <v>0</v>
      </c>
      <c r="E39" s="32" t="e">
        <f t="shared" si="3"/>
        <v>#DIV/0!</v>
      </c>
      <c r="F39" s="10"/>
      <c r="G39" s="71" t="s">
        <v>83</v>
      </c>
      <c r="H39" s="72" t="s">
        <v>84</v>
      </c>
    </row>
    <row r="40" spans="1:14" x14ac:dyDescent="0.3">
      <c r="A40" s="76" t="s">
        <v>85</v>
      </c>
      <c r="B40" s="143">
        <v>0</v>
      </c>
      <c r="C40" s="144">
        <v>0</v>
      </c>
      <c r="D40" s="145">
        <f t="shared" si="2"/>
        <v>0</v>
      </c>
      <c r="E40" s="32" t="e">
        <f t="shared" si="3"/>
        <v>#DIV/0!</v>
      </c>
      <c r="F40" s="10"/>
      <c r="G40" s="69" t="s">
        <v>86</v>
      </c>
      <c r="H40" s="107">
        <f>SUM(K32:K35)</f>
        <v>55972.184401333354</v>
      </c>
    </row>
    <row r="41" spans="1:14" x14ac:dyDescent="0.3">
      <c r="A41" s="76" t="s">
        <v>87</v>
      </c>
      <c r="B41" s="143">
        <v>0</v>
      </c>
      <c r="C41" s="144">
        <v>0</v>
      </c>
      <c r="D41" s="145">
        <f t="shared" si="2"/>
        <v>0</v>
      </c>
      <c r="E41" s="32" t="e">
        <f t="shared" si="3"/>
        <v>#DIV/0!</v>
      </c>
      <c r="F41" s="10"/>
      <c r="G41" s="68" t="s">
        <v>88</v>
      </c>
      <c r="H41" s="133">
        <f>SUMPRODUCT(H32:H34,I32:I34)+I35</f>
        <v>42712.399999999994</v>
      </c>
    </row>
    <row r="42" spans="1:14" x14ac:dyDescent="0.3">
      <c r="A42" s="76" t="s">
        <v>89</v>
      </c>
      <c r="B42" s="143">
        <v>0</v>
      </c>
      <c r="C42" s="144">
        <v>0</v>
      </c>
      <c r="D42" s="145">
        <f t="shared" si="2"/>
        <v>0</v>
      </c>
      <c r="E42" s="32" t="e">
        <f t="shared" si="3"/>
        <v>#DIV/0!</v>
      </c>
      <c r="F42" s="10"/>
      <c r="G42" s="68" t="s">
        <v>90</v>
      </c>
      <c r="H42" s="133">
        <f>H40-H41</f>
        <v>13259.78440133336</v>
      </c>
    </row>
    <row r="43" spans="1:14" ht="15" customHeight="1" thickBot="1" x14ac:dyDescent="0.35">
      <c r="A43" s="76" t="s">
        <v>91</v>
      </c>
      <c r="B43" s="143">
        <v>0</v>
      </c>
      <c r="C43" s="144">
        <v>0</v>
      </c>
      <c r="D43" s="145">
        <f t="shared" si="2"/>
        <v>0</v>
      </c>
      <c r="E43" s="32" t="e">
        <f t="shared" si="3"/>
        <v>#DIV/0!</v>
      </c>
      <c r="F43" s="10"/>
      <c r="G43" s="75" t="s">
        <v>92</v>
      </c>
      <c r="H43" s="57">
        <f>(H40-H41)/H41</f>
        <v>0.3104434403436323</v>
      </c>
    </row>
    <row r="44" spans="1:14" ht="18" customHeight="1" x14ac:dyDescent="0.3">
      <c r="A44" s="76" t="s">
        <v>93</v>
      </c>
      <c r="B44" s="143">
        <v>0</v>
      </c>
      <c r="C44" s="144">
        <v>0</v>
      </c>
      <c r="D44" s="145">
        <f t="shared" si="2"/>
        <v>0</v>
      </c>
      <c r="E44" s="32" t="e">
        <f t="shared" si="3"/>
        <v>#DIV/0!</v>
      </c>
      <c r="F44" s="10"/>
      <c r="G44" s="12"/>
    </row>
    <row r="45" spans="1:14" ht="18" customHeight="1" x14ac:dyDescent="0.3">
      <c r="A45" s="76" t="s">
        <v>94</v>
      </c>
      <c r="B45" s="143">
        <v>0</v>
      </c>
      <c r="C45" s="144">
        <v>0</v>
      </c>
      <c r="D45" s="145">
        <f t="shared" si="2"/>
        <v>0</v>
      </c>
      <c r="E45" s="32" t="e">
        <f t="shared" si="3"/>
        <v>#DIV/0!</v>
      </c>
      <c r="F45" s="10"/>
      <c r="G45" s="12"/>
    </row>
    <row r="46" spans="1:14" ht="18" customHeight="1" x14ac:dyDescent="0.3">
      <c r="A46" s="38" t="s">
        <v>95</v>
      </c>
      <c r="B46" s="149">
        <v>0</v>
      </c>
      <c r="C46" s="150">
        <v>0</v>
      </c>
      <c r="D46" s="146">
        <f t="shared" si="2"/>
        <v>0</v>
      </c>
      <c r="E46" s="31" t="e">
        <f t="shared" si="3"/>
        <v>#DIV/0!</v>
      </c>
      <c r="F46" s="10"/>
      <c r="G46" s="12"/>
    </row>
    <row r="47" spans="1:14" ht="18" customHeight="1" x14ac:dyDescent="0.3">
      <c r="A47" s="38" t="s">
        <v>96</v>
      </c>
      <c r="B47" s="149">
        <v>0</v>
      </c>
      <c r="C47" s="150">
        <v>0</v>
      </c>
      <c r="D47" s="146">
        <f t="shared" si="2"/>
        <v>0</v>
      </c>
      <c r="E47" s="31" t="e">
        <f t="shared" si="3"/>
        <v>#DIV/0!</v>
      </c>
      <c r="F47" s="10"/>
      <c r="G47" s="12"/>
    </row>
    <row r="48" spans="1:14" ht="18" customHeight="1" x14ac:dyDescent="0.3">
      <c r="A48" s="38" t="s">
        <v>97</v>
      </c>
      <c r="B48" s="35">
        <f>SUM(B49:B53)</f>
        <v>600</v>
      </c>
      <c r="C48" s="40">
        <f>SUM(C49:C53)</f>
        <v>993.94</v>
      </c>
      <c r="D48" s="146">
        <f t="shared" si="2"/>
        <v>-393.94000000000005</v>
      </c>
      <c r="E48" s="31">
        <f t="shared" si="3"/>
        <v>0.65656666666666674</v>
      </c>
      <c r="F48" s="10"/>
      <c r="G48" s="12"/>
    </row>
    <row r="49" spans="1:7" ht="18" customHeight="1" x14ac:dyDescent="0.3">
      <c r="A49" s="76" t="s">
        <v>98</v>
      </c>
      <c r="B49" s="143">
        <v>0</v>
      </c>
      <c r="C49" s="144">
        <v>0</v>
      </c>
      <c r="D49" s="145">
        <f t="shared" si="2"/>
        <v>0</v>
      </c>
      <c r="E49" s="32" t="e">
        <f t="shared" si="3"/>
        <v>#DIV/0!</v>
      </c>
      <c r="F49" s="10"/>
      <c r="G49" s="12"/>
    </row>
    <row r="50" spans="1:7" ht="18" customHeight="1" x14ac:dyDescent="0.3">
      <c r="A50" s="76" t="s">
        <v>99</v>
      </c>
      <c r="B50" s="143">
        <v>0</v>
      </c>
      <c r="C50" s="144">
        <v>0</v>
      </c>
      <c r="D50" s="145">
        <f t="shared" si="2"/>
        <v>0</v>
      </c>
      <c r="E50" s="32" t="e">
        <f t="shared" si="3"/>
        <v>#DIV/0!</v>
      </c>
      <c r="F50" s="10"/>
      <c r="G50" s="12"/>
    </row>
    <row r="51" spans="1:7" ht="18" customHeight="1" x14ac:dyDescent="0.3">
      <c r="A51" s="76" t="s">
        <v>100</v>
      </c>
      <c r="B51" s="143">
        <v>600</v>
      </c>
      <c r="C51" s="144">
        <v>993.94</v>
      </c>
      <c r="D51" s="145">
        <f t="shared" si="2"/>
        <v>-393.94000000000005</v>
      </c>
      <c r="E51" s="32">
        <f t="shared" si="3"/>
        <v>0.65656666666666674</v>
      </c>
      <c r="F51" s="10"/>
      <c r="G51" s="12"/>
    </row>
    <row r="52" spans="1:7" ht="18" customHeight="1" x14ac:dyDescent="0.3">
      <c r="A52" s="76" t="s">
        <v>101</v>
      </c>
      <c r="B52" s="143">
        <v>0</v>
      </c>
      <c r="C52" s="144">
        <v>0</v>
      </c>
      <c r="D52" s="145">
        <f t="shared" si="2"/>
        <v>0</v>
      </c>
      <c r="E52" s="32" t="e">
        <f t="shared" si="3"/>
        <v>#DIV/0!</v>
      </c>
      <c r="F52" s="10"/>
      <c r="G52" s="12"/>
    </row>
    <row r="53" spans="1:7" ht="18" customHeight="1" x14ac:dyDescent="0.3">
      <c r="A53" s="76" t="s">
        <v>102</v>
      </c>
      <c r="B53" s="143">
        <v>0</v>
      </c>
      <c r="C53" s="144">
        <v>0</v>
      </c>
      <c r="D53" s="145">
        <f t="shared" si="2"/>
        <v>0</v>
      </c>
      <c r="E53" s="32" t="e">
        <f t="shared" si="3"/>
        <v>#DIV/0!</v>
      </c>
      <c r="F53" s="10"/>
      <c r="G53" s="12"/>
    </row>
    <row r="54" spans="1:7" ht="18" customHeight="1" x14ac:dyDescent="0.3">
      <c r="A54" s="38" t="s">
        <v>103</v>
      </c>
      <c r="B54" s="35">
        <v>300</v>
      </c>
      <c r="C54" s="40">
        <v>200</v>
      </c>
      <c r="D54" s="146">
        <f t="shared" si="2"/>
        <v>100</v>
      </c>
      <c r="E54" s="31">
        <f t="shared" si="3"/>
        <v>-0.33333333333333331</v>
      </c>
      <c r="F54" s="12"/>
      <c r="G54" s="12"/>
    </row>
    <row r="55" spans="1:7" ht="18" customHeight="1" x14ac:dyDescent="0.3">
      <c r="A55" s="38" t="s">
        <v>104</v>
      </c>
      <c r="B55" s="35">
        <v>1000</v>
      </c>
      <c r="C55" s="40">
        <v>986.79</v>
      </c>
      <c r="D55" s="146">
        <f t="shared" si="2"/>
        <v>13.210000000000036</v>
      </c>
      <c r="E55" s="31">
        <f t="shared" si="3"/>
        <v>-1.3210000000000036E-2</v>
      </c>
      <c r="F55" s="10"/>
      <c r="G55" s="12"/>
    </row>
    <row r="56" spans="1:7" ht="18.600000000000001" customHeight="1" thickBot="1" x14ac:dyDescent="0.35">
      <c r="A56" s="49" t="s">
        <v>105</v>
      </c>
      <c r="B56" s="50">
        <v>0</v>
      </c>
      <c r="C56" s="51">
        <v>0</v>
      </c>
      <c r="D56" s="151">
        <f t="shared" si="2"/>
        <v>0</v>
      </c>
      <c r="E56" s="52" t="e">
        <f t="shared" si="3"/>
        <v>#DIV/0!</v>
      </c>
      <c r="F56" s="10"/>
      <c r="G56" s="12"/>
    </row>
    <row r="57" spans="1:7" ht="21.6" customHeight="1" thickBot="1" x14ac:dyDescent="0.35">
      <c r="A57" s="53" t="s">
        <v>18</v>
      </c>
      <c r="B57" s="139">
        <f>SUM(B3,B6,B10,B13,B14,B15,B20,B21,B26,B30,B35,B36,B37,B46,B47,B48,B54,B55,B56)</f>
        <v>35292</v>
      </c>
      <c r="C57" s="140">
        <f>SUM(C3,C6,C10,C13,C14,C15,C20,C21,C26,C30,C35,C36,C37,C46,C47,C48,C54,C55,C56)</f>
        <v>25516.789999999997</v>
      </c>
      <c r="D57" s="141">
        <f>SUM(D3,D6,D10,D13,D14,D15,D20,D21,D26,D30,D35,D36,D37,D46,D47,D48,D54,D55,D56)</f>
        <v>9775.2099999999991</v>
      </c>
      <c r="E57" s="54"/>
      <c r="F57" s="10"/>
      <c r="G57" s="12"/>
    </row>
    <row r="58" spans="1:7" x14ac:dyDescent="0.3">
      <c r="B58" s="17"/>
      <c r="C58" s="13"/>
      <c r="D58" s="17"/>
      <c r="E58" s="13"/>
      <c r="F58" s="10"/>
    </row>
    <row r="59" spans="1:7" x14ac:dyDescent="0.3">
      <c r="B59" s="17"/>
      <c r="C59" s="13"/>
      <c r="D59" s="17"/>
      <c r="E59" s="13"/>
      <c r="F59" s="10"/>
    </row>
    <row r="60" spans="1:7" x14ac:dyDescent="0.3">
      <c r="A60" s="10"/>
      <c r="B60" s="134"/>
      <c r="C60" s="13"/>
      <c r="D60" s="18"/>
      <c r="E60" s="13"/>
      <c r="F60" s="10"/>
    </row>
    <row r="61" spans="1:7" ht="15.75" customHeight="1" x14ac:dyDescent="0.3">
      <c r="A61" s="10"/>
      <c r="B61" s="134"/>
      <c r="C61" s="13"/>
      <c r="D61" s="18"/>
      <c r="E61" s="13"/>
      <c r="F61" s="10"/>
    </row>
    <row r="62" spans="1:7" ht="15.75" customHeight="1" x14ac:dyDescent="0.3">
      <c r="A62" s="10"/>
      <c r="B62" s="134"/>
      <c r="C62" s="13"/>
      <c r="D62" s="18"/>
      <c r="E62" s="13"/>
      <c r="F62" s="134"/>
    </row>
    <row r="63" spans="1:7" ht="21.75" customHeight="1" x14ac:dyDescent="0.3">
      <c r="A63" s="5"/>
      <c r="B63" s="28"/>
      <c r="C63" s="135"/>
      <c r="D63" s="28"/>
      <c r="E63" s="135"/>
      <c r="F63" s="28"/>
      <c r="G63" s="5"/>
    </row>
    <row r="64" spans="1:7" ht="15.75" customHeight="1" x14ac:dyDescent="0.3"/>
    <row r="65" spans="1:12" ht="15.75" customHeight="1" x14ac:dyDescent="0.3">
      <c r="A65" s="10"/>
      <c r="J65" s="17"/>
      <c r="K65" s="29"/>
      <c r="L65" s="29"/>
    </row>
    <row r="66" spans="1:12" ht="15.75" customHeight="1" x14ac:dyDescent="0.3">
      <c r="A66" s="30"/>
      <c r="J66" s="136"/>
    </row>
    <row r="67" spans="1:12" x14ac:dyDescent="0.3">
      <c r="I67" s="10"/>
      <c r="J67" s="10"/>
      <c r="K67" s="10"/>
      <c r="L67" s="10"/>
    </row>
    <row r="68" spans="1:12" x14ac:dyDescent="0.3">
      <c r="I68" s="10"/>
    </row>
    <row r="69" spans="1:12" x14ac:dyDescent="0.3">
      <c r="J69" s="136"/>
      <c r="K69" s="136"/>
      <c r="L69" s="137"/>
    </row>
    <row r="70" spans="1:12" x14ac:dyDescent="0.3">
      <c r="J70" s="136"/>
      <c r="K70" s="136"/>
      <c r="L70" s="137"/>
    </row>
    <row r="71" spans="1:12" x14ac:dyDescent="0.3">
      <c r="J71" s="136"/>
      <c r="K71" s="136"/>
      <c r="L71" s="137"/>
    </row>
    <row r="72" spans="1:12" x14ac:dyDescent="0.3">
      <c r="I72" s="10"/>
    </row>
    <row r="73" spans="1:12" x14ac:dyDescent="0.3">
      <c r="J73" s="136"/>
      <c r="K73" s="136"/>
      <c r="L73" s="137"/>
    </row>
    <row r="74" spans="1:12" ht="18" customHeight="1" x14ac:dyDescent="0.3">
      <c r="J74" s="136"/>
      <c r="K74" s="136"/>
      <c r="L74" s="138"/>
    </row>
  </sheetData>
  <conditionalFormatting sqref="D3: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2024-03-24T16:29:59Z</dcterms:modified>
</cp:coreProperties>
</file>