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45" yWindow="-135" windowWidth="19560" windowHeight="9015"/>
  </bookViews>
  <sheets>
    <sheet name="Sheet1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</definedNames>
  <calcPr calcId="145621"/>
</workbook>
</file>

<file path=xl/calcChain.xml><?xml version="1.0" encoding="utf-8"?>
<calcChain xmlns="http://schemas.openxmlformats.org/spreadsheetml/2006/main">
  <c r="F81" i="2" l="1"/>
  <c r="G79" i="2"/>
  <c r="F79" i="2"/>
  <c r="G51" i="2" l="1"/>
  <c r="F51" i="2"/>
  <c r="G34" i="2" l="1"/>
  <c r="G184" i="2" l="1"/>
  <c r="F193" i="2" s="1"/>
  <c r="F184" i="2"/>
  <c r="F208" i="2" l="1"/>
  <c r="F165" i="2"/>
  <c r="G105" i="2" l="1"/>
  <c r="F105" i="2"/>
  <c r="F34" i="2" l="1"/>
  <c r="F176" i="2" l="1"/>
  <c r="G134" i="2" l="1"/>
  <c r="F167" i="2" s="1"/>
  <c r="F206" i="2" s="1"/>
  <c r="G116" i="2" l="1"/>
  <c r="F118" i="2" s="1"/>
  <c r="F204" i="2" s="1"/>
  <c r="G62" i="2"/>
  <c r="G53" i="2"/>
  <c r="G8" i="2"/>
  <c r="F134" i="2" l="1"/>
  <c r="F195" i="2" l="1"/>
  <c r="F202" i="2"/>
  <c r="F200" i="2" s="1"/>
  <c r="F116" i="2"/>
  <c r="F152" i="2" l="1"/>
  <c r="F191" i="2" l="1"/>
  <c r="F62" i="2" l="1"/>
  <c r="F53" i="2"/>
  <c r="F8" i="2"/>
</calcChain>
</file>

<file path=xl/sharedStrings.xml><?xml version="1.0" encoding="utf-8"?>
<sst xmlns="http://schemas.openxmlformats.org/spreadsheetml/2006/main" count="350" uniqueCount="260">
  <si>
    <t>Modul/Application</t>
  </si>
  <si>
    <t>Due date</t>
  </si>
  <si>
    <t>Duration (Week)</t>
  </si>
  <si>
    <t>Remarks</t>
  </si>
  <si>
    <t>done</t>
  </si>
  <si>
    <t>1. Sub module development (general info, family, education, employee record, employment history, etc)</t>
  </si>
  <si>
    <t>2. Develop tools for upload all information related to Employee Personal Data</t>
  </si>
  <si>
    <t>3. Reporting</t>
  </si>
  <si>
    <t xml:space="preserve">     a. Additional filtering</t>
  </si>
  <si>
    <t xml:space="preserve">     b. Export report to Excel &amp; PDF</t>
  </si>
  <si>
    <t>Weight</t>
  </si>
  <si>
    <t>Actual Progress (%)</t>
  </si>
  <si>
    <t>Personal Data Summary</t>
  </si>
  <si>
    <t>1. Resignation form entry &amp; approval</t>
  </si>
  <si>
    <t xml:space="preserve">    a. link to penalty calculation menu when choose approviate resign type</t>
  </si>
  <si>
    <t xml:space="preserve">    b. new action required, Cancel Request --&gt; before &amp; after approval</t>
  </si>
  <si>
    <t xml:space="preserve">    c. Email sent to HR team when new resign request submitted</t>
  </si>
  <si>
    <t xml:space="preserve">    d. Email sent to employee &amp; HR team when resign request approved</t>
  </si>
  <si>
    <t>2. Monitoring / Tracking form</t>
  </si>
  <si>
    <t>4. Termination Award</t>
  </si>
  <si>
    <t>3. Penalty Calculation</t>
  </si>
  <si>
    <t>Resignation Summary</t>
  </si>
  <si>
    <t>1. Create new Pre-Assignment</t>
  </si>
  <si>
    <t>2. Monitoring Pre-Assignment status, both for HRD &amp; employee concern</t>
  </si>
  <si>
    <t xml:space="preserve">    a. Email notification regarding documents preparation for assignee</t>
  </si>
  <si>
    <t xml:space="preserve">    a. Updating UI based on user feedback</t>
  </si>
  <si>
    <t xml:space="preserve">    b. Send email to PAD</t>
  </si>
  <si>
    <t xml:space="preserve">    b. Email notification regarding documents preparation for assignee</t>
  </si>
  <si>
    <t>3. Orientation Documents, based on location</t>
  </si>
  <si>
    <t>Pre Assignment Summary</t>
  </si>
  <si>
    <t>on going</t>
  </si>
  <si>
    <t>1. Generate data for monitoring &amp; reporting purpose</t>
  </si>
  <si>
    <t>2. Monitoring purpose --&gt; action to be execute : counseling, send email, warning letter</t>
  </si>
  <si>
    <t>3. Reporting --&gt; weekly &amp; monthly</t>
  </si>
  <si>
    <t>Gathering requirements</t>
  </si>
  <si>
    <t>Vehicle Request Summary</t>
  </si>
  <si>
    <t>1. Project Document Center</t>
  </si>
  <si>
    <t>Under Review</t>
  </si>
  <si>
    <t>4. Online MOM</t>
  </si>
  <si>
    <t>Under Review ( Can Change depent on PJ Report Requirment)</t>
  </si>
  <si>
    <t>PJLC Summary</t>
  </si>
  <si>
    <t xml:space="preserve">1. Reservation form entry </t>
  </si>
  <si>
    <t xml:space="preserve">    a. Multiple users and vehicles in one reservation</t>
  </si>
  <si>
    <t>2. Approver module</t>
  </si>
  <si>
    <t>3. Monitoring / Tracking for employee and GAD</t>
  </si>
  <si>
    <t>PIC (Person In Charge)</t>
  </si>
  <si>
    <t>Resignation/ Pensioun/Contract Status</t>
  </si>
  <si>
    <t>Pre Assignment  (Check List)</t>
  </si>
  <si>
    <t>Indra</t>
  </si>
  <si>
    <t>(MICA Extention) CL/EF/EL Report</t>
  </si>
  <si>
    <t>(Share Point Dev)PJLC</t>
  </si>
  <si>
    <t>2. Knowledge Database /Lesson &amp; Learn New</t>
  </si>
  <si>
    <t>3. Project Lifecycle Form  (1  - 5)   PMD</t>
  </si>
  <si>
    <t>Users</t>
  </si>
  <si>
    <t>HRD</t>
  </si>
  <si>
    <t>5. DE Timesheet (FWBSv6)</t>
  </si>
  <si>
    <t>DED/CBD/PMD</t>
  </si>
  <si>
    <t>P.O System</t>
  </si>
  <si>
    <t>Das</t>
  </si>
  <si>
    <t>Detail Work</t>
  </si>
  <si>
    <t>Status</t>
  </si>
  <si>
    <t>On Going</t>
  </si>
  <si>
    <t>HOLD</t>
  </si>
  <si>
    <t>Start</t>
  </si>
  <si>
    <t>Gathering requirements  &amp; Assesment current System</t>
  </si>
  <si>
    <t>Vehicle Reservation (Request for Vehicle)</t>
  </si>
  <si>
    <t>PAD/COST</t>
  </si>
  <si>
    <t>to be updated to latest</t>
  </si>
  <si>
    <t>Project Cost Control(PCCIS)</t>
  </si>
  <si>
    <t>Indra &amp; Jeremy</t>
  </si>
  <si>
    <t>Personal Data (HR System)</t>
  </si>
  <si>
    <t>Deden/Indra</t>
  </si>
  <si>
    <t>Ade Perdana/Jemi/Das</t>
  </si>
  <si>
    <t>Ade Perdana/Das</t>
  </si>
  <si>
    <t>Das/Ade Perdana</t>
  </si>
  <si>
    <t>Portal Maintainer</t>
  </si>
  <si>
    <t>Ade P/Jemi</t>
  </si>
  <si>
    <t>IT Inventory</t>
  </si>
  <si>
    <t>Ade P/Jemi/Das</t>
  </si>
  <si>
    <t xml:space="preserve">UI Make over </t>
  </si>
  <si>
    <t>All</t>
  </si>
  <si>
    <t>1. Gathering requirements &amp; Study existing system / procedure</t>
  </si>
  <si>
    <t>2. Create Flow chart, Identify modification on SOFI, Create database structure</t>
  </si>
  <si>
    <t>4. Project Execution Phase</t>
  </si>
  <si>
    <t>5. Project Cost Control / Reporting</t>
  </si>
  <si>
    <t>PCCIS Summary</t>
  </si>
  <si>
    <t>PO System Summary</t>
  </si>
  <si>
    <t>Develop Plan &amp; Design Database</t>
  </si>
  <si>
    <t>Request for Advance Payment</t>
  </si>
  <si>
    <t>FAD</t>
  </si>
  <si>
    <t>3. Development Phase, breakdown per module</t>
  </si>
  <si>
    <t xml:space="preserve">    a. Request for Advance &amp; Approval module</t>
  </si>
  <si>
    <t xml:space="preserve">    b. Interface for Advance between MICA - SOFI</t>
  </si>
  <si>
    <t xml:space="preserve">    c. Settlement &amp; Approval module</t>
  </si>
  <si>
    <t xml:space="preserve">    d. Interface for settlement between MICA - SOFI</t>
  </si>
  <si>
    <t xml:space="preserve">    e. Interface / connection to Project Cost Control (FER)</t>
  </si>
  <si>
    <t>Advance Payment Summary</t>
  </si>
  <si>
    <t>GAD</t>
  </si>
  <si>
    <t>GA Requisition &amp; Quotation System</t>
  </si>
  <si>
    <t>1. Requisition Modul</t>
  </si>
  <si>
    <t xml:space="preserve">    a. Entry Requisition Slip</t>
  </si>
  <si>
    <t>2. Quotation Modul</t>
  </si>
  <si>
    <t>GA Requisition &amp; Quotation System Summary</t>
  </si>
  <si>
    <t xml:space="preserve">    c. Quotation approval</t>
  </si>
  <si>
    <t xml:space="preserve">    a. Manage Vendor data</t>
  </si>
  <si>
    <t xml:space="preserve">    b. Collect quotation based on requisition</t>
  </si>
  <si>
    <t>3. Create interface to PO System @ SOFI</t>
  </si>
  <si>
    <t>4. Monitoring &amp; Reporting</t>
  </si>
  <si>
    <t>Development design &amp; Database</t>
  </si>
  <si>
    <t>User Interface</t>
  </si>
  <si>
    <t>Form Input PO,  Currency, Category, Items</t>
  </si>
  <si>
    <t>PO montoring Form</t>
  </si>
  <si>
    <t>Reporting / Convert PO Form to Excel (Carbon Paper)</t>
  </si>
  <si>
    <t xml:space="preserve">    b. GAD able to montoring and tracking vehicle distribution distribution and avalaibility per day (requested by Ms. Ari)</t>
  </si>
  <si>
    <t xml:space="preserve">    a. Employee able to see and monitoring their request status</t>
  </si>
  <si>
    <t>5. Server agents job for automatic reject (expired reservation) and sending remainder message for GAD and approvers on unprocessed request</t>
  </si>
  <si>
    <t>Development continue on SOFI, ITD Dev will develop system from Requisition up to Quotation only, after that send to SOFI as PO</t>
  </si>
  <si>
    <t xml:space="preserve">   a. Monthly vehicle report for GAD</t>
  </si>
  <si>
    <t>4. Reporting module</t>
  </si>
  <si>
    <t xml:space="preserve">   b. Vehicle user report as per requested by user</t>
  </si>
  <si>
    <t xml:space="preserve">    b. Requisition Summary</t>
  </si>
  <si>
    <t xml:space="preserve">    d. Vehicle Management form</t>
  </si>
  <si>
    <t xml:space="preserve">    b. Multiple vehicle schedules per reservation and multiple transaction per vehicle in one day</t>
  </si>
  <si>
    <t xml:space="preserve">    c. Send notification email to Approver (PM / Dept. Manager / Div. Manager)</t>
  </si>
  <si>
    <t>Circle News Site</t>
  </si>
  <si>
    <t xml:space="preserve">on study </t>
  </si>
  <si>
    <t>Develop Plan and Site Design</t>
  </si>
  <si>
    <t>Form Create, Edit, Delete and Upload Magazines Files</t>
  </si>
  <si>
    <t>Digital Magazine (swf file) player modul</t>
  </si>
  <si>
    <t>ITD Resignation Check List</t>
  </si>
  <si>
    <t>1. Entry form by TS</t>
  </si>
  <si>
    <t xml:space="preserve">    a. Employee Information</t>
  </si>
  <si>
    <t xml:space="preserve">    b. Defining Action for every check list</t>
  </si>
  <si>
    <t>2. Update chek list status form</t>
  </si>
  <si>
    <t>3. Display employee resign and it's ITD chek list status with filter</t>
  </si>
  <si>
    <t>3. Syncronisation employee resign status from MICA to ITD Resignation system</t>
  </si>
  <si>
    <t>4. Update emp. status in Inventory application once chek list action 'Done'</t>
  </si>
  <si>
    <t>ITD</t>
  </si>
  <si>
    <t xml:space="preserve">    a. On Behalf / Representative module</t>
  </si>
  <si>
    <t xml:space="preserve">    b. Approval workflow and determination logic</t>
  </si>
  <si>
    <t>create job agent to pass approval to representative</t>
  </si>
  <si>
    <t xml:space="preserve">   c. Detail of Driver monthly report</t>
  </si>
  <si>
    <t>Form Create, Edit, Delete Admin List</t>
  </si>
  <si>
    <t>Deden</t>
  </si>
  <si>
    <t>1. Database design and perform DDL</t>
  </si>
  <si>
    <t>2. Key Result Area input</t>
  </si>
  <si>
    <t>a. Job Accountability Related Performance</t>
  </si>
  <si>
    <t>b. Basic Supporting Skills and Pro' value</t>
  </si>
  <si>
    <t>c. Final Rating Page</t>
  </si>
  <si>
    <t>d. Improvement and Recommendation</t>
  </si>
  <si>
    <t xml:space="preserve">3. Create KRA approval flow </t>
  </si>
  <si>
    <t>4. Appraisal input based on KRA items (Department view)</t>
  </si>
  <si>
    <t>5. Approval appraisal (Division view)</t>
  </si>
  <si>
    <t>6. Revisioning appraisal input</t>
  </si>
  <si>
    <t>7. Monitoring employee appraisal status and Dept. completion percentage (HRD view)</t>
  </si>
  <si>
    <t>8. Create Appraisal Summary</t>
  </si>
  <si>
    <t>a. Get related information (WL, Attendance, dll)</t>
  </si>
  <si>
    <t>b. Display Curve result</t>
  </si>
  <si>
    <t>9. Reporting</t>
  </si>
  <si>
    <t>ITD Resignation Check List Summary</t>
  </si>
  <si>
    <t xml:space="preserve">    c. Approval workflow</t>
  </si>
  <si>
    <t xml:space="preserve">    d. Requisition approval</t>
  </si>
  <si>
    <t>3. Project Cost Setup (Contract Value, MH Rate, MH Planning,  Breakdown budget per FWBS), with PM approval</t>
  </si>
  <si>
    <t xml:space="preserve">    b. PO Balance Status Report</t>
  </si>
  <si>
    <t xml:space="preserve">        2. RFP Authorization</t>
  </si>
  <si>
    <t xml:space="preserve">        3. Interface to &amp; from SOFI</t>
  </si>
  <si>
    <t xml:space="preserve">        4. Collect other Project Cost (inputted directly to SOFI by FAD)</t>
  </si>
  <si>
    <t>Appraisal                   (New Module )</t>
  </si>
  <si>
    <t>HR System Progress</t>
  </si>
  <si>
    <t>PCCIS Progress</t>
  </si>
  <si>
    <t>GA System Progress</t>
  </si>
  <si>
    <t>SYSDEV Progress</t>
  </si>
  <si>
    <t>OVERALL PROGRESS</t>
  </si>
  <si>
    <t xml:space="preserve">Overall (7-40XX) (plan) </t>
  </si>
  <si>
    <t xml:space="preserve">Overall (7-40XX) (actual/forecast) </t>
  </si>
  <si>
    <t>HR System (plan)</t>
  </si>
  <si>
    <t>HR System (actual)</t>
  </si>
  <si>
    <t>PCCIS (plan)</t>
  </si>
  <si>
    <t>PCCIS (actual)</t>
  </si>
  <si>
    <t>GA System (plan )</t>
  </si>
  <si>
    <t>GA System (actual)</t>
  </si>
  <si>
    <t>Sys Dev (plan )</t>
  </si>
  <si>
    <t>Sys Dev (actual)</t>
  </si>
  <si>
    <t>A. HR SYSTEM ( JOB CODE 7-4001-00-0000 )</t>
  </si>
  <si>
    <t>B.  PCCIS &amp; RFAP (JOB CODE 7-4004-00-0001)</t>
  </si>
  <si>
    <t>C.  GA System (JOB CODE 7-4004-00-0002)</t>
  </si>
  <si>
    <t>D. IT SYSDEV (JOB CODE 7-4004-00-0000)</t>
  </si>
  <si>
    <t>BBQOC</t>
  </si>
  <si>
    <t>Jeremia</t>
  </si>
  <si>
    <t>1. Gathering Requirement &amp; Study Exixsting System / Procedure</t>
  </si>
  <si>
    <t>2. Create Flow Chart,Create Database Structure</t>
  </si>
  <si>
    <t>QHSSE</t>
  </si>
  <si>
    <t>3. Form Data Entry</t>
  </si>
  <si>
    <t>4. Form Monitoring</t>
  </si>
  <si>
    <t>5. Form Report</t>
  </si>
  <si>
    <t>6. Mail Notifikasi</t>
  </si>
  <si>
    <t>Generate requisition to Quotation or Advance workflow, change as per requested by Ms. Neti - GAD</t>
  </si>
  <si>
    <t>Add Quotation attachment (vendor document). Quotation item can be edited. Quotation workflow change</t>
  </si>
  <si>
    <t>revised, Kuriyama san requested no need e-approval, the approval will be manually distributed up to management &amp; signed on the paper / hard copy</t>
  </si>
  <si>
    <t>no need this module, because for Request for Advance Project (Petty Cash) wont be entry to system. Kuriyama san requested to proceed manually.</t>
  </si>
  <si>
    <t xml:space="preserve">    f. Project Petty Cash Flow monitoring</t>
  </si>
  <si>
    <t xml:space="preserve">    a. Project Contract change order</t>
  </si>
  <si>
    <t xml:space="preserve">    b. Man Hour changes</t>
  </si>
  <si>
    <t xml:space="preserve">    c. Approved Budget changes</t>
  </si>
  <si>
    <t xml:space="preserve">    d. Internal Transfer</t>
  </si>
  <si>
    <t xml:space="preserve">    e. Master data Vendor / Subcon</t>
  </si>
  <si>
    <t xml:space="preserve">    f. Commitment (WO / PO / Contract)</t>
  </si>
  <si>
    <t xml:space="preserve">    g. Monthly Actual Costs / Expenses</t>
  </si>
  <si>
    <t xml:space="preserve">    h. Monthly Cash In / Invoice to Client (Monitoring Payment Receipt status)</t>
  </si>
  <si>
    <t xml:space="preserve">    i. Field Expense / Advance Payment - FAD</t>
  </si>
  <si>
    <t xml:space="preserve">    j. Local Content</t>
  </si>
  <si>
    <t xml:space="preserve">        1. Register Invoice (with &amp; without PO/WO)</t>
  </si>
  <si>
    <t>revised, Get data from SOFI (no input / update @ PCCIS) - done</t>
  </si>
  <si>
    <t>additional feature, status : done</t>
  </si>
  <si>
    <t>revised, additional function to monitor invoice to client &amp; payment receipt status, export to Excel. Status : done</t>
  </si>
  <si>
    <t xml:space="preserve">    a. Monthly Actual Cost Work Performed (ACWP) Report</t>
  </si>
  <si>
    <t>revised template file for upload Original Budget &amp; MH Planning, additional feature master Project ExRate. status : done</t>
  </si>
  <si>
    <t>additional feature, Upload PCOM data as PO reference (status : done) PO/WO amendment history (status : done)</t>
  </si>
  <si>
    <t>additional feature, Inv / RFP without WO/PO - done ; revise invoice detail form</t>
  </si>
  <si>
    <t>additional feature : Cost Report by original currency (status : done)</t>
  </si>
  <si>
    <t>10. Module for BOD Review and Adjustment</t>
  </si>
  <si>
    <t>Additional feature</t>
  </si>
  <si>
    <t>Appraisal for Contract Staff</t>
  </si>
  <si>
    <t>2. Create Module to Insert Main Data (CS staff who will end on following 3/4 months</t>
  </si>
  <si>
    <t>4. Create Mandatory Form B Input</t>
  </si>
  <si>
    <t>5. Create User's Appraisal performance entry</t>
  </si>
  <si>
    <t>6. Create 1st and 2nd Rater Comment and Recommendation</t>
  </si>
  <si>
    <t>7. Create Promotion Section</t>
  </si>
  <si>
    <t>8. Create Additional Form B Section</t>
  </si>
  <si>
    <t>9. Create Form B menu for User / Supervisor in HO</t>
  </si>
  <si>
    <t>10. Create Comment History Section</t>
  </si>
  <si>
    <t>11. Create Appraisal CS Tracking menu</t>
  </si>
  <si>
    <t>12. Create Appraisal CS Approval menu</t>
  </si>
  <si>
    <t>13. Create Appraisal CS Progress Tracking</t>
  </si>
  <si>
    <t>14. Create Appraisal CS Setting Menu</t>
  </si>
  <si>
    <t>15. Create Appraisal CS Summary</t>
  </si>
  <si>
    <t>Appraisal</t>
  </si>
  <si>
    <t>Update Personal Data (BPJS Report)</t>
  </si>
  <si>
    <t>edit approval &amp; initiation</t>
  </si>
  <si>
    <t>this week issue, cont prepare RFAP JO/Consortium version</t>
  </si>
  <si>
    <t>3. Create Module to Insert Attendance Data</t>
  </si>
  <si>
    <t>Under Review pak Arief
Revisi :
- tipe FWBS di ganti jadi Metadata
- tambah link ke portal
- IMPACT ON BUDGET &amp; SCHEDULE dipisah
- Link di menu awal ke List bukan ke new item
- Tambahan kolom discipline dan Review / Comment
- tambah default value di kolom, calculation, objective, background, recomendation, reference
- rubah kolom Year dan Project Type</t>
  </si>
  <si>
    <t>This week issue 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Additional feature to upload Management Degree as Annual Appraisal result, will be related to Personal Data system</t>
  </si>
  <si>
    <t>this week issue : 
- Block A Pj : register commitment (WO), upload monthly MHSpent (multi mh rate)
- DS maintenance &amp; DS ACO-045 : cont to input commitment (PO/WO), input invoice @ PCCIS then matching invoice with RFP @ SOFI with payment checking status,  get monthly mhspent Feb2016 directly from MICA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Juanda Airport Pj : cont to collect project cost from SOFI, get monthly mhspent Feb2016 directly from MICA                                                                                                                                                  - Revise RFP numbering format (generated by PCCIS), revise store procedure to submit invoice to SOFI</t>
  </si>
  <si>
    <t>This week issue 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cont to develop additional feature to upload Management Degree regarding employee status, whether will be continue as CS, or become RS or it will be completion.</t>
  </si>
  <si>
    <t>under reviewed by Pak Syahgol, additional feature from Pak Hilman</t>
  </si>
  <si>
    <t>this week issue : 
- additional delivered date per item
- additional attachment vendor (DO) per item                                                                                                                                                                                                                                                                                       - additional activity after waiting received item                                                                                                                                                                                                                                                                             - additional &amp; modification report</t>
  </si>
  <si>
    <t>Training System</t>
  </si>
  <si>
    <t>2. Create Module Training Main Input</t>
  </si>
  <si>
    <t>3. Create Module Training Participant Input</t>
  </si>
  <si>
    <t>4. Create Module Training Action History Input</t>
  </si>
  <si>
    <t>5. Create Module Training Tracking By Requestor and Initiator</t>
  </si>
  <si>
    <t>6. Create Module Training Department Approval</t>
  </si>
  <si>
    <t>7. Create Module Training Division Approval</t>
  </si>
  <si>
    <t>8. Create Module Training HRD Review</t>
  </si>
  <si>
    <t>9. Built Print Out Training Request</t>
  </si>
  <si>
    <t>10. Built Method Calculate Bonding Period</t>
  </si>
  <si>
    <t>11. Built function to Upload Training attendance, report and training material</t>
  </si>
  <si>
    <t>12.Create Module Training Reporting</t>
  </si>
  <si>
    <t>Training System Phase 1 (Without Training Plan Master 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</si>
</sst>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8"/>
      <color theme="1" tint="0.24994659260841701"/>
      <name val="Tahoma"/>
      <family val="2"/>
    </font>
    <font>
      <sz val="8"/>
      <color theme="1" tint="0.24994659260841701"/>
      <name val="Tahoma"/>
      <family val="2"/>
    </font>
    <font>
      <b/>
      <i/>
      <sz val="8"/>
      <color theme="1" tint="0.24994659260841701"/>
      <name val="Tahoma"/>
      <family val="2"/>
    </font>
    <font>
      <sz val="11"/>
      <color theme="1" tint="0.24994659260841701"/>
      <name val="Corbel"/>
      <family val="2"/>
      <scheme val="major"/>
    </font>
    <font>
      <b/>
      <sz val="8"/>
      <color rgb="FFFF0000"/>
      <name val="Tahoma"/>
      <family val="2"/>
    </font>
    <font>
      <sz val="8"/>
      <color rgb="FFFF0000"/>
      <name val="Tahoma"/>
      <family val="2"/>
    </font>
    <font>
      <sz val="8"/>
      <name val="Tahoma"/>
      <family val="2"/>
    </font>
    <font>
      <b/>
      <sz val="10"/>
      <color theme="1" tint="0.24994659260841701"/>
      <name val="Tahoma"/>
      <family val="2"/>
    </font>
    <font>
      <sz val="10"/>
      <color theme="1" tint="0.24994659260841701"/>
      <name val="Tahoma"/>
      <family val="2"/>
    </font>
    <font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739F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5" fillId="0" borderId="2" applyFill="0" applyProtection="0">
      <alignment horizontal="center"/>
    </xf>
    <xf numFmtId="0" fontId="5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2" borderId="1" applyNumberFormat="0" applyProtection="0">
      <alignment horizontal="left" vertical="center"/>
    </xf>
    <xf numFmtId="9" fontId="10" fillId="0" borderId="0" applyFont="0" applyFill="0" applyBorder="0" applyAlignment="0" applyProtection="0"/>
    <xf numFmtId="0" fontId="16" fillId="0" borderId="0">
      <alignment vertical="center"/>
    </xf>
  </cellStyleXfs>
  <cellXfs count="247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3" xfId="0" applyFont="1" applyBorder="1" applyAlignment="1">
      <alignment vertical="center" wrapText="1"/>
    </xf>
    <xf numFmtId="9" fontId="8" fillId="0" borderId="3" xfId="0" applyNumberFormat="1" applyFont="1" applyBorder="1" applyAlignment="1">
      <alignment horizontal="center" vertical="center" wrapText="1"/>
    </xf>
    <xf numFmtId="9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right" vertical="center"/>
    </xf>
    <xf numFmtId="9" fontId="7" fillId="0" borderId="3" xfId="0" applyNumberFormat="1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5" xfId="0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9" fontId="7" fillId="5" borderId="3" xfId="0" applyNumberFormat="1" applyFont="1" applyFill="1" applyBorder="1" applyAlignment="1">
      <alignment horizontal="center" vertical="center" wrapText="1"/>
    </xf>
    <xf numFmtId="9" fontId="7" fillId="3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>
      <alignment vertical="center"/>
    </xf>
    <xf numFmtId="0" fontId="8" fillId="0" borderId="3" xfId="0" applyFont="1" applyFill="1" applyBorder="1" applyAlignment="1">
      <alignment vertical="center" wrapText="1"/>
    </xf>
    <xf numFmtId="0" fontId="8" fillId="0" borderId="3" xfId="0" applyFont="1" applyFill="1" applyBorder="1" applyAlignment="1">
      <alignment horizontal="center" vertical="center"/>
    </xf>
    <xf numFmtId="9" fontId="8" fillId="0" borderId="3" xfId="0" applyNumberFormat="1" applyFont="1" applyFill="1" applyBorder="1" applyAlignment="1">
      <alignment horizontal="center" vertical="center" wrapText="1"/>
    </xf>
    <xf numFmtId="9" fontId="8" fillId="0" borderId="3" xfId="0" applyNumberFormat="1" applyFont="1" applyFill="1" applyBorder="1" applyAlignment="1">
      <alignment horizontal="center" vertical="center"/>
    </xf>
    <xf numFmtId="9" fontId="7" fillId="8" borderId="3" xfId="0" applyNumberFormat="1" applyFont="1" applyFill="1" applyBorder="1" applyAlignment="1">
      <alignment horizontal="center" vertical="center" wrapText="1"/>
    </xf>
    <xf numFmtId="9" fontId="7" fillId="4" borderId="3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0" fontId="8" fillId="11" borderId="3" xfId="0" applyFont="1" applyFill="1" applyBorder="1" applyAlignment="1">
      <alignment vertical="center" wrapText="1"/>
    </xf>
    <xf numFmtId="0" fontId="8" fillId="11" borderId="3" xfId="0" applyFont="1" applyFill="1" applyBorder="1" applyAlignment="1">
      <alignment horizontal="center" vertical="center"/>
    </xf>
    <xf numFmtId="0" fontId="8" fillId="11" borderId="3" xfId="0" applyFont="1" applyFill="1" applyBorder="1">
      <alignment vertical="center"/>
    </xf>
    <xf numFmtId="0" fontId="8" fillId="11" borderId="0" xfId="0" applyFont="1" applyFill="1">
      <alignment vertical="center"/>
    </xf>
    <xf numFmtId="0" fontId="9" fillId="0" borderId="14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/>
    </xf>
    <xf numFmtId="9" fontId="7" fillId="11" borderId="3" xfId="0" applyNumberFormat="1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vertical="center" wrapText="1"/>
    </xf>
    <xf numFmtId="0" fontId="7" fillId="14" borderId="3" xfId="0" applyFont="1" applyFill="1" applyBorder="1" applyAlignment="1">
      <alignment horizontal="center" vertical="center" wrapText="1"/>
    </xf>
    <xf numFmtId="0" fontId="7" fillId="14" borderId="3" xfId="0" applyFont="1" applyFill="1" applyBorder="1" applyAlignment="1">
      <alignment horizontal="center" vertical="center"/>
    </xf>
    <xf numFmtId="0" fontId="8" fillId="14" borderId="0" xfId="0" applyFont="1" applyFill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9" fontId="8" fillId="0" borderId="3" xfId="8" applyFont="1" applyBorder="1" applyAlignment="1">
      <alignment horizontal="center" vertical="center" wrapText="1"/>
    </xf>
    <xf numFmtId="9" fontId="8" fillId="0" borderId="3" xfId="8" applyFont="1" applyBorder="1" applyAlignment="1">
      <alignment horizontal="center" vertical="center"/>
    </xf>
    <xf numFmtId="9" fontId="8" fillId="11" borderId="3" xfId="0" applyNumberFormat="1" applyFont="1" applyFill="1" applyBorder="1" applyAlignment="1">
      <alignment horizontal="center" vertical="center" wrapText="1"/>
    </xf>
    <xf numFmtId="9" fontId="8" fillId="4" borderId="3" xfId="0" applyNumberFormat="1" applyFont="1" applyFill="1" applyBorder="1" applyAlignment="1">
      <alignment horizontal="center" vertical="center"/>
    </xf>
    <xf numFmtId="9" fontId="7" fillId="9" borderId="3" xfId="0" applyNumberFormat="1" applyFont="1" applyFill="1" applyBorder="1" applyAlignment="1">
      <alignment horizontal="center" vertical="center" wrapText="1"/>
    </xf>
    <xf numFmtId="9" fontId="7" fillId="16" borderId="3" xfId="0" applyNumberFormat="1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 indent="1"/>
    </xf>
    <xf numFmtId="0" fontId="8" fillId="0" borderId="8" xfId="0" applyFont="1" applyBorder="1" applyAlignment="1">
      <alignment horizontal="left" vertical="center" wrapText="1" indent="1"/>
    </xf>
    <xf numFmtId="9" fontId="7" fillId="19" borderId="3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9" fontId="8" fillId="0" borderId="9" xfId="0" applyNumberFormat="1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vertical="center" wrapText="1"/>
    </xf>
    <xf numFmtId="9" fontId="8" fillId="0" borderId="9" xfId="0" applyNumberFormat="1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>
      <alignment vertical="center"/>
    </xf>
    <xf numFmtId="0" fontId="8" fillId="7" borderId="9" xfId="0" applyFont="1" applyFill="1" applyBorder="1" applyAlignment="1">
      <alignment vertical="center" wrapText="1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0" xfId="0" applyFont="1">
      <alignment vertical="center"/>
    </xf>
    <xf numFmtId="10" fontId="14" fillId="7" borderId="16" xfId="0" applyNumberFormat="1" applyFont="1" applyFill="1" applyBorder="1" applyAlignment="1">
      <alignment horizontal="center" vertical="center"/>
    </xf>
    <xf numFmtId="10" fontId="14" fillId="7" borderId="18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right" vertical="center" wrapText="1"/>
    </xf>
    <xf numFmtId="0" fontId="14" fillId="0" borderId="17" xfId="0" applyFont="1" applyBorder="1" applyAlignment="1">
      <alignment horizontal="right" vertical="center" wrapText="1"/>
    </xf>
    <xf numFmtId="0" fontId="14" fillId="0" borderId="18" xfId="0" applyFont="1" applyBorder="1" applyAlignment="1">
      <alignment horizontal="right" vertical="center" wrapText="1"/>
    </xf>
    <xf numFmtId="0" fontId="15" fillId="6" borderId="17" xfId="0" applyFont="1" applyFill="1" applyBorder="1" applyAlignment="1">
      <alignment horizontal="center" vertical="center"/>
    </xf>
    <xf numFmtId="0" fontId="15" fillId="6" borderId="18" xfId="0" applyFont="1" applyFill="1" applyBorder="1" applyAlignment="1">
      <alignment horizontal="center" vertical="center"/>
    </xf>
    <xf numFmtId="0" fontId="14" fillId="6" borderId="19" xfId="0" applyFont="1" applyFill="1" applyBorder="1" applyAlignment="1">
      <alignment horizontal="right" vertical="center" wrapText="1"/>
    </xf>
    <xf numFmtId="10" fontId="14" fillId="6" borderId="19" xfId="0" applyNumberFormat="1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 wrapText="1"/>
    </xf>
    <xf numFmtId="9" fontId="8" fillId="11" borderId="14" xfId="0" applyNumberFormat="1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/>
    </xf>
    <xf numFmtId="0" fontId="8" fillId="11" borderId="7" xfId="0" applyFont="1" applyFill="1" applyBorder="1">
      <alignment vertical="center"/>
    </xf>
    <xf numFmtId="0" fontId="8" fillId="11" borderId="11" xfId="0" applyFont="1" applyFill="1" applyBorder="1" applyAlignment="1">
      <alignment vertical="center" wrapText="1"/>
    </xf>
    <xf numFmtId="9" fontId="8" fillId="11" borderId="11" xfId="0" applyNumberFormat="1" applyFont="1" applyFill="1" applyBorder="1" applyAlignment="1">
      <alignment horizontal="center" vertical="center"/>
    </xf>
    <xf numFmtId="0" fontId="17" fillId="0" borderId="3" xfId="9" applyFont="1" applyFill="1" applyBorder="1">
      <alignment vertical="center"/>
    </xf>
    <xf numFmtId="0" fontId="17" fillId="20" borderId="3" xfId="9" applyFont="1" applyFill="1" applyBorder="1">
      <alignment vertical="center"/>
    </xf>
    <xf numFmtId="10" fontId="17" fillId="0" borderId="3" xfId="9" applyNumberFormat="1" applyFont="1" applyFill="1" applyBorder="1" applyAlignment="1">
      <alignment horizontal="center" vertical="center"/>
    </xf>
    <xf numFmtId="10" fontId="17" fillId="20" borderId="3" xfId="9" applyNumberFormat="1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>
      <alignment vertical="center"/>
    </xf>
    <xf numFmtId="0" fontId="8" fillId="11" borderId="6" xfId="0" applyFont="1" applyFill="1" applyBorder="1" applyAlignment="1">
      <alignment vertical="center" wrapText="1"/>
    </xf>
    <xf numFmtId="9" fontId="7" fillId="0" borderId="8" xfId="0" applyNumberFormat="1" applyFont="1" applyBorder="1" applyAlignment="1">
      <alignment horizontal="center" vertical="center" wrapText="1"/>
    </xf>
    <xf numFmtId="9" fontId="7" fillId="18" borderId="8" xfId="0" applyNumberFormat="1" applyFont="1" applyFill="1" applyBorder="1" applyAlignment="1">
      <alignment horizontal="center" vertical="center" wrapText="1"/>
    </xf>
    <xf numFmtId="9" fontId="8" fillId="11" borderId="5" xfId="0" applyNumberFormat="1" applyFont="1" applyFill="1" applyBorder="1" applyAlignment="1">
      <alignment horizontal="center" vertical="center" wrapText="1"/>
    </xf>
    <xf numFmtId="9" fontId="8" fillId="11" borderId="5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3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9" fontId="7" fillId="21" borderId="3" xfId="0" applyNumberFormat="1" applyFont="1" applyFill="1" applyBorder="1" applyAlignment="1">
      <alignment horizontal="center" vertical="center" wrapText="1"/>
    </xf>
    <xf numFmtId="9" fontId="8" fillId="0" borderId="3" xfId="0" applyNumberFormat="1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vertical="center" wrapText="1"/>
    </xf>
    <xf numFmtId="9" fontId="12" fillId="0" borderId="3" xfId="0" applyNumberFormat="1" applyFont="1" applyFill="1" applyBorder="1" applyAlignment="1">
      <alignment horizontal="center" vertical="center" wrapText="1"/>
    </xf>
    <xf numFmtId="9" fontId="13" fillId="15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3" fillId="0" borderId="3" xfId="0" applyFont="1" applyFill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9" fontId="13" fillId="0" borderId="8" xfId="0" applyNumberFormat="1" applyFont="1" applyBorder="1" applyAlignment="1">
      <alignment horizontal="center" vertical="center"/>
    </xf>
    <xf numFmtId="0" fontId="8" fillId="12" borderId="3" xfId="0" applyFont="1" applyFill="1" applyBorder="1" applyAlignment="1">
      <alignment vertical="center" wrapText="1"/>
    </xf>
    <xf numFmtId="0" fontId="8" fillId="13" borderId="3" xfId="0" applyFont="1" applyFill="1" applyBorder="1" applyAlignment="1">
      <alignment vertical="center" wrapText="1"/>
    </xf>
    <xf numFmtId="9" fontId="8" fillId="0" borderId="8" xfId="0" applyNumberFormat="1" applyFont="1" applyBorder="1" applyAlignment="1">
      <alignment horizontal="center" vertical="center" wrapText="1"/>
    </xf>
    <xf numFmtId="9" fontId="13" fillId="0" borderId="8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right" vertical="center" wrapText="1"/>
    </xf>
    <xf numFmtId="0" fontId="14" fillId="0" borderId="17" xfId="0" applyFont="1" applyBorder="1" applyAlignment="1">
      <alignment horizontal="right" vertical="center" wrapText="1"/>
    </xf>
    <xf numFmtId="0" fontId="14" fillId="0" borderId="18" xfId="0" applyFont="1" applyBorder="1" applyAlignment="1">
      <alignment horizontal="right" vertical="center" wrapText="1"/>
    </xf>
    <xf numFmtId="10" fontId="14" fillId="7" borderId="16" xfId="0" applyNumberFormat="1" applyFont="1" applyFill="1" applyBorder="1" applyAlignment="1">
      <alignment horizontal="center" vertical="center"/>
    </xf>
    <xf numFmtId="10" fontId="14" fillId="7" borderId="18" xfId="0" applyNumberFormat="1" applyFont="1" applyFill="1" applyBorder="1" applyAlignment="1">
      <alignment horizontal="center" vertical="center"/>
    </xf>
    <xf numFmtId="0" fontId="14" fillId="6" borderId="20" xfId="0" applyFont="1" applyFill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10" fontId="14" fillId="6" borderId="16" xfId="0" applyNumberFormat="1" applyFont="1" applyFill="1" applyBorder="1" applyAlignment="1">
      <alignment horizontal="center" vertical="center"/>
    </xf>
    <xf numFmtId="10" fontId="14" fillId="6" borderId="18" xfId="0" applyNumberFormat="1" applyFont="1" applyFill="1" applyBorder="1" applyAlignment="1">
      <alignment horizontal="center" vertical="center"/>
    </xf>
    <xf numFmtId="0" fontId="7" fillId="18" borderId="11" xfId="0" applyFont="1" applyFill="1" applyBorder="1" applyAlignment="1">
      <alignment horizontal="center" vertical="center" wrapText="1"/>
    </xf>
    <xf numFmtId="0" fontId="7" fillId="18" borderId="12" xfId="0" applyFont="1" applyFill="1" applyBorder="1" applyAlignment="1">
      <alignment horizontal="center" vertical="center" wrapText="1"/>
    </xf>
    <xf numFmtId="0" fontId="7" fillId="18" borderId="13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9" fontId="8" fillId="0" borderId="8" xfId="0" applyNumberFormat="1" applyFont="1" applyBorder="1" applyAlignment="1">
      <alignment horizontal="center" vertical="center" wrapText="1"/>
    </xf>
    <xf numFmtId="9" fontId="8" fillId="0" borderId="10" xfId="0" applyNumberFormat="1" applyFont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right" vertical="center" wrapText="1"/>
    </xf>
    <xf numFmtId="0" fontId="9" fillId="0" borderId="5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2" borderId="9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left" vertical="center" wrapText="1"/>
    </xf>
    <xf numFmtId="0" fontId="7" fillId="11" borderId="5" xfId="0" applyFont="1" applyFill="1" applyBorder="1" applyAlignment="1">
      <alignment horizontal="left" vertical="center" wrapText="1"/>
    </xf>
    <xf numFmtId="0" fontId="7" fillId="11" borderId="6" xfId="0" applyFont="1" applyFill="1" applyBorder="1" applyAlignment="1">
      <alignment horizontal="left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vertical="center" wrapText="1"/>
    </xf>
    <xf numFmtId="0" fontId="7" fillId="19" borderId="11" xfId="0" applyFont="1" applyFill="1" applyBorder="1" applyAlignment="1">
      <alignment horizontal="center" vertical="center" wrapText="1"/>
    </xf>
    <xf numFmtId="0" fontId="7" fillId="19" borderId="12" xfId="0" applyFont="1" applyFill="1" applyBorder="1" applyAlignment="1">
      <alignment horizontal="center" vertical="center" wrapText="1"/>
    </xf>
    <xf numFmtId="0" fontId="7" fillId="19" borderId="13" xfId="0" applyFont="1" applyFill="1" applyBorder="1" applyAlignment="1">
      <alignment horizontal="center" vertical="center" wrapText="1"/>
    </xf>
    <xf numFmtId="9" fontId="13" fillId="0" borderId="8" xfId="0" applyNumberFormat="1" applyFont="1" applyBorder="1" applyAlignment="1">
      <alignment horizontal="center" vertical="center"/>
    </xf>
    <xf numFmtId="9" fontId="13" fillId="0" borderId="10" xfId="0" applyNumberFormat="1" applyFont="1" applyBorder="1" applyAlignment="1">
      <alignment horizontal="center" vertical="center"/>
    </xf>
    <xf numFmtId="9" fontId="13" fillId="0" borderId="9" xfId="0" applyNumberFormat="1" applyFont="1" applyBorder="1" applyAlignment="1">
      <alignment horizontal="center" vertical="center"/>
    </xf>
    <xf numFmtId="9" fontId="8" fillId="0" borderId="8" xfId="0" applyNumberFormat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9" fontId="8" fillId="0" borderId="8" xfId="0" applyNumberFormat="1" applyFont="1" applyFill="1" applyBorder="1" applyAlignment="1">
      <alignment horizontal="center" vertical="center" wrapText="1"/>
    </xf>
    <xf numFmtId="9" fontId="8" fillId="0" borderId="10" xfId="0" applyNumberFormat="1" applyFont="1" applyFill="1" applyBorder="1" applyAlignment="1">
      <alignment horizontal="center" vertical="center" wrapText="1"/>
    </xf>
    <xf numFmtId="9" fontId="8" fillId="0" borderId="9" xfId="0" applyNumberFormat="1" applyFont="1" applyFill="1" applyBorder="1" applyAlignment="1">
      <alignment horizontal="center" vertical="center" wrapText="1"/>
    </xf>
    <xf numFmtId="0" fontId="7" fillId="5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5" borderId="13" xfId="0" applyFont="1" applyFill="1" applyBorder="1" applyAlignment="1">
      <alignment horizontal="center" vertical="center" wrapText="1"/>
    </xf>
    <xf numFmtId="0" fontId="7" fillId="13" borderId="8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10" xfId="0" applyFont="1" applyFill="1" applyBorder="1" applyAlignment="1">
      <alignment horizontal="center" vertical="center" wrapText="1"/>
    </xf>
    <xf numFmtId="9" fontId="13" fillId="22" borderId="8" xfId="0" applyNumberFormat="1" applyFont="1" applyFill="1" applyBorder="1" applyAlignment="1">
      <alignment horizontal="center" vertical="center"/>
    </xf>
    <xf numFmtId="9" fontId="13" fillId="22" borderId="10" xfId="0" applyNumberFormat="1" applyFont="1" applyFill="1" applyBorder="1" applyAlignment="1">
      <alignment horizontal="center" vertical="center"/>
    </xf>
    <xf numFmtId="9" fontId="13" fillId="22" borderId="9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7" fillId="15" borderId="8" xfId="0" applyFont="1" applyFill="1" applyBorder="1" applyAlignment="1">
      <alignment horizontal="center" vertical="center" wrapText="1"/>
    </xf>
    <xf numFmtId="0" fontId="7" fillId="15" borderId="10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7" fillId="21" borderId="11" xfId="0" applyFont="1" applyFill="1" applyBorder="1" applyAlignment="1">
      <alignment horizontal="center" vertical="center" wrapText="1"/>
    </xf>
    <xf numFmtId="0" fontId="7" fillId="21" borderId="12" xfId="0" applyFont="1" applyFill="1" applyBorder="1" applyAlignment="1">
      <alignment horizontal="center" vertical="center" wrapText="1"/>
    </xf>
    <xf numFmtId="0" fontId="7" fillId="21" borderId="13" xfId="0" applyFont="1" applyFill="1" applyBorder="1" applyAlignment="1">
      <alignment horizontal="center" vertical="center" wrapText="1"/>
    </xf>
    <xf numFmtId="9" fontId="13" fillId="0" borderId="8" xfId="8" applyFont="1" applyBorder="1" applyAlignment="1">
      <alignment horizontal="center" vertical="center"/>
    </xf>
    <xf numFmtId="9" fontId="13" fillId="0" borderId="10" xfId="8" applyFont="1" applyBorder="1" applyAlignment="1">
      <alignment horizontal="center" vertical="center"/>
    </xf>
    <xf numFmtId="9" fontId="13" fillId="0" borderId="9" xfId="8" applyFont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9" fontId="12" fillId="0" borderId="8" xfId="0" applyNumberFormat="1" applyFont="1" applyFill="1" applyBorder="1" applyAlignment="1">
      <alignment horizontal="center" vertical="center"/>
    </xf>
    <xf numFmtId="9" fontId="12" fillId="0" borderId="10" xfId="0" applyNumberFormat="1" applyFont="1" applyFill="1" applyBorder="1" applyAlignment="1">
      <alignment horizontal="center" vertical="center"/>
    </xf>
    <xf numFmtId="9" fontId="12" fillId="0" borderId="9" xfId="0" applyNumberFormat="1" applyFont="1" applyFill="1" applyBorder="1" applyAlignment="1">
      <alignment horizontal="center" vertical="center"/>
    </xf>
    <xf numFmtId="9" fontId="8" fillId="0" borderId="8" xfId="8" applyFont="1" applyBorder="1" applyAlignment="1">
      <alignment horizontal="center" vertical="center" wrapText="1"/>
    </xf>
    <xf numFmtId="9" fontId="8" fillId="0" borderId="10" xfId="8" applyFont="1" applyBorder="1" applyAlignment="1">
      <alignment horizontal="center" vertical="center" wrapText="1"/>
    </xf>
    <xf numFmtId="9" fontId="8" fillId="0" borderId="9" xfId="8" applyFont="1" applyBorder="1" applyAlignment="1">
      <alignment horizontal="center" vertical="center" wrapText="1"/>
    </xf>
    <xf numFmtId="9" fontId="13" fillId="0" borderId="8" xfId="0" applyNumberFormat="1" applyFont="1" applyFill="1" applyBorder="1" applyAlignment="1">
      <alignment horizontal="center" vertical="center"/>
    </xf>
    <xf numFmtId="9" fontId="13" fillId="0" borderId="10" xfId="0" applyNumberFormat="1" applyFont="1" applyFill="1" applyBorder="1" applyAlignment="1">
      <alignment horizontal="center" vertical="center"/>
    </xf>
    <xf numFmtId="9" fontId="13" fillId="0" borderId="9" xfId="0" applyNumberFormat="1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7" fillId="17" borderId="10" xfId="0" applyFont="1" applyFill="1" applyBorder="1" applyAlignment="1">
      <alignment horizontal="center" vertical="center" wrapText="1"/>
    </xf>
    <xf numFmtId="0" fontId="7" fillId="17" borderId="9" xfId="0" applyFont="1" applyFill="1" applyBorder="1" applyAlignment="1">
      <alignment horizontal="center" vertical="center" wrapText="1"/>
    </xf>
    <xf numFmtId="0" fontId="14" fillId="0" borderId="22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left" vertical="center" wrapText="1"/>
    </xf>
    <xf numFmtId="0" fontId="14" fillId="0" borderId="24" xfId="0" applyFont="1" applyBorder="1" applyAlignment="1">
      <alignment horizontal="left" vertical="center" wrapText="1"/>
    </xf>
    <xf numFmtId="0" fontId="7" fillId="23" borderId="11" xfId="0" applyFont="1" applyFill="1" applyBorder="1" applyAlignment="1">
      <alignment horizontal="center" vertical="center" wrapText="1"/>
    </xf>
    <xf numFmtId="0" fontId="7" fillId="23" borderId="12" xfId="0" applyFont="1" applyFill="1" applyBorder="1" applyAlignment="1">
      <alignment horizontal="center" vertical="center" wrapText="1"/>
    </xf>
    <xf numFmtId="0" fontId="7" fillId="23" borderId="13" xfId="0" applyFont="1" applyFill="1" applyBorder="1" applyAlignment="1">
      <alignment horizontal="center" vertical="center" wrapText="1"/>
    </xf>
    <xf numFmtId="9" fontId="7" fillId="23" borderId="3" xfId="0" applyNumberFormat="1" applyFont="1" applyFill="1" applyBorder="1" applyAlignment="1">
      <alignment horizontal="center" vertical="center" wrapText="1"/>
    </xf>
  </cellXfs>
  <cellStyles count="10">
    <cellStyle name="Activity" xfId="2"/>
    <cellStyle name="Heading 1" xfId="1" builtinId="16" customBuiltin="1"/>
    <cellStyle name="Label" xfId="5"/>
    <cellStyle name="Normal" xfId="0" builtinId="0" customBuiltin="1"/>
    <cellStyle name="Normal 2" xfId="9"/>
    <cellStyle name="Percent" xfId="8" builtinId="5"/>
    <cellStyle name="Percent Complete" xfId="6"/>
    <cellStyle name="Period Headers" xfId="3"/>
    <cellStyle name="Period Highlight Control" xfId="7"/>
    <cellStyle name="Project Headers" xfId="4"/>
  </cellStyles>
  <dxfs count="0"/>
  <tableStyles count="0" defaultTableStyle="TableStyleMedium2" defaultPivotStyle="PivotStyleLight16"/>
  <colors>
    <mruColors>
      <color rgb="FFA739F9"/>
      <color rgb="FFFEBD06"/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8"/>
  <sheetViews>
    <sheetView tabSelected="1" zoomScaleNormal="100"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E69" sqref="E69"/>
    </sheetView>
  </sheetViews>
  <sheetFormatPr defaultRowHeight="10.5"/>
  <cols>
    <col min="1" max="1" width="15.875" style="10" bestFit="1" customWidth="1"/>
    <col min="2" max="2" width="12.75" style="10" customWidth="1"/>
    <col min="3" max="3" width="10.5" style="10" bestFit="1" customWidth="1"/>
    <col min="4" max="4" width="7.125" style="10" bestFit="1" customWidth="1"/>
    <col min="5" max="5" width="50.875" style="10" customWidth="1"/>
    <col min="6" max="6" width="8.25" style="11" customWidth="1"/>
    <col min="7" max="7" width="11.125" style="12" customWidth="1"/>
    <col min="8" max="8" width="13.75" style="12" customWidth="1"/>
    <col min="9" max="9" width="11.375" style="1" bestFit="1" customWidth="1"/>
    <col min="10" max="10" width="32.5" style="10" customWidth="1"/>
    <col min="11" max="16384" width="9" style="1"/>
  </cols>
  <sheetData>
    <row r="1" spans="1:10" s="45" customFormat="1" ht="21">
      <c r="A1" s="43" t="s">
        <v>0</v>
      </c>
      <c r="B1" s="43" t="s">
        <v>45</v>
      </c>
      <c r="C1" s="43" t="s">
        <v>53</v>
      </c>
      <c r="D1" s="43" t="s">
        <v>60</v>
      </c>
      <c r="E1" s="43" t="s">
        <v>59</v>
      </c>
      <c r="F1" s="43" t="s">
        <v>10</v>
      </c>
      <c r="G1" s="43" t="s">
        <v>11</v>
      </c>
      <c r="H1" s="44" t="s">
        <v>2</v>
      </c>
      <c r="I1" s="44" t="s">
        <v>1</v>
      </c>
      <c r="J1" s="43" t="s">
        <v>3</v>
      </c>
    </row>
    <row r="2" spans="1:10" s="38" customFormat="1" ht="26.25" customHeight="1">
      <c r="A2" s="170" t="s">
        <v>183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0" ht="21" hidden="1">
      <c r="A3" s="193" t="s">
        <v>70</v>
      </c>
      <c r="B3" s="145" t="s">
        <v>71</v>
      </c>
      <c r="C3" s="32"/>
      <c r="D3" s="32"/>
      <c r="E3" s="2" t="s">
        <v>5</v>
      </c>
      <c r="F3" s="3">
        <v>0.4</v>
      </c>
      <c r="G3" s="4">
        <v>1</v>
      </c>
      <c r="H3" s="5"/>
      <c r="I3" s="6"/>
      <c r="J3" s="42" t="s">
        <v>4</v>
      </c>
    </row>
    <row r="4" spans="1:10" hidden="1">
      <c r="A4" s="194"/>
      <c r="B4" s="146"/>
      <c r="C4" s="21"/>
      <c r="D4" s="21"/>
      <c r="E4" s="2" t="s">
        <v>6</v>
      </c>
      <c r="F4" s="3">
        <v>0.3</v>
      </c>
      <c r="G4" s="4">
        <v>1</v>
      </c>
      <c r="H4" s="5"/>
      <c r="I4" s="6"/>
      <c r="J4" s="42" t="s">
        <v>4</v>
      </c>
    </row>
    <row r="5" spans="1:10" hidden="1">
      <c r="A5" s="194"/>
      <c r="B5" s="146"/>
      <c r="C5" s="21" t="s">
        <v>54</v>
      </c>
      <c r="D5" s="21" t="s">
        <v>61</v>
      </c>
      <c r="E5" s="2" t="s">
        <v>7</v>
      </c>
      <c r="F5" s="148">
        <v>0.3</v>
      </c>
      <c r="G5" s="181">
        <v>1</v>
      </c>
      <c r="H5" s="17"/>
      <c r="I5" s="17"/>
      <c r="J5" s="42" t="s">
        <v>4</v>
      </c>
    </row>
    <row r="6" spans="1:10" hidden="1">
      <c r="A6" s="194"/>
      <c r="B6" s="146"/>
      <c r="C6" s="21"/>
      <c r="D6" s="21"/>
      <c r="E6" s="2" t="s">
        <v>8</v>
      </c>
      <c r="F6" s="149"/>
      <c r="G6" s="182"/>
      <c r="H6" s="7"/>
      <c r="I6" s="7"/>
      <c r="J6" s="42" t="s">
        <v>4</v>
      </c>
    </row>
    <row r="7" spans="1:10" hidden="1">
      <c r="A7" s="195"/>
      <c r="B7" s="147"/>
      <c r="C7" s="22"/>
      <c r="D7" s="22"/>
      <c r="E7" s="2" t="s">
        <v>9</v>
      </c>
      <c r="F7" s="150"/>
      <c r="G7" s="183"/>
      <c r="H7" s="8"/>
      <c r="I7" s="8"/>
      <c r="J7" s="42" t="s">
        <v>4</v>
      </c>
    </row>
    <row r="8" spans="1:10" ht="21" customHeight="1">
      <c r="A8" s="151" t="s">
        <v>12</v>
      </c>
      <c r="B8" s="152"/>
      <c r="C8" s="152"/>
      <c r="D8" s="152"/>
      <c r="E8" s="153"/>
      <c r="F8" s="14">
        <f>SUM(F3:F5)</f>
        <v>1</v>
      </c>
      <c r="G8" s="24">
        <f>SUM(F3*G3,F4*G4,F5*G5)</f>
        <v>1</v>
      </c>
      <c r="H8" s="5"/>
      <c r="I8" s="6"/>
      <c r="J8" s="2" t="s">
        <v>237</v>
      </c>
    </row>
    <row r="9" spans="1:10" ht="10.5" hidden="1" customHeight="1">
      <c r="A9" s="187" t="s">
        <v>46</v>
      </c>
      <c r="B9" s="145" t="s">
        <v>71</v>
      </c>
      <c r="C9" s="32"/>
      <c r="D9" s="32"/>
      <c r="E9" s="2" t="s">
        <v>13</v>
      </c>
      <c r="F9" s="148">
        <v>0.3</v>
      </c>
      <c r="G9" s="181">
        <v>1</v>
      </c>
      <c r="H9" s="5"/>
      <c r="I9" s="6"/>
      <c r="J9" s="42" t="s">
        <v>4</v>
      </c>
    </row>
    <row r="10" spans="1:10" hidden="1">
      <c r="A10" s="188"/>
      <c r="B10" s="146"/>
      <c r="C10" s="21"/>
      <c r="D10" s="21"/>
      <c r="E10" s="2" t="s">
        <v>14</v>
      </c>
      <c r="F10" s="149"/>
      <c r="G10" s="182"/>
      <c r="H10" s="5"/>
      <c r="I10" s="6"/>
      <c r="J10" s="42" t="s">
        <v>4</v>
      </c>
    </row>
    <row r="11" spans="1:10" hidden="1">
      <c r="A11" s="188"/>
      <c r="B11" s="146"/>
      <c r="C11" s="21"/>
      <c r="D11" s="21"/>
      <c r="E11" s="2" t="s">
        <v>15</v>
      </c>
      <c r="F11" s="149"/>
      <c r="G11" s="182"/>
      <c r="H11" s="5"/>
      <c r="I11" s="6"/>
      <c r="J11" s="42" t="s">
        <v>4</v>
      </c>
    </row>
    <row r="12" spans="1:10" hidden="1">
      <c r="A12" s="188"/>
      <c r="B12" s="146"/>
      <c r="C12" s="21" t="s">
        <v>54</v>
      </c>
      <c r="D12" s="21" t="s">
        <v>61</v>
      </c>
      <c r="E12" s="2" t="s">
        <v>16</v>
      </c>
      <c r="F12" s="149"/>
      <c r="G12" s="182"/>
      <c r="H12" s="5"/>
      <c r="I12" s="6"/>
      <c r="J12" s="42" t="s">
        <v>4</v>
      </c>
    </row>
    <row r="13" spans="1:10" hidden="1">
      <c r="A13" s="188"/>
      <c r="B13" s="146"/>
      <c r="C13" s="21"/>
      <c r="D13" s="21"/>
      <c r="E13" s="2" t="s">
        <v>17</v>
      </c>
      <c r="F13" s="150"/>
      <c r="G13" s="183"/>
      <c r="H13" s="5"/>
      <c r="I13" s="6"/>
      <c r="J13" s="42" t="s">
        <v>4</v>
      </c>
    </row>
    <row r="14" spans="1:10" hidden="1">
      <c r="A14" s="188"/>
      <c r="B14" s="146"/>
      <c r="C14" s="21"/>
      <c r="D14" s="21"/>
      <c r="E14" s="2" t="s">
        <v>18</v>
      </c>
      <c r="F14" s="3">
        <v>0.1</v>
      </c>
      <c r="G14" s="4">
        <v>1</v>
      </c>
      <c r="H14" s="5"/>
      <c r="I14" s="6"/>
      <c r="J14" s="42" t="s">
        <v>4</v>
      </c>
    </row>
    <row r="15" spans="1:10" hidden="1">
      <c r="A15" s="188"/>
      <c r="B15" s="146"/>
      <c r="C15" s="21"/>
      <c r="D15" s="21"/>
      <c r="E15" s="2" t="s">
        <v>20</v>
      </c>
      <c r="F15" s="3">
        <v>0.3</v>
      </c>
      <c r="G15" s="4">
        <v>1</v>
      </c>
      <c r="H15" s="5"/>
      <c r="I15" s="6"/>
      <c r="J15" s="42" t="s">
        <v>4</v>
      </c>
    </row>
    <row r="16" spans="1:10" hidden="1">
      <c r="A16" s="189"/>
      <c r="B16" s="147"/>
      <c r="C16" s="21"/>
      <c r="D16" s="21"/>
      <c r="E16" s="16" t="s">
        <v>19</v>
      </c>
      <c r="F16" s="15">
        <v>0.3</v>
      </c>
      <c r="G16" s="20">
        <v>1</v>
      </c>
      <c r="H16" s="17"/>
      <c r="I16" s="18"/>
      <c r="J16" s="42" t="s">
        <v>4</v>
      </c>
    </row>
    <row r="17" spans="1:10" ht="3" customHeight="1">
      <c r="A17" s="34"/>
      <c r="B17" s="19"/>
      <c r="C17" s="19"/>
      <c r="D17" s="19"/>
      <c r="E17" s="19"/>
      <c r="F17" s="19"/>
      <c r="G17" s="19"/>
      <c r="H17" s="19"/>
      <c r="I17" s="19"/>
      <c r="J17" s="9"/>
    </row>
    <row r="18" spans="1:10" ht="10.5" hidden="1" customHeight="1">
      <c r="A18" s="175" t="s">
        <v>167</v>
      </c>
      <c r="B18" s="145" t="s">
        <v>143</v>
      </c>
      <c r="C18" s="57"/>
      <c r="D18" s="57"/>
      <c r="E18" s="2" t="s">
        <v>144</v>
      </c>
      <c r="F18" s="3">
        <v>0.05</v>
      </c>
      <c r="G18" s="3">
        <v>1</v>
      </c>
      <c r="H18" s="5"/>
      <c r="I18" s="6"/>
      <c r="J18" s="26"/>
    </row>
    <row r="19" spans="1:10" hidden="1">
      <c r="A19" s="176"/>
      <c r="B19" s="146"/>
      <c r="C19" s="58"/>
      <c r="D19" s="58"/>
      <c r="E19" s="2" t="s">
        <v>145</v>
      </c>
      <c r="F19" s="148">
        <v>0.25</v>
      </c>
      <c r="G19" s="148">
        <v>1</v>
      </c>
      <c r="H19" s="5"/>
      <c r="I19" s="6"/>
      <c r="J19" s="26"/>
    </row>
    <row r="20" spans="1:10" hidden="1">
      <c r="A20" s="176"/>
      <c r="B20" s="146"/>
      <c r="C20" s="58"/>
      <c r="D20" s="58"/>
      <c r="E20" s="61" t="s">
        <v>146</v>
      </c>
      <c r="F20" s="149"/>
      <c r="G20" s="149"/>
      <c r="H20" s="5"/>
      <c r="I20" s="6"/>
      <c r="J20" s="26"/>
    </row>
    <row r="21" spans="1:10" hidden="1">
      <c r="A21" s="176"/>
      <c r="B21" s="146"/>
      <c r="C21" s="58"/>
      <c r="D21" s="58"/>
      <c r="E21" s="61" t="s">
        <v>147</v>
      </c>
      <c r="F21" s="149"/>
      <c r="G21" s="149"/>
      <c r="H21" s="5"/>
      <c r="I21" s="6"/>
      <c r="J21" s="26"/>
    </row>
    <row r="22" spans="1:10" hidden="1">
      <c r="A22" s="176"/>
      <c r="B22" s="146"/>
      <c r="C22" s="58"/>
      <c r="D22" s="58"/>
      <c r="E22" s="61" t="s">
        <v>148</v>
      </c>
      <c r="F22" s="149"/>
      <c r="G22" s="149"/>
      <c r="H22" s="5"/>
      <c r="I22" s="6"/>
      <c r="J22" s="26"/>
    </row>
    <row r="23" spans="1:10" hidden="1">
      <c r="A23" s="176"/>
      <c r="B23" s="146"/>
      <c r="C23" s="58"/>
      <c r="D23" s="58"/>
      <c r="E23" s="61" t="s">
        <v>149</v>
      </c>
      <c r="F23" s="150"/>
      <c r="G23" s="150"/>
      <c r="H23" s="5"/>
      <c r="I23" s="6"/>
      <c r="J23" s="26"/>
    </row>
    <row r="24" spans="1:10" hidden="1">
      <c r="A24" s="176"/>
      <c r="B24" s="146"/>
      <c r="C24" s="58"/>
      <c r="D24" s="58"/>
      <c r="E24" s="16" t="s">
        <v>150</v>
      </c>
      <c r="F24" s="59">
        <v>0.05</v>
      </c>
      <c r="G24" s="60">
        <v>1</v>
      </c>
      <c r="H24" s="17"/>
      <c r="I24" s="18"/>
      <c r="J24" s="26"/>
    </row>
    <row r="25" spans="1:10" hidden="1">
      <c r="A25" s="176"/>
      <c r="B25" s="146"/>
      <c r="C25" s="58"/>
      <c r="D25" s="58"/>
      <c r="E25" s="16" t="s">
        <v>151</v>
      </c>
      <c r="F25" s="59">
        <v>0.1</v>
      </c>
      <c r="G25" s="60">
        <v>1</v>
      </c>
      <c r="H25" s="17"/>
      <c r="I25" s="18"/>
      <c r="J25" s="26"/>
    </row>
    <row r="26" spans="1:10" hidden="1">
      <c r="A26" s="176"/>
      <c r="B26" s="146"/>
      <c r="C26" s="58" t="s">
        <v>54</v>
      </c>
      <c r="D26" s="58" t="s">
        <v>61</v>
      </c>
      <c r="E26" s="16" t="s">
        <v>152</v>
      </c>
      <c r="F26" s="59">
        <v>0.05</v>
      </c>
      <c r="G26" s="60">
        <v>1</v>
      </c>
      <c r="H26" s="17"/>
      <c r="I26" s="18"/>
      <c r="J26" s="26"/>
    </row>
    <row r="27" spans="1:10" hidden="1">
      <c r="A27" s="176"/>
      <c r="B27" s="146"/>
      <c r="C27" s="58"/>
      <c r="D27" s="58"/>
      <c r="E27" s="16" t="s">
        <v>153</v>
      </c>
      <c r="F27" s="59">
        <v>0.05</v>
      </c>
      <c r="G27" s="60">
        <v>1</v>
      </c>
      <c r="H27" s="17"/>
      <c r="I27" s="18"/>
      <c r="J27" s="26"/>
    </row>
    <row r="28" spans="1:10" ht="21" hidden="1">
      <c r="A28" s="176"/>
      <c r="B28" s="146"/>
      <c r="C28" s="58"/>
      <c r="D28" s="58"/>
      <c r="E28" s="16" t="s">
        <v>154</v>
      </c>
      <c r="F28" s="59">
        <v>0.1</v>
      </c>
      <c r="G28" s="60">
        <v>1</v>
      </c>
      <c r="H28" s="17"/>
      <c r="I28" s="18"/>
      <c r="J28" s="26"/>
    </row>
    <row r="29" spans="1:10" hidden="1">
      <c r="A29" s="176"/>
      <c r="B29" s="146"/>
      <c r="C29" s="58"/>
      <c r="D29" s="58"/>
      <c r="E29" s="16" t="s">
        <v>155</v>
      </c>
      <c r="F29" s="148">
        <v>0.25</v>
      </c>
      <c r="G29" s="178">
        <v>1</v>
      </c>
      <c r="H29" s="17"/>
      <c r="I29" s="18"/>
      <c r="J29" s="26"/>
    </row>
    <row r="30" spans="1:10" hidden="1">
      <c r="A30" s="176"/>
      <c r="B30" s="146"/>
      <c r="C30" s="58"/>
      <c r="D30" s="58"/>
      <c r="E30" s="62" t="s">
        <v>156</v>
      </c>
      <c r="F30" s="149"/>
      <c r="G30" s="179"/>
      <c r="H30" s="17"/>
      <c r="I30" s="18"/>
      <c r="J30" s="26"/>
    </row>
    <row r="31" spans="1:10" hidden="1">
      <c r="A31" s="176"/>
      <c r="B31" s="146"/>
      <c r="C31" s="58"/>
      <c r="D31" s="58"/>
      <c r="E31" s="62" t="s">
        <v>157</v>
      </c>
      <c r="F31" s="150"/>
      <c r="G31" s="180"/>
      <c r="H31" s="17"/>
      <c r="I31" s="18"/>
      <c r="J31" s="26"/>
    </row>
    <row r="32" spans="1:10" s="104" customFormat="1" hidden="1">
      <c r="A32" s="176"/>
      <c r="B32" s="146"/>
      <c r="C32" s="117"/>
      <c r="D32" s="117"/>
      <c r="E32" s="106" t="s">
        <v>158</v>
      </c>
      <c r="F32" s="118">
        <v>0.05</v>
      </c>
      <c r="G32" s="119">
        <v>1</v>
      </c>
      <c r="H32" s="17"/>
      <c r="I32" s="18"/>
      <c r="J32" s="111"/>
    </row>
    <row r="33" spans="1:10" hidden="1">
      <c r="A33" s="177"/>
      <c r="B33" s="147"/>
      <c r="C33" s="58"/>
      <c r="D33" s="58"/>
      <c r="E33" s="16" t="s">
        <v>220</v>
      </c>
      <c r="F33" s="59">
        <v>0.05</v>
      </c>
      <c r="G33" s="119">
        <v>1</v>
      </c>
      <c r="H33" s="17"/>
      <c r="I33" s="18"/>
      <c r="J33" s="64" t="s">
        <v>221</v>
      </c>
    </row>
    <row r="34" spans="1:10" ht="42">
      <c r="A34" s="151" t="s">
        <v>236</v>
      </c>
      <c r="B34" s="152"/>
      <c r="C34" s="152"/>
      <c r="D34" s="152"/>
      <c r="E34" s="153"/>
      <c r="F34" s="14">
        <f>SUM(F18:F33)</f>
        <v>1</v>
      </c>
      <c r="G34" s="63">
        <f>SUM(F18*G18,F19*G19,F24*G24,F25*G25,F26*G26,F27*G27,F28*G28,F29*G29,F32*G32,F33*G33)</f>
        <v>1</v>
      </c>
      <c r="H34" s="5"/>
      <c r="I34" s="6"/>
      <c r="J34" s="121" t="s">
        <v>242</v>
      </c>
    </row>
    <row r="35" spans="1:10" ht="3" customHeight="1">
      <c r="A35" s="34"/>
      <c r="B35" s="19"/>
      <c r="C35" s="19"/>
      <c r="D35" s="19"/>
      <c r="E35" s="19"/>
      <c r="F35" s="19"/>
      <c r="G35" s="19"/>
      <c r="H35" s="19"/>
      <c r="I35" s="19"/>
      <c r="J35" s="9"/>
    </row>
    <row r="36" spans="1:10" s="104" customFormat="1" ht="10.5" customHeight="1">
      <c r="A36" s="175" t="s">
        <v>222</v>
      </c>
      <c r="B36" s="145" t="s">
        <v>143</v>
      </c>
      <c r="C36" s="145" t="s">
        <v>54</v>
      </c>
      <c r="D36" s="145" t="s">
        <v>61</v>
      </c>
      <c r="E36" s="105" t="s">
        <v>144</v>
      </c>
      <c r="F36" s="108">
        <v>0.05</v>
      </c>
      <c r="G36" s="108">
        <v>1</v>
      </c>
      <c r="H36" s="5"/>
      <c r="I36" s="6"/>
      <c r="J36" s="111"/>
    </row>
    <row r="37" spans="1:10" s="104" customFormat="1" ht="21">
      <c r="A37" s="176"/>
      <c r="B37" s="146"/>
      <c r="C37" s="146"/>
      <c r="D37" s="146"/>
      <c r="E37" s="105" t="s">
        <v>223</v>
      </c>
      <c r="F37" s="122">
        <v>0.1</v>
      </c>
      <c r="G37" s="122">
        <v>1</v>
      </c>
      <c r="H37" s="5"/>
      <c r="I37" s="6"/>
      <c r="J37" s="111"/>
    </row>
    <row r="38" spans="1:10" s="104" customFormat="1">
      <c r="A38" s="176"/>
      <c r="B38" s="146"/>
      <c r="C38" s="146"/>
      <c r="D38" s="146"/>
      <c r="E38" s="125" t="s">
        <v>240</v>
      </c>
      <c r="F38" s="122">
        <v>0.1</v>
      </c>
      <c r="G38" s="122">
        <v>1</v>
      </c>
      <c r="H38" s="5"/>
      <c r="I38" s="6"/>
      <c r="J38" s="111"/>
    </row>
    <row r="39" spans="1:10" s="104" customFormat="1">
      <c r="A39" s="176"/>
      <c r="B39" s="146"/>
      <c r="C39" s="146"/>
      <c r="D39" s="146"/>
      <c r="E39" s="125" t="s">
        <v>224</v>
      </c>
      <c r="F39" s="122">
        <v>0.05</v>
      </c>
      <c r="G39" s="122">
        <v>1</v>
      </c>
      <c r="H39" s="5"/>
      <c r="I39" s="6"/>
      <c r="J39" s="111"/>
    </row>
    <row r="40" spans="1:10" s="104" customFormat="1">
      <c r="A40" s="176"/>
      <c r="B40" s="146"/>
      <c r="C40" s="146"/>
      <c r="D40" s="146"/>
      <c r="E40" s="125" t="s">
        <v>225</v>
      </c>
      <c r="F40" s="122">
        <v>0.1</v>
      </c>
      <c r="G40" s="122">
        <v>1</v>
      </c>
      <c r="H40" s="5"/>
      <c r="I40" s="6"/>
      <c r="J40" s="111"/>
    </row>
    <row r="41" spans="1:10" s="104" customFormat="1">
      <c r="A41" s="176"/>
      <c r="B41" s="146"/>
      <c r="C41" s="146"/>
      <c r="D41" s="146"/>
      <c r="E41" s="125" t="s">
        <v>226</v>
      </c>
      <c r="F41" s="122">
        <v>0.05</v>
      </c>
      <c r="G41" s="122">
        <v>1</v>
      </c>
      <c r="H41" s="5"/>
      <c r="I41" s="6"/>
      <c r="J41" s="111"/>
    </row>
    <row r="42" spans="1:10" s="104" customFormat="1">
      <c r="A42" s="176"/>
      <c r="B42" s="146"/>
      <c r="C42" s="146"/>
      <c r="D42" s="146"/>
      <c r="E42" s="106" t="s">
        <v>227</v>
      </c>
      <c r="F42" s="122">
        <v>0.05</v>
      </c>
      <c r="G42" s="124">
        <v>1</v>
      </c>
      <c r="H42" s="17"/>
      <c r="I42" s="18"/>
      <c r="J42" s="111"/>
    </row>
    <row r="43" spans="1:10" s="104" customFormat="1">
      <c r="A43" s="176"/>
      <c r="B43" s="146"/>
      <c r="C43" s="146"/>
      <c r="D43" s="146"/>
      <c r="E43" s="106" t="s">
        <v>228</v>
      </c>
      <c r="F43" s="122">
        <v>0.05</v>
      </c>
      <c r="G43" s="124">
        <v>1</v>
      </c>
      <c r="H43" s="17"/>
      <c r="I43" s="18"/>
      <c r="J43" s="111"/>
    </row>
    <row r="44" spans="1:10" s="104" customFormat="1">
      <c r="A44" s="176"/>
      <c r="B44" s="146"/>
      <c r="C44" s="146"/>
      <c r="D44" s="146"/>
      <c r="E44" s="106" t="s">
        <v>229</v>
      </c>
      <c r="F44" s="122">
        <v>0.1</v>
      </c>
      <c r="G44" s="124">
        <v>1</v>
      </c>
      <c r="H44" s="17"/>
      <c r="I44" s="18"/>
      <c r="J44" s="111"/>
    </row>
    <row r="45" spans="1:10" s="104" customFormat="1">
      <c r="A45" s="176"/>
      <c r="B45" s="146"/>
      <c r="C45" s="146"/>
      <c r="D45" s="146"/>
      <c r="E45" s="106" t="s">
        <v>230</v>
      </c>
      <c r="F45" s="122">
        <v>0.05</v>
      </c>
      <c r="G45" s="124">
        <v>1</v>
      </c>
      <c r="H45" s="17"/>
      <c r="I45" s="18"/>
      <c r="J45" s="111"/>
    </row>
    <row r="46" spans="1:10" s="104" customFormat="1">
      <c r="A46" s="176"/>
      <c r="B46" s="146"/>
      <c r="C46" s="146"/>
      <c r="D46" s="146"/>
      <c r="E46" s="106" t="s">
        <v>231</v>
      </c>
      <c r="F46" s="122">
        <v>0.05</v>
      </c>
      <c r="G46" s="124">
        <v>1</v>
      </c>
      <c r="H46" s="17"/>
      <c r="I46" s="18"/>
      <c r="J46" s="111"/>
    </row>
    <row r="47" spans="1:10" s="104" customFormat="1">
      <c r="A47" s="176"/>
      <c r="B47" s="146"/>
      <c r="C47" s="146"/>
      <c r="D47" s="146"/>
      <c r="E47" s="106" t="s">
        <v>232</v>
      </c>
      <c r="F47" s="122">
        <v>0.05</v>
      </c>
      <c r="G47" s="122">
        <v>1</v>
      </c>
      <c r="H47" s="17"/>
      <c r="I47" s="18"/>
      <c r="J47" s="111"/>
    </row>
    <row r="48" spans="1:10" s="104" customFormat="1">
      <c r="A48" s="176"/>
      <c r="B48" s="146"/>
      <c r="C48" s="146"/>
      <c r="D48" s="146"/>
      <c r="E48" s="126" t="s">
        <v>233</v>
      </c>
      <c r="F48" s="122">
        <v>0.05</v>
      </c>
      <c r="G48" s="122">
        <v>1</v>
      </c>
      <c r="H48" s="17"/>
      <c r="I48" s="18"/>
      <c r="J48" s="111"/>
    </row>
    <row r="49" spans="1:10" s="104" customFormat="1">
      <c r="A49" s="176"/>
      <c r="B49" s="146"/>
      <c r="C49" s="146"/>
      <c r="D49" s="146"/>
      <c r="E49" s="126" t="s">
        <v>234</v>
      </c>
      <c r="F49" s="122">
        <v>0.05</v>
      </c>
      <c r="G49" s="122">
        <v>1</v>
      </c>
      <c r="H49" s="17"/>
      <c r="I49" s="18"/>
      <c r="J49" s="111"/>
    </row>
    <row r="50" spans="1:10" s="104" customFormat="1">
      <c r="A50" s="176"/>
      <c r="B50" s="146"/>
      <c r="C50" s="147"/>
      <c r="D50" s="147"/>
      <c r="E50" s="106" t="s">
        <v>235</v>
      </c>
      <c r="F50" s="122">
        <v>0.1</v>
      </c>
      <c r="G50" s="123">
        <v>1</v>
      </c>
      <c r="H50" s="17"/>
      <c r="I50" s="18"/>
      <c r="J50" s="111"/>
    </row>
    <row r="51" spans="1:10" s="104" customFormat="1" ht="52.5">
      <c r="A51" s="151" t="s">
        <v>222</v>
      </c>
      <c r="B51" s="152"/>
      <c r="C51" s="152"/>
      <c r="D51" s="152"/>
      <c r="E51" s="153"/>
      <c r="F51" s="14">
        <f>SUM(F36:F50)</f>
        <v>1.0000000000000002</v>
      </c>
      <c r="G51" s="63">
        <f>SUM(F36*G36,F37*G37,F38*G38,F39*G39,F40*G40,F41*G41,F42*G42,F43*G43,F44*G44,F45*G45,F46*G46,F47*G47,F48*G48,F49*G49,F50*G50)</f>
        <v>1.0000000000000002</v>
      </c>
      <c r="H51" s="5"/>
      <c r="I51" s="6"/>
      <c r="J51" s="121" t="s">
        <v>244</v>
      </c>
    </row>
    <row r="52" spans="1:10" s="104" customFormat="1" ht="3" customHeight="1">
      <c r="A52" s="34"/>
      <c r="B52" s="19"/>
      <c r="C52" s="19"/>
      <c r="D52" s="19"/>
      <c r="E52" s="19"/>
      <c r="F52" s="19"/>
      <c r="G52" s="19"/>
      <c r="H52" s="19"/>
      <c r="I52" s="19"/>
      <c r="J52" s="9"/>
    </row>
    <row r="53" spans="1:10" ht="21" customHeight="1">
      <c r="A53" s="151" t="s">
        <v>21</v>
      </c>
      <c r="B53" s="152"/>
      <c r="C53" s="152"/>
      <c r="D53" s="152"/>
      <c r="E53" s="153"/>
      <c r="F53" s="14">
        <f>SUM(F9:F16)</f>
        <v>1</v>
      </c>
      <c r="G53" s="23">
        <f>SUM(F9*G9,F14*G14,F15*G15,F16*G16)</f>
        <v>1</v>
      </c>
      <c r="H53" s="5"/>
      <c r="I53" s="6"/>
      <c r="J53" s="2"/>
    </row>
    <row r="54" spans="1:10" ht="3" customHeight="1">
      <c r="A54" s="34"/>
      <c r="B54" s="19"/>
      <c r="C54" s="19"/>
      <c r="D54" s="19"/>
      <c r="E54" s="19"/>
      <c r="F54" s="19"/>
      <c r="G54" s="19"/>
      <c r="H54" s="19"/>
      <c r="I54" s="19"/>
      <c r="J54" s="9"/>
    </row>
    <row r="55" spans="1:10" hidden="1">
      <c r="A55" s="190" t="s">
        <v>47</v>
      </c>
      <c r="B55" s="145" t="s">
        <v>71</v>
      </c>
      <c r="C55" s="32"/>
      <c r="D55" s="32"/>
      <c r="E55" s="2" t="s">
        <v>22</v>
      </c>
      <c r="F55" s="148">
        <v>0.4</v>
      </c>
      <c r="G55" s="181">
        <v>1</v>
      </c>
      <c r="H55" s="5"/>
      <c r="I55" s="6"/>
      <c r="J55" s="42" t="s">
        <v>4</v>
      </c>
    </row>
    <row r="56" spans="1:10" hidden="1">
      <c r="A56" s="191"/>
      <c r="B56" s="146"/>
      <c r="C56" s="21"/>
      <c r="D56" s="21"/>
      <c r="E56" s="2" t="s">
        <v>24</v>
      </c>
      <c r="F56" s="149"/>
      <c r="G56" s="182"/>
      <c r="H56" s="5"/>
      <c r="I56" s="6"/>
      <c r="J56" s="42" t="s">
        <v>4</v>
      </c>
    </row>
    <row r="57" spans="1:10" hidden="1">
      <c r="A57" s="191"/>
      <c r="B57" s="146"/>
      <c r="C57" s="21"/>
      <c r="D57" s="21"/>
      <c r="E57" s="2" t="s">
        <v>26</v>
      </c>
      <c r="F57" s="150"/>
      <c r="G57" s="183"/>
      <c r="H57" s="5"/>
      <c r="I57" s="6"/>
      <c r="J57" s="42" t="s">
        <v>4</v>
      </c>
    </row>
    <row r="58" spans="1:10" hidden="1">
      <c r="A58" s="191"/>
      <c r="B58" s="146"/>
      <c r="C58" s="21" t="s">
        <v>54</v>
      </c>
      <c r="D58" s="21" t="s">
        <v>61</v>
      </c>
      <c r="E58" s="2" t="s">
        <v>23</v>
      </c>
      <c r="F58" s="148">
        <v>0.4</v>
      </c>
      <c r="G58" s="181">
        <v>1</v>
      </c>
      <c r="H58" s="5"/>
      <c r="I58" s="6"/>
      <c r="J58" s="42" t="s">
        <v>4</v>
      </c>
    </row>
    <row r="59" spans="1:10" hidden="1">
      <c r="A59" s="191"/>
      <c r="B59" s="146"/>
      <c r="C59" s="21"/>
      <c r="D59" s="21"/>
      <c r="E59" s="2" t="s">
        <v>25</v>
      </c>
      <c r="F59" s="149"/>
      <c r="G59" s="182"/>
      <c r="H59" s="5"/>
      <c r="I59" s="6"/>
      <c r="J59" s="42" t="s">
        <v>4</v>
      </c>
    </row>
    <row r="60" spans="1:10" hidden="1">
      <c r="A60" s="191"/>
      <c r="B60" s="146"/>
      <c r="C60" s="21"/>
      <c r="D60" s="21"/>
      <c r="E60" s="2" t="s">
        <v>27</v>
      </c>
      <c r="F60" s="150"/>
      <c r="G60" s="183"/>
      <c r="H60" s="5"/>
      <c r="I60" s="6"/>
      <c r="J60" s="42" t="s">
        <v>4</v>
      </c>
    </row>
    <row r="61" spans="1:10" hidden="1">
      <c r="A61" s="192"/>
      <c r="B61" s="147"/>
      <c r="C61" s="22"/>
      <c r="D61" s="22"/>
      <c r="E61" s="2" t="s">
        <v>28</v>
      </c>
      <c r="F61" s="3">
        <v>0.2</v>
      </c>
      <c r="G61" s="29">
        <v>1</v>
      </c>
      <c r="H61" s="5"/>
      <c r="I61" s="6"/>
      <c r="J61" s="42" t="s">
        <v>4</v>
      </c>
    </row>
    <row r="62" spans="1:10" ht="21" customHeight="1">
      <c r="A62" s="151" t="s">
        <v>29</v>
      </c>
      <c r="B62" s="152"/>
      <c r="C62" s="152"/>
      <c r="D62" s="152"/>
      <c r="E62" s="153"/>
      <c r="F62" s="14">
        <f>SUM(F55:F61)</f>
        <v>1</v>
      </c>
      <c r="G62" s="31">
        <f>SUM(F55*G55,F58*G58,F61*G61)</f>
        <v>1</v>
      </c>
      <c r="H62" s="5"/>
      <c r="I62" s="6"/>
      <c r="J62" s="2"/>
    </row>
    <row r="63" spans="1:10" ht="3" customHeight="1">
      <c r="A63" s="34"/>
      <c r="B63" s="19"/>
      <c r="C63" s="19"/>
      <c r="D63" s="19"/>
      <c r="E63" s="19"/>
      <c r="F63" s="19"/>
      <c r="G63" s="19"/>
      <c r="H63" s="19"/>
      <c r="I63" s="19"/>
      <c r="J63" s="9"/>
    </row>
    <row r="64" spans="1:10" ht="10.5" hidden="1" customHeight="1">
      <c r="A64" s="196" t="s">
        <v>49</v>
      </c>
      <c r="B64" s="145" t="s">
        <v>48</v>
      </c>
      <c r="C64" s="32"/>
      <c r="D64" s="32"/>
      <c r="E64" s="2" t="s">
        <v>31</v>
      </c>
      <c r="F64" s="3">
        <v>0.3</v>
      </c>
      <c r="G64" s="4">
        <v>1</v>
      </c>
      <c r="H64" s="5"/>
      <c r="I64" s="6"/>
      <c r="J64" s="42" t="s">
        <v>4</v>
      </c>
    </row>
    <row r="65" spans="1:10" ht="10.5" hidden="1" customHeight="1">
      <c r="A65" s="197"/>
      <c r="B65" s="146"/>
      <c r="C65" s="21" t="s">
        <v>54</v>
      </c>
      <c r="D65" s="21" t="s">
        <v>61</v>
      </c>
      <c r="E65" s="2" t="s">
        <v>32</v>
      </c>
      <c r="F65" s="3">
        <v>0.4</v>
      </c>
      <c r="G65" s="4">
        <v>1</v>
      </c>
      <c r="H65" s="5"/>
      <c r="I65" s="6"/>
      <c r="J65" s="42" t="s">
        <v>4</v>
      </c>
    </row>
    <row r="66" spans="1:10" hidden="1">
      <c r="A66" s="198"/>
      <c r="B66" s="147"/>
      <c r="C66" s="22"/>
      <c r="D66" s="22"/>
      <c r="E66" s="2" t="s">
        <v>33</v>
      </c>
      <c r="F66" s="3">
        <v>0.3</v>
      </c>
      <c r="G66" s="4">
        <v>1</v>
      </c>
      <c r="H66" s="5"/>
      <c r="I66" s="6"/>
      <c r="J66" s="42" t="s">
        <v>4</v>
      </c>
    </row>
    <row r="67" spans="1:10" s="104" customFormat="1" ht="10.5" customHeight="1">
      <c r="A67" s="243" t="s">
        <v>259</v>
      </c>
      <c r="B67" s="145" t="s">
        <v>143</v>
      </c>
      <c r="C67" s="145" t="s">
        <v>54</v>
      </c>
      <c r="D67" s="145" t="s">
        <v>61</v>
      </c>
      <c r="E67" s="105" t="s">
        <v>144</v>
      </c>
      <c r="F67" s="108">
        <v>0.1</v>
      </c>
      <c r="G67" s="108">
        <v>1</v>
      </c>
      <c r="H67" s="5"/>
      <c r="I67" s="6"/>
      <c r="J67" s="111"/>
    </row>
    <row r="68" spans="1:10" s="104" customFormat="1">
      <c r="A68" s="244"/>
      <c r="B68" s="146"/>
      <c r="C68" s="146"/>
      <c r="D68" s="146"/>
      <c r="E68" s="105" t="s">
        <v>248</v>
      </c>
      <c r="F68" s="127">
        <v>0.1</v>
      </c>
      <c r="G68" s="127">
        <v>0</v>
      </c>
      <c r="H68" s="5"/>
      <c r="I68" s="6"/>
      <c r="J68" s="111"/>
    </row>
    <row r="69" spans="1:10" s="104" customFormat="1">
      <c r="A69" s="244"/>
      <c r="B69" s="146"/>
      <c r="C69" s="146"/>
      <c r="D69" s="146"/>
      <c r="E69" s="125" t="s">
        <v>249</v>
      </c>
      <c r="F69" s="127">
        <v>0.1</v>
      </c>
      <c r="G69" s="127">
        <v>0</v>
      </c>
      <c r="H69" s="5"/>
      <c r="I69" s="6"/>
      <c r="J69" s="111"/>
    </row>
    <row r="70" spans="1:10" s="104" customFormat="1">
      <c r="A70" s="244"/>
      <c r="B70" s="146"/>
      <c r="C70" s="146"/>
      <c r="D70" s="146"/>
      <c r="E70" s="125" t="s">
        <v>250</v>
      </c>
      <c r="F70" s="127">
        <v>0.05</v>
      </c>
      <c r="G70" s="127">
        <v>0</v>
      </c>
      <c r="H70" s="5"/>
      <c r="I70" s="6"/>
      <c r="J70" s="111"/>
    </row>
    <row r="71" spans="1:10" s="104" customFormat="1">
      <c r="A71" s="244"/>
      <c r="B71" s="146"/>
      <c r="C71" s="146"/>
      <c r="D71" s="146"/>
      <c r="E71" s="125" t="s">
        <v>251</v>
      </c>
      <c r="F71" s="127">
        <v>0.1</v>
      </c>
      <c r="G71" s="127">
        <v>0</v>
      </c>
      <c r="H71" s="5"/>
      <c r="I71" s="6"/>
      <c r="J71" s="111"/>
    </row>
    <row r="72" spans="1:10" s="104" customFormat="1">
      <c r="A72" s="244"/>
      <c r="B72" s="146"/>
      <c r="C72" s="146"/>
      <c r="D72" s="146"/>
      <c r="E72" s="125" t="s">
        <v>252</v>
      </c>
      <c r="F72" s="127">
        <v>0.05</v>
      </c>
      <c r="G72" s="127">
        <v>0</v>
      </c>
      <c r="H72" s="5"/>
      <c r="I72" s="6"/>
      <c r="J72" s="111"/>
    </row>
    <row r="73" spans="1:10" s="104" customFormat="1">
      <c r="A73" s="244"/>
      <c r="B73" s="146"/>
      <c r="C73" s="146"/>
      <c r="D73" s="146"/>
      <c r="E73" s="106" t="s">
        <v>253</v>
      </c>
      <c r="F73" s="127">
        <v>0.05</v>
      </c>
      <c r="G73" s="128">
        <v>0</v>
      </c>
      <c r="H73" s="17"/>
      <c r="I73" s="18"/>
      <c r="J73" s="111"/>
    </row>
    <row r="74" spans="1:10" s="104" customFormat="1">
      <c r="A74" s="244"/>
      <c r="B74" s="146"/>
      <c r="C74" s="146"/>
      <c r="D74" s="146"/>
      <c r="E74" s="106" t="s">
        <v>254</v>
      </c>
      <c r="F74" s="127">
        <v>0.05</v>
      </c>
      <c r="G74" s="128">
        <v>0</v>
      </c>
      <c r="H74" s="17"/>
      <c r="I74" s="18"/>
      <c r="J74" s="111"/>
    </row>
    <row r="75" spans="1:10" s="104" customFormat="1">
      <c r="A75" s="244"/>
      <c r="B75" s="146"/>
      <c r="C75" s="146"/>
      <c r="D75" s="146"/>
      <c r="E75" s="106" t="s">
        <v>255</v>
      </c>
      <c r="F75" s="127">
        <v>0.05</v>
      </c>
      <c r="G75" s="128">
        <v>0</v>
      </c>
      <c r="H75" s="17"/>
      <c r="I75" s="18"/>
      <c r="J75" s="111"/>
    </row>
    <row r="76" spans="1:10" s="104" customFormat="1">
      <c r="A76" s="244"/>
      <c r="B76" s="146"/>
      <c r="C76" s="146"/>
      <c r="D76" s="146"/>
      <c r="E76" s="106" t="s">
        <v>256</v>
      </c>
      <c r="F76" s="127">
        <v>0.05</v>
      </c>
      <c r="G76" s="128">
        <v>0</v>
      </c>
      <c r="H76" s="17"/>
      <c r="I76" s="18"/>
      <c r="J76" s="111"/>
    </row>
    <row r="77" spans="1:10" s="104" customFormat="1">
      <c r="A77" s="244"/>
      <c r="B77" s="146"/>
      <c r="C77" s="146"/>
      <c r="D77" s="146"/>
      <c r="E77" s="106" t="s">
        <v>257</v>
      </c>
      <c r="F77" s="127">
        <v>0.1</v>
      </c>
      <c r="G77" s="128">
        <v>0</v>
      </c>
      <c r="H77" s="17"/>
      <c r="I77" s="18"/>
      <c r="J77" s="111"/>
    </row>
    <row r="78" spans="1:10" s="104" customFormat="1">
      <c r="A78" s="245"/>
      <c r="B78" s="147"/>
      <c r="C78" s="147"/>
      <c r="D78" s="147"/>
      <c r="E78" s="106" t="s">
        <v>258</v>
      </c>
      <c r="F78" s="127">
        <v>0.2</v>
      </c>
      <c r="G78" s="127">
        <v>0</v>
      </c>
      <c r="H78" s="17"/>
      <c r="I78" s="18"/>
      <c r="J78" s="111"/>
    </row>
    <row r="79" spans="1:10" s="104" customFormat="1">
      <c r="A79" s="151" t="s">
        <v>247</v>
      </c>
      <c r="B79" s="152"/>
      <c r="C79" s="152"/>
      <c r="D79" s="152"/>
      <c r="E79" s="153"/>
      <c r="F79" s="14">
        <f>SUM(F67:F78)</f>
        <v>1.0000000000000002</v>
      </c>
      <c r="G79" s="246">
        <f>SUM(F67*G67,F68*G68,F69*G69,F70*G70,F71*G71,F72*G72,F73*G73,F74*G74,F75*G75,F76*G76,F77*G77,F78*G78)</f>
        <v>0.1</v>
      </c>
      <c r="H79" s="5"/>
      <c r="I79" s="6"/>
      <c r="J79" s="111"/>
    </row>
    <row r="80" spans="1:10" s="104" customFormat="1" ht="3" customHeight="1">
      <c r="A80" s="34"/>
      <c r="B80" s="19"/>
      <c r="C80" s="19"/>
      <c r="D80" s="19"/>
      <c r="E80" s="19"/>
      <c r="F80" s="19"/>
      <c r="G80" s="19"/>
      <c r="H80" s="19"/>
      <c r="I80" s="19"/>
      <c r="J80" s="9"/>
    </row>
    <row r="81" spans="1:10" s="73" customFormat="1" ht="25.5" customHeight="1" thickBot="1">
      <c r="A81" s="132" t="s">
        <v>168</v>
      </c>
      <c r="B81" s="133"/>
      <c r="C81" s="133"/>
      <c r="D81" s="133"/>
      <c r="E81" s="134"/>
      <c r="F81" s="135">
        <f>(G8+G34+G51+G53+G62+G79)/6</f>
        <v>0.85</v>
      </c>
      <c r="G81" s="136"/>
      <c r="H81" s="71"/>
      <c r="I81" s="71"/>
      <c r="J81" s="72"/>
    </row>
    <row r="82" spans="1:10" ht="2.25" customHeight="1">
      <c r="A82" s="39"/>
      <c r="B82" s="40"/>
      <c r="C82" s="40"/>
      <c r="D82" s="40"/>
      <c r="E82" s="13"/>
      <c r="F82" s="14"/>
      <c r="G82" s="41"/>
      <c r="H82" s="5"/>
      <c r="I82" s="6"/>
      <c r="J82" s="2"/>
    </row>
    <row r="83" spans="1:10" s="73" customFormat="1" ht="21" customHeight="1">
      <c r="A83" s="158" t="s">
        <v>184</v>
      </c>
      <c r="B83" s="159"/>
      <c r="C83" s="159"/>
      <c r="D83" s="159"/>
      <c r="E83" s="159"/>
      <c r="F83" s="159"/>
      <c r="G83" s="159"/>
      <c r="H83" s="159"/>
      <c r="I83" s="159"/>
      <c r="J83" s="160"/>
    </row>
    <row r="84" spans="1:10" hidden="1">
      <c r="A84" s="173" t="s">
        <v>68</v>
      </c>
      <c r="B84" s="145" t="s">
        <v>69</v>
      </c>
      <c r="C84" s="145" t="s">
        <v>66</v>
      </c>
      <c r="D84" s="145" t="s">
        <v>63</v>
      </c>
      <c r="E84" s="2" t="s">
        <v>81</v>
      </c>
      <c r="F84" s="28">
        <v>0.05</v>
      </c>
      <c r="G84" s="4">
        <v>1</v>
      </c>
      <c r="H84" s="5"/>
      <c r="I84" s="6"/>
      <c r="J84" s="42" t="s">
        <v>4</v>
      </c>
    </row>
    <row r="85" spans="1:10" hidden="1">
      <c r="A85" s="174"/>
      <c r="B85" s="146"/>
      <c r="C85" s="146"/>
      <c r="D85" s="146"/>
      <c r="E85" s="2" t="s">
        <v>82</v>
      </c>
      <c r="F85" s="28">
        <v>0.05</v>
      </c>
      <c r="G85" s="4">
        <v>1</v>
      </c>
      <c r="H85" s="5"/>
      <c r="I85" s="6"/>
      <c r="J85" s="42" t="s">
        <v>4</v>
      </c>
    </row>
    <row r="86" spans="1:10" ht="31.5" hidden="1">
      <c r="A86" s="174"/>
      <c r="B86" s="146"/>
      <c r="C86" s="146"/>
      <c r="D86" s="146"/>
      <c r="E86" s="2" t="s">
        <v>162</v>
      </c>
      <c r="F86" s="28">
        <v>0.15</v>
      </c>
      <c r="G86" s="4">
        <v>1</v>
      </c>
      <c r="H86" s="5"/>
      <c r="I86" s="6"/>
      <c r="J86" s="42" t="s">
        <v>216</v>
      </c>
    </row>
    <row r="87" spans="1:10" hidden="1">
      <c r="A87" s="174"/>
      <c r="B87" s="146"/>
      <c r="C87" s="146"/>
      <c r="D87" s="146"/>
      <c r="E87" s="2" t="s">
        <v>83</v>
      </c>
      <c r="F87" s="148">
        <v>0.5</v>
      </c>
      <c r="G87" s="181">
        <v>1</v>
      </c>
      <c r="H87" s="5"/>
      <c r="I87" s="6"/>
      <c r="J87" s="2"/>
    </row>
    <row r="88" spans="1:10" s="104" customFormat="1" hidden="1">
      <c r="A88" s="174"/>
      <c r="B88" s="146"/>
      <c r="C88" s="146"/>
      <c r="D88" s="146"/>
      <c r="E88" s="105" t="s">
        <v>201</v>
      </c>
      <c r="F88" s="149"/>
      <c r="G88" s="182"/>
      <c r="H88" s="5"/>
      <c r="I88" s="6"/>
      <c r="J88" s="42" t="s">
        <v>213</v>
      </c>
    </row>
    <row r="89" spans="1:10" hidden="1">
      <c r="A89" s="174"/>
      <c r="B89" s="146"/>
      <c r="C89" s="146"/>
      <c r="D89" s="146"/>
      <c r="E89" s="2" t="s">
        <v>202</v>
      </c>
      <c r="F89" s="149"/>
      <c r="G89" s="182"/>
      <c r="H89" s="5"/>
      <c r="I89" s="6"/>
      <c r="J89" s="42" t="s">
        <v>4</v>
      </c>
    </row>
    <row r="90" spans="1:10" hidden="1">
      <c r="A90" s="174"/>
      <c r="B90" s="146"/>
      <c r="C90" s="146"/>
      <c r="D90" s="146"/>
      <c r="E90" s="2" t="s">
        <v>203</v>
      </c>
      <c r="F90" s="149"/>
      <c r="G90" s="182"/>
      <c r="H90" s="5"/>
      <c r="I90" s="6"/>
      <c r="J90" s="42" t="s">
        <v>4</v>
      </c>
    </row>
    <row r="91" spans="1:10" hidden="1">
      <c r="A91" s="174"/>
      <c r="B91" s="146"/>
      <c r="C91" s="146"/>
      <c r="D91" s="146"/>
      <c r="E91" s="2" t="s">
        <v>204</v>
      </c>
      <c r="F91" s="149"/>
      <c r="G91" s="182"/>
      <c r="H91" s="5"/>
      <c r="I91" s="6"/>
      <c r="J91" s="42" t="s">
        <v>4</v>
      </c>
    </row>
    <row r="92" spans="1:10" ht="21" hidden="1">
      <c r="A92" s="174"/>
      <c r="B92" s="146"/>
      <c r="C92" s="146"/>
      <c r="D92" s="146"/>
      <c r="E92" s="2" t="s">
        <v>205</v>
      </c>
      <c r="F92" s="149"/>
      <c r="G92" s="182"/>
      <c r="H92" s="5"/>
      <c r="I92" s="6"/>
      <c r="J92" s="42" t="s">
        <v>212</v>
      </c>
    </row>
    <row r="93" spans="1:10" ht="31.5" hidden="1">
      <c r="A93" s="174"/>
      <c r="B93" s="146"/>
      <c r="C93" s="146"/>
      <c r="D93" s="146"/>
      <c r="E93" s="2" t="s">
        <v>206</v>
      </c>
      <c r="F93" s="149"/>
      <c r="G93" s="182"/>
      <c r="H93" s="5"/>
      <c r="I93" s="6"/>
      <c r="J93" s="64" t="s">
        <v>217</v>
      </c>
    </row>
    <row r="94" spans="1:10" hidden="1">
      <c r="A94" s="174"/>
      <c r="B94" s="146"/>
      <c r="C94" s="146"/>
      <c r="D94" s="146"/>
      <c r="E94" s="2" t="s">
        <v>207</v>
      </c>
      <c r="F94" s="149"/>
      <c r="G94" s="182"/>
      <c r="H94" s="5"/>
      <c r="I94" s="6"/>
      <c r="J94" s="2"/>
    </row>
    <row r="95" spans="1:10" ht="21" hidden="1">
      <c r="A95" s="174"/>
      <c r="B95" s="146"/>
      <c r="C95" s="146"/>
      <c r="D95" s="146"/>
      <c r="E95" s="2" t="s">
        <v>211</v>
      </c>
      <c r="F95" s="149"/>
      <c r="G95" s="182"/>
      <c r="H95" s="5"/>
      <c r="I95" s="6"/>
      <c r="J95" s="42" t="s">
        <v>218</v>
      </c>
    </row>
    <row r="96" spans="1:10" hidden="1">
      <c r="A96" s="174"/>
      <c r="B96" s="146"/>
      <c r="C96" s="146"/>
      <c r="D96" s="146"/>
      <c r="E96" s="2" t="s">
        <v>164</v>
      </c>
      <c r="F96" s="149"/>
      <c r="G96" s="182"/>
      <c r="H96" s="5"/>
      <c r="I96" s="6"/>
      <c r="J96" s="42" t="s">
        <v>213</v>
      </c>
    </row>
    <row r="97" spans="1:10" hidden="1">
      <c r="A97" s="174"/>
      <c r="B97" s="146"/>
      <c r="C97" s="146"/>
      <c r="D97" s="146"/>
      <c r="E97" s="2" t="s">
        <v>165</v>
      </c>
      <c r="F97" s="149"/>
      <c r="G97" s="182"/>
      <c r="H97" s="5"/>
      <c r="I97" s="6"/>
      <c r="J97" s="42" t="s">
        <v>4</v>
      </c>
    </row>
    <row r="98" spans="1:10" hidden="1">
      <c r="A98" s="174"/>
      <c r="B98" s="146"/>
      <c r="C98" s="146"/>
      <c r="D98" s="146"/>
      <c r="E98" s="2" t="s">
        <v>166</v>
      </c>
      <c r="F98" s="149"/>
      <c r="G98" s="182"/>
      <c r="H98" s="5"/>
      <c r="I98" s="6"/>
      <c r="J98" s="2" t="s">
        <v>30</v>
      </c>
    </row>
    <row r="99" spans="1:10" ht="31.5" hidden="1">
      <c r="A99" s="174"/>
      <c r="B99" s="146"/>
      <c r="C99" s="146"/>
      <c r="D99" s="146"/>
      <c r="E99" s="2" t="s">
        <v>208</v>
      </c>
      <c r="F99" s="149"/>
      <c r="G99" s="182"/>
      <c r="H99" s="5"/>
      <c r="I99" s="6"/>
      <c r="J99" s="42" t="s">
        <v>214</v>
      </c>
    </row>
    <row r="100" spans="1:10" hidden="1">
      <c r="A100" s="174"/>
      <c r="B100" s="146"/>
      <c r="C100" s="146"/>
      <c r="D100" s="146"/>
      <c r="E100" s="2" t="s">
        <v>209</v>
      </c>
      <c r="F100" s="149"/>
      <c r="G100" s="182"/>
      <c r="H100" s="5"/>
      <c r="I100" s="6"/>
      <c r="J100" s="2" t="s">
        <v>30</v>
      </c>
    </row>
    <row r="101" spans="1:10" hidden="1">
      <c r="A101" s="174"/>
      <c r="B101" s="146"/>
      <c r="C101" s="146"/>
      <c r="D101" s="146"/>
      <c r="E101" s="2" t="s">
        <v>210</v>
      </c>
      <c r="F101" s="150"/>
      <c r="G101" s="183"/>
      <c r="H101" s="5"/>
      <c r="I101" s="6"/>
      <c r="J101" s="42" t="s">
        <v>4</v>
      </c>
    </row>
    <row r="102" spans="1:10" hidden="1">
      <c r="A102" s="174"/>
      <c r="B102" s="146"/>
      <c r="C102" s="146"/>
      <c r="D102" s="146"/>
      <c r="E102" s="2" t="s">
        <v>84</v>
      </c>
      <c r="F102" s="184">
        <v>0.25</v>
      </c>
      <c r="G102" s="181">
        <v>1</v>
      </c>
      <c r="H102" s="5"/>
      <c r="I102" s="6"/>
      <c r="J102" s="2" t="s">
        <v>30</v>
      </c>
    </row>
    <row r="103" spans="1:10" ht="21" hidden="1">
      <c r="A103" s="174"/>
      <c r="B103" s="146"/>
      <c r="C103" s="146"/>
      <c r="D103" s="146"/>
      <c r="E103" s="114" t="s">
        <v>215</v>
      </c>
      <c r="F103" s="185"/>
      <c r="G103" s="182"/>
      <c r="H103" s="5"/>
      <c r="I103" s="6"/>
      <c r="J103" s="64" t="s">
        <v>219</v>
      </c>
    </row>
    <row r="104" spans="1:10" hidden="1">
      <c r="A104" s="174"/>
      <c r="B104" s="146"/>
      <c r="C104" s="146"/>
      <c r="D104" s="146"/>
      <c r="E104" s="2" t="s">
        <v>163</v>
      </c>
      <c r="F104" s="186"/>
      <c r="G104" s="183"/>
      <c r="H104" s="5"/>
      <c r="I104" s="6"/>
      <c r="J104" s="42" t="s">
        <v>4</v>
      </c>
    </row>
    <row r="105" spans="1:10" ht="147">
      <c r="A105" s="151" t="s">
        <v>85</v>
      </c>
      <c r="B105" s="152"/>
      <c r="C105" s="152"/>
      <c r="D105" s="152"/>
      <c r="E105" s="153"/>
      <c r="F105" s="14">
        <f>SUM(F82:F104)</f>
        <v>1</v>
      </c>
      <c r="G105" s="51">
        <f>SUM(F84*G84,F85*G85,F86*G86,F87*G87,F102*G102)</f>
        <v>1</v>
      </c>
      <c r="H105" s="5"/>
      <c r="I105" s="6"/>
      <c r="J105" s="121" t="s">
        <v>243</v>
      </c>
    </row>
    <row r="106" spans="1:10" ht="2.25" customHeight="1">
      <c r="A106" s="39"/>
      <c r="B106" s="40"/>
      <c r="C106" s="40"/>
      <c r="D106" s="40"/>
      <c r="E106" s="13"/>
      <c r="F106" s="14"/>
      <c r="G106" s="41"/>
      <c r="H106" s="5"/>
      <c r="I106" s="6"/>
      <c r="J106" s="2"/>
    </row>
    <row r="107" spans="1:10">
      <c r="A107" s="205" t="s">
        <v>88</v>
      </c>
      <c r="B107" s="145" t="s">
        <v>69</v>
      </c>
      <c r="C107" s="145" t="s">
        <v>89</v>
      </c>
      <c r="D107" s="145" t="s">
        <v>63</v>
      </c>
      <c r="E107" s="2" t="s">
        <v>81</v>
      </c>
      <c r="F107" s="28">
        <v>0.05</v>
      </c>
      <c r="G107" s="4">
        <v>1</v>
      </c>
      <c r="H107" s="5"/>
      <c r="I107" s="6"/>
      <c r="J107" s="42" t="s">
        <v>4</v>
      </c>
    </row>
    <row r="108" spans="1:10">
      <c r="A108" s="206"/>
      <c r="B108" s="146"/>
      <c r="C108" s="146"/>
      <c r="D108" s="146"/>
      <c r="E108" s="2" t="s">
        <v>82</v>
      </c>
      <c r="F108" s="28">
        <v>0.1</v>
      </c>
      <c r="G108" s="4">
        <v>1</v>
      </c>
      <c r="H108" s="5"/>
      <c r="I108" s="6"/>
      <c r="J108" s="42" t="s">
        <v>4</v>
      </c>
    </row>
    <row r="109" spans="1:10">
      <c r="A109" s="206"/>
      <c r="B109" s="146"/>
      <c r="C109" s="146"/>
      <c r="D109" s="146"/>
      <c r="E109" s="2" t="s">
        <v>90</v>
      </c>
      <c r="F109" s="28"/>
      <c r="G109" s="28"/>
      <c r="H109" s="5"/>
      <c r="I109" s="6"/>
      <c r="J109" s="2"/>
    </row>
    <row r="110" spans="1:10" ht="42">
      <c r="A110" s="206"/>
      <c r="B110" s="146"/>
      <c r="C110" s="146"/>
      <c r="D110" s="146"/>
      <c r="E110" s="2" t="s">
        <v>91</v>
      </c>
      <c r="F110" s="28">
        <v>0.15</v>
      </c>
      <c r="G110" s="28">
        <v>0.95</v>
      </c>
      <c r="H110" s="5"/>
      <c r="I110" s="6"/>
      <c r="J110" s="64" t="s">
        <v>198</v>
      </c>
    </row>
    <row r="111" spans="1:10">
      <c r="A111" s="206"/>
      <c r="B111" s="146"/>
      <c r="C111" s="146"/>
      <c r="D111" s="146"/>
      <c r="E111" s="2" t="s">
        <v>92</v>
      </c>
      <c r="F111" s="28">
        <v>0.15</v>
      </c>
      <c r="G111" s="28">
        <v>0.95</v>
      </c>
      <c r="H111" s="5"/>
      <c r="I111" s="6"/>
      <c r="J111" s="2" t="s">
        <v>30</v>
      </c>
    </row>
    <row r="112" spans="1:10" ht="42">
      <c r="A112" s="206"/>
      <c r="B112" s="146"/>
      <c r="C112" s="146"/>
      <c r="D112" s="146"/>
      <c r="E112" s="2" t="s">
        <v>93</v>
      </c>
      <c r="F112" s="112">
        <v>0.3</v>
      </c>
      <c r="G112" s="28">
        <v>0.95</v>
      </c>
      <c r="H112" s="5"/>
      <c r="I112" s="6"/>
      <c r="J112" s="64" t="s">
        <v>198</v>
      </c>
    </row>
    <row r="113" spans="1:10">
      <c r="A113" s="206"/>
      <c r="B113" s="146"/>
      <c r="C113" s="146"/>
      <c r="D113" s="146"/>
      <c r="E113" s="2" t="s">
        <v>94</v>
      </c>
      <c r="F113" s="28">
        <v>0.15</v>
      </c>
      <c r="G113" s="112">
        <v>0.95</v>
      </c>
      <c r="H113" s="5"/>
      <c r="I113" s="6"/>
      <c r="J113" s="2" t="s">
        <v>30</v>
      </c>
    </row>
    <row r="114" spans="1:10">
      <c r="A114" s="206"/>
      <c r="B114" s="146"/>
      <c r="C114" s="146"/>
      <c r="D114" s="146"/>
      <c r="E114" s="2" t="s">
        <v>95</v>
      </c>
      <c r="F114" s="28">
        <v>0.1</v>
      </c>
      <c r="G114" s="28">
        <v>0.95</v>
      </c>
      <c r="H114" s="5"/>
      <c r="I114" s="6"/>
      <c r="J114" s="2" t="s">
        <v>30</v>
      </c>
    </row>
    <row r="115" spans="1:10" ht="42">
      <c r="A115" s="206"/>
      <c r="B115" s="146"/>
      <c r="C115" s="146"/>
      <c r="D115" s="146"/>
      <c r="E115" s="2" t="s">
        <v>200</v>
      </c>
      <c r="F115" s="112">
        <v>0</v>
      </c>
      <c r="G115" s="28">
        <v>0.8</v>
      </c>
      <c r="H115" s="5"/>
      <c r="I115" s="6"/>
      <c r="J115" s="64" t="s">
        <v>199</v>
      </c>
    </row>
    <row r="116" spans="1:10" ht="21" customHeight="1">
      <c r="A116" s="151" t="s">
        <v>96</v>
      </c>
      <c r="B116" s="152"/>
      <c r="C116" s="152"/>
      <c r="D116" s="152"/>
      <c r="E116" s="153"/>
      <c r="F116" s="14">
        <f>SUM(F107:F115)</f>
        <v>1</v>
      </c>
      <c r="G116" s="52">
        <f>SUM(F107*G107,F108*G108,F110*G110,F111*G111,F112*G112,F113*G113,F114*G114,F115*G115)</f>
        <v>0.95749999999999991</v>
      </c>
      <c r="H116" s="5"/>
      <c r="I116" s="6"/>
      <c r="J116" s="120" t="s">
        <v>239</v>
      </c>
    </row>
    <row r="117" spans="1:10" ht="3" customHeight="1">
      <c r="A117" s="34"/>
      <c r="B117" s="19"/>
      <c r="C117" s="19"/>
      <c r="D117" s="19"/>
      <c r="E117" s="19"/>
      <c r="F117" s="19"/>
      <c r="G117" s="19"/>
      <c r="H117" s="19"/>
      <c r="I117" s="19"/>
      <c r="J117" s="9"/>
    </row>
    <row r="118" spans="1:10" s="73" customFormat="1" ht="25.5" customHeight="1" thickBot="1">
      <c r="A118" s="132" t="s">
        <v>169</v>
      </c>
      <c r="B118" s="133"/>
      <c r="C118" s="133"/>
      <c r="D118" s="133"/>
      <c r="E118" s="134"/>
      <c r="F118" s="135">
        <f>(G105+G116)/2</f>
        <v>0.97875000000000001</v>
      </c>
      <c r="G118" s="136"/>
      <c r="H118" s="71"/>
      <c r="I118" s="71"/>
      <c r="J118" s="72"/>
    </row>
    <row r="119" spans="1:10" ht="2.25" customHeight="1">
      <c r="A119" s="39"/>
      <c r="B119" s="40"/>
      <c r="C119" s="40"/>
      <c r="D119" s="40"/>
      <c r="E119" s="13"/>
      <c r="F119" s="14"/>
      <c r="G119" s="41"/>
      <c r="H119" s="5"/>
      <c r="I119" s="6"/>
      <c r="J119" s="2"/>
    </row>
    <row r="120" spans="1:10" s="73" customFormat="1" ht="21" customHeight="1">
      <c r="A120" s="158" t="s">
        <v>185</v>
      </c>
      <c r="B120" s="159"/>
      <c r="C120" s="159"/>
      <c r="D120" s="159"/>
      <c r="E120" s="159"/>
      <c r="F120" s="159"/>
      <c r="G120" s="159"/>
      <c r="H120" s="159"/>
      <c r="I120" s="159"/>
      <c r="J120" s="160"/>
    </row>
    <row r="121" spans="1:10">
      <c r="A121" s="214" t="s">
        <v>98</v>
      </c>
      <c r="B121" s="145" t="s">
        <v>73</v>
      </c>
      <c r="C121" s="145" t="s">
        <v>97</v>
      </c>
      <c r="D121" s="145" t="s">
        <v>61</v>
      </c>
      <c r="E121" s="2" t="s">
        <v>64</v>
      </c>
      <c r="F121" s="47">
        <v>0.05</v>
      </c>
      <c r="G121" s="48">
        <v>1</v>
      </c>
      <c r="H121" s="5"/>
      <c r="I121" s="6"/>
      <c r="J121" s="2"/>
    </row>
    <row r="122" spans="1:10">
      <c r="A122" s="215"/>
      <c r="B122" s="146"/>
      <c r="C122" s="146"/>
      <c r="D122" s="146"/>
      <c r="E122" s="2" t="s">
        <v>87</v>
      </c>
      <c r="F122" s="47">
        <v>0.1</v>
      </c>
      <c r="G122" s="48">
        <v>1</v>
      </c>
      <c r="H122" s="5"/>
      <c r="I122" s="6"/>
      <c r="J122" s="2"/>
    </row>
    <row r="123" spans="1:10">
      <c r="A123" s="215"/>
      <c r="B123" s="146"/>
      <c r="C123" s="146"/>
      <c r="D123" s="146"/>
      <c r="E123" s="2" t="s">
        <v>99</v>
      </c>
      <c r="F123" s="231">
        <v>0.25</v>
      </c>
      <c r="G123" s="222">
        <v>1</v>
      </c>
      <c r="H123" s="5"/>
      <c r="I123" s="6"/>
      <c r="J123" s="199" t="s">
        <v>196</v>
      </c>
    </row>
    <row r="124" spans="1:10">
      <c r="A124" s="215"/>
      <c r="B124" s="146"/>
      <c r="C124" s="146"/>
      <c r="D124" s="146"/>
      <c r="E124" s="2" t="s">
        <v>100</v>
      </c>
      <c r="F124" s="232"/>
      <c r="G124" s="223"/>
      <c r="H124" s="5"/>
      <c r="I124" s="6"/>
      <c r="J124" s="200"/>
    </row>
    <row r="125" spans="1:10">
      <c r="A125" s="215"/>
      <c r="B125" s="146"/>
      <c r="C125" s="146"/>
      <c r="D125" s="146"/>
      <c r="E125" s="2" t="s">
        <v>120</v>
      </c>
      <c r="F125" s="232"/>
      <c r="G125" s="223"/>
      <c r="H125" s="5"/>
      <c r="I125" s="6"/>
      <c r="J125" s="200"/>
    </row>
    <row r="126" spans="1:10">
      <c r="A126" s="215"/>
      <c r="B126" s="146"/>
      <c r="C126" s="146"/>
      <c r="D126" s="146"/>
      <c r="E126" s="2" t="s">
        <v>160</v>
      </c>
      <c r="F126" s="232"/>
      <c r="G126" s="223"/>
      <c r="H126" s="5"/>
      <c r="I126" s="6"/>
      <c r="J126" s="200"/>
    </row>
    <row r="127" spans="1:10">
      <c r="A127" s="215"/>
      <c r="B127" s="146"/>
      <c r="C127" s="146"/>
      <c r="D127" s="146"/>
      <c r="E127" s="2" t="s">
        <v>161</v>
      </c>
      <c r="F127" s="233"/>
      <c r="G127" s="224"/>
      <c r="H127" s="5"/>
      <c r="I127" s="6"/>
      <c r="J127" s="201"/>
    </row>
    <row r="128" spans="1:10">
      <c r="A128" s="215"/>
      <c r="B128" s="146"/>
      <c r="C128" s="146"/>
      <c r="D128" s="146"/>
      <c r="E128" s="2" t="s">
        <v>101</v>
      </c>
      <c r="F128" s="231">
        <v>0.25</v>
      </c>
      <c r="G128" s="222">
        <v>0.92</v>
      </c>
      <c r="H128" s="5"/>
      <c r="I128" s="6"/>
      <c r="J128" s="202" t="s">
        <v>197</v>
      </c>
    </row>
    <row r="129" spans="1:10">
      <c r="A129" s="215"/>
      <c r="B129" s="146"/>
      <c r="C129" s="146"/>
      <c r="D129" s="146"/>
      <c r="E129" s="2" t="s">
        <v>104</v>
      </c>
      <c r="F129" s="232"/>
      <c r="G129" s="223"/>
      <c r="H129" s="5"/>
      <c r="I129" s="6"/>
      <c r="J129" s="203"/>
    </row>
    <row r="130" spans="1:10">
      <c r="A130" s="215"/>
      <c r="B130" s="146"/>
      <c r="C130" s="146"/>
      <c r="D130" s="146"/>
      <c r="E130" s="2" t="s">
        <v>105</v>
      </c>
      <c r="F130" s="232"/>
      <c r="G130" s="223"/>
      <c r="H130" s="5"/>
      <c r="I130" s="6"/>
      <c r="J130" s="203"/>
    </row>
    <row r="131" spans="1:10">
      <c r="A131" s="215"/>
      <c r="B131" s="146"/>
      <c r="C131" s="146"/>
      <c r="D131" s="146"/>
      <c r="E131" s="2" t="s">
        <v>103</v>
      </c>
      <c r="F131" s="233"/>
      <c r="G131" s="224"/>
      <c r="H131" s="5"/>
      <c r="I131" s="6"/>
      <c r="J131" s="204"/>
    </row>
    <row r="132" spans="1:10">
      <c r="A132" s="215"/>
      <c r="B132" s="146"/>
      <c r="C132" s="146"/>
      <c r="D132" s="146"/>
      <c r="E132" s="2" t="s">
        <v>106</v>
      </c>
      <c r="F132" s="47">
        <v>0.15</v>
      </c>
      <c r="G132" s="48">
        <v>0.9</v>
      </c>
      <c r="H132" s="5"/>
      <c r="I132" s="6"/>
      <c r="J132" s="2"/>
    </row>
    <row r="133" spans="1:10">
      <c r="A133" s="215"/>
      <c r="B133" s="146"/>
      <c r="C133" s="146"/>
      <c r="D133" s="146"/>
      <c r="E133" s="2" t="s">
        <v>107</v>
      </c>
      <c r="F133" s="47">
        <v>0.2</v>
      </c>
      <c r="G133" s="48">
        <v>1</v>
      </c>
      <c r="H133" s="5"/>
      <c r="I133" s="6"/>
      <c r="J133" s="2"/>
    </row>
    <row r="134" spans="1:10" ht="52.5">
      <c r="A134" s="151" t="s">
        <v>102</v>
      </c>
      <c r="B134" s="152"/>
      <c r="C134" s="152"/>
      <c r="D134" s="152"/>
      <c r="E134" s="153"/>
      <c r="F134" s="3">
        <f>SUM(F121:F133)</f>
        <v>1</v>
      </c>
      <c r="G134" s="113">
        <f>SUM(F121*G121,F122*G122,F123*G123,F128*G128,F132*G132,F133*G133)</f>
        <v>0.96500000000000008</v>
      </c>
      <c r="H134" s="5"/>
      <c r="I134" s="6"/>
      <c r="J134" s="121" t="s">
        <v>246</v>
      </c>
    </row>
    <row r="135" spans="1:10" ht="4.5" customHeight="1">
      <c r="A135" s="33"/>
      <c r="B135" s="26"/>
      <c r="C135" s="26"/>
      <c r="D135" s="26"/>
      <c r="E135" s="26"/>
      <c r="F135" s="46"/>
      <c r="G135" s="27"/>
      <c r="H135" s="27"/>
      <c r="I135" s="25"/>
      <c r="J135" s="26"/>
    </row>
    <row r="136" spans="1:10" hidden="1">
      <c r="A136" s="225" t="s">
        <v>65</v>
      </c>
      <c r="B136" s="213" t="s">
        <v>74</v>
      </c>
      <c r="C136" s="213" t="s">
        <v>97</v>
      </c>
      <c r="D136" s="210" t="s">
        <v>61</v>
      </c>
      <c r="E136" s="26" t="s">
        <v>41</v>
      </c>
      <c r="F136" s="184">
        <v>0.5</v>
      </c>
      <c r="G136" s="234">
        <v>1</v>
      </c>
      <c r="H136" s="27"/>
      <c r="I136" s="25"/>
      <c r="J136" s="26"/>
    </row>
    <row r="137" spans="1:10" hidden="1">
      <c r="A137" s="226"/>
      <c r="B137" s="213"/>
      <c r="C137" s="213"/>
      <c r="D137" s="211"/>
      <c r="E137" s="26" t="s">
        <v>42</v>
      </c>
      <c r="F137" s="185"/>
      <c r="G137" s="235"/>
      <c r="H137" s="27"/>
      <c r="I137" s="25"/>
      <c r="J137" s="116" t="s">
        <v>4</v>
      </c>
    </row>
    <row r="138" spans="1:10" ht="21" hidden="1">
      <c r="A138" s="226"/>
      <c r="B138" s="213"/>
      <c r="C138" s="213"/>
      <c r="D138" s="211"/>
      <c r="E138" s="26" t="s">
        <v>122</v>
      </c>
      <c r="F138" s="185"/>
      <c r="G138" s="235"/>
      <c r="H138" s="27"/>
      <c r="I138" s="25"/>
      <c r="J138" s="116" t="s">
        <v>4</v>
      </c>
    </row>
    <row r="139" spans="1:10" hidden="1">
      <c r="A139" s="226"/>
      <c r="B139" s="213"/>
      <c r="C139" s="213"/>
      <c r="D139" s="211"/>
      <c r="E139" s="25" t="s">
        <v>123</v>
      </c>
      <c r="F139" s="185"/>
      <c r="G139" s="235"/>
      <c r="H139" s="27"/>
      <c r="I139" s="25"/>
      <c r="J139" s="116" t="s">
        <v>4</v>
      </c>
    </row>
    <row r="140" spans="1:10" hidden="1">
      <c r="A140" s="226"/>
      <c r="B140" s="213"/>
      <c r="C140" s="213"/>
      <c r="D140" s="211"/>
      <c r="E140" s="25" t="s">
        <v>121</v>
      </c>
      <c r="F140" s="186"/>
      <c r="G140" s="236"/>
      <c r="H140" s="27"/>
      <c r="I140" s="25"/>
      <c r="J140" s="116" t="s">
        <v>4</v>
      </c>
    </row>
    <row r="141" spans="1:10" ht="21" hidden="1">
      <c r="A141" s="226"/>
      <c r="B141" s="213"/>
      <c r="C141" s="213"/>
      <c r="D141" s="211"/>
      <c r="E141" s="26" t="s">
        <v>43</v>
      </c>
      <c r="F141" s="184">
        <v>0.2</v>
      </c>
      <c r="G141" s="228">
        <v>1</v>
      </c>
      <c r="H141" s="27"/>
      <c r="I141" s="25"/>
      <c r="J141" s="116" t="s">
        <v>140</v>
      </c>
    </row>
    <row r="142" spans="1:10" hidden="1">
      <c r="A142" s="226"/>
      <c r="B142" s="213"/>
      <c r="C142" s="213"/>
      <c r="D142" s="211"/>
      <c r="E142" s="26" t="s">
        <v>138</v>
      </c>
      <c r="F142" s="185"/>
      <c r="G142" s="229"/>
      <c r="H142" s="27"/>
      <c r="I142" s="25"/>
      <c r="J142" s="116" t="s">
        <v>4</v>
      </c>
    </row>
    <row r="143" spans="1:10" hidden="1">
      <c r="A143" s="226"/>
      <c r="B143" s="213"/>
      <c r="C143" s="213"/>
      <c r="D143" s="211"/>
      <c r="E143" s="26" t="s">
        <v>139</v>
      </c>
      <c r="F143" s="186"/>
      <c r="G143" s="230"/>
      <c r="H143" s="27"/>
      <c r="I143" s="25"/>
      <c r="J143" s="116" t="s">
        <v>4</v>
      </c>
    </row>
    <row r="144" spans="1:10" hidden="1">
      <c r="A144" s="226"/>
      <c r="B144" s="213"/>
      <c r="C144" s="213"/>
      <c r="D144" s="211"/>
      <c r="E144" s="26" t="s">
        <v>44</v>
      </c>
      <c r="F144" s="184">
        <v>0.15</v>
      </c>
      <c r="G144" s="234">
        <v>1</v>
      </c>
      <c r="H144" s="27"/>
      <c r="I144" s="25"/>
      <c r="J144" s="216" t="s">
        <v>4</v>
      </c>
    </row>
    <row r="145" spans="1:10" hidden="1">
      <c r="A145" s="226"/>
      <c r="B145" s="213"/>
      <c r="C145" s="213"/>
      <c r="D145" s="211"/>
      <c r="E145" s="26" t="s">
        <v>114</v>
      </c>
      <c r="F145" s="185"/>
      <c r="G145" s="235"/>
      <c r="H145" s="27"/>
      <c r="I145" s="25"/>
      <c r="J145" s="217"/>
    </row>
    <row r="146" spans="1:10" ht="21" hidden="1">
      <c r="A146" s="226"/>
      <c r="B146" s="213"/>
      <c r="C146" s="213"/>
      <c r="D146" s="211"/>
      <c r="E146" s="26" t="s">
        <v>113</v>
      </c>
      <c r="F146" s="186"/>
      <c r="G146" s="236"/>
      <c r="H146" s="27"/>
      <c r="I146" s="25"/>
      <c r="J146" s="218"/>
    </row>
    <row r="147" spans="1:10" ht="10.5" hidden="1" customHeight="1">
      <c r="A147" s="226"/>
      <c r="B147" s="213"/>
      <c r="C147" s="213"/>
      <c r="D147" s="211"/>
      <c r="E147" s="26" t="s">
        <v>118</v>
      </c>
      <c r="F147" s="184">
        <v>0.1</v>
      </c>
      <c r="G147" s="234">
        <v>1</v>
      </c>
      <c r="H147" s="27"/>
      <c r="I147" s="25"/>
      <c r="J147" s="216" t="s">
        <v>4</v>
      </c>
    </row>
    <row r="148" spans="1:10" hidden="1">
      <c r="A148" s="226"/>
      <c r="B148" s="213"/>
      <c r="C148" s="213"/>
      <c r="D148" s="211"/>
      <c r="E148" s="26" t="s">
        <v>117</v>
      </c>
      <c r="F148" s="185"/>
      <c r="G148" s="235"/>
      <c r="H148" s="27"/>
      <c r="I148" s="25"/>
      <c r="J148" s="217"/>
    </row>
    <row r="149" spans="1:10" hidden="1">
      <c r="A149" s="226"/>
      <c r="B149" s="213"/>
      <c r="C149" s="213"/>
      <c r="D149" s="211"/>
      <c r="E149" s="26" t="s">
        <v>119</v>
      </c>
      <c r="F149" s="185"/>
      <c r="G149" s="235"/>
      <c r="H149" s="27"/>
      <c r="I149" s="25"/>
      <c r="J149" s="217"/>
    </row>
    <row r="150" spans="1:10" hidden="1">
      <c r="A150" s="226"/>
      <c r="B150" s="213"/>
      <c r="C150" s="213"/>
      <c r="D150" s="211"/>
      <c r="E150" s="26" t="s">
        <v>141</v>
      </c>
      <c r="F150" s="186"/>
      <c r="G150" s="236"/>
      <c r="H150" s="27"/>
      <c r="I150" s="25"/>
      <c r="J150" s="218"/>
    </row>
    <row r="151" spans="1:10" ht="21" hidden="1">
      <c r="A151" s="227"/>
      <c r="B151" s="213"/>
      <c r="C151" s="213"/>
      <c r="D151" s="212"/>
      <c r="E151" s="2" t="s">
        <v>115</v>
      </c>
      <c r="F151" s="28">
        <v>0.05</v>
      </c>
      <c r="G151" s="29">
        <v>1</v>
      </c>
      <c r="H151" s="27"/>
      <c r="I151" s="25"/>
      <c r="J151" s="116" t="s">
        <v>4</v>
      </c>
    </row>
    <row r="152" spans="1:10" ht="21" customHeight="1">
      <c r="A152" s="151" t="s">
        <v>35</v>
      </c>
      <c r="B152" s="152"/>
      <c r="C152" s="152"/>
      <c r="D152" s="152"/>
      <c r="E152" s="153"/>
      <c r="F152" s="108">
        <f>SUM(F136:F151)</f>
        <v>1</v>
      </c>
      <c r="G152" s="207">
        <v>1</v>
      </c>
      <c r="H152" s="5"/>
      <c r="I152" s="6"/>
      <c r="J152" s="115" t="s">
        <v>238</v>
      </c>
    </row>
    <row r="153" spans="1:10" hidden="1">
      <c r="A153" s="237" t="s">
        <v>124</v>
      </c>
      <c r="B153" s="145" t="s">
        <v>58</v>
      </c>
      <c r="C153" s="145" t="s">
        <v>97</v>
      </c>
      <c r="D153" s="145" t="s">
        <v>125</v>
      </c>
      <c r="E153" s="2" t="s">
        <v>64</v>
      </c>
      <c r="F153" s="47">
        <v>0.1</v>
      </c>
      <c r="G153" s="208"/>
      <c r="H153" s="5"/>
      <c r="I153" s="6"/>
      <c r="J153" s="2"/>
    </row>
    <row r="154" spans="1:10" hidden="1">
      <c r="A154" s="238"/>
      <c r="B154" s="146"/>
      <c r="C154" s="146"/>
      <c r="D154" s="146"/>
      <c r="E154" s="2" t="s">
        <v>126</v>
      </c>
      <c r="F154" s="47">
        <v>0.1</v>
      </c>
      <c r="G154" s="208"/>
      <c r="H154" s="5"/>
      <c r="I154" s="6"/>
      <c r="J154" s="2"/>
    </row>
    <row r="155" spans="1:10" hidden="1">
      <c r="A155" s="238"/>
      <c r="B155" s="146"/>
      <c r="C155" s="146"/>
      <c r="D155" s="146"/>
      <c r="E155" s="2" t="s">
        <v>127</v>
      </c>
      <c r="F155" s="47">
        <v>0.4</v>
      </c>
      <c r="G155" s="208"/>
      <c r="H155" s="5"/>
      <c r="I155" s="6"/>
      <c r="J155" s="2"/>
    </row>
    <row r="156" spans="1:10" hidden="1">
      <c r="A156" s="238"/>
      <c r="B156" s="146"/>
      <c r="C156" s="146"/>
      <c r="D156" s="146"/>
      <c r="E156" s="2" t="s">
        <v>128</v>
      </c>
      <c r="F156" s="47">
        <v>0.25</v>
      </c>
      <c r="G156" s="209"/>
      <c r="H156" s="5"/>
      <c r="I156" s="6"/>
      <c r="J156" s="2"/>
    </row>
    <row r="157" spans="1:10" hidden="1">
      <c r="A157" s="239"/>
      <c r="B157" s="147"/>
      <c r="C157" s="147"/>
      <c r="D157" s="147"/>
      <c r="E157" s="2" t="s">
        <v>142</v>
      </c>
      <c r="F157" s="47">
        <v>0.15</v>
      </c>
      <c r="G157" s="48">
        <v>1</v>
      </c>
      <c r="H157" s="5"/>
      <c r="I157" s="6"/>
      <c r="J157" s="2"/>
    </row>
    <row r="158" spans="1:10" ht="4.5" customHeight="1">
      <c r="A158" s="129"/>
      <c r="B158" s="130"/>
      <c r="C158" s="130"/>
      <c r="D158" s="130"/>
      <c r="E158" s="130"/>
      <c r="F158" s="130"/>
      <c r="G158" s="130"/>
      <c r="H158" s="130"/>
      <c r="I158" s="130"/>
      <c r="J158" s="131"/>
    </row>
    <row r="159" spans="1:10">
      <c r="A159" s="167" t="s">
        <v>57</v>
      </c>
      <c r="B159" s="145" t="s">
        <v>58</v>
      </c>
      <c r="C159" s="145" t="s">
        <v>97</v>
      </c>
      <c r="D159" s="164" t="s">
        <v>62</v>
      </c>
      <c r="E159" s="2" t="s">
        <v>34</v>
      </c>
      <c r="F159" s="3">
        <v>0.05</v>
      </c>
      <c r="G159" s="4">
        <v>1</v>
      </c>
      <c r="H159" s="5"/>
      <c r="I159" s="6"/>
      <c r="J159" s="161" t="s">
        <v>116</v>
      </c>
    </row>
    <row r="160" spans="1:10">
      <c r="A160" s="168"/>
      <c r="B160" s="146"/>
      <c r="C160" s="146"/>
      <c r="D160" s="165"/>
      <c r="E160" s="2" t="s">
        <v>108</v>
      </c>
      <c r="F160" s="3">
        <v>0.1</v>
      </c>
      <c r="G160" s="4">
        <v>1</v>
      </c>
      <c r="H160" s="5"/>
      <c r="I160" s="6"/>
      <c r="J160" s="162"/>
    </row>
    <row r="161" spans="1:10">
      <c r="A161" s="168"/>
      <c r="B161" s="146"/>
      <c r="C161" s="146"/>
      <c r="D161" s="165"/>
      <c r="E161" s="2" t="s">
        <v>109</v>
      </c>
      <c r="F161" s="3">
        <v>0.1</v>
      </c>
      <c r="G161" s="4">
        <v>0.8</v>
      </c>
      <c r="H161" s="5"/>
      <c r="I161" s="6"/>
      <c r="J161" s="162"/>
    </row>
    <row r="162" spans="1:10">
      <c r="A162" s="168"/>
      <c r="B162" s="146"/>
      <c r="C162" s="146"/>
      <c r="D162" s="165"/>
      <c r="E162" s="2" t="s">
        <v>110</v>
      </c>
      <c r="F162" s="3">
        <v>0.4</v>
      </c>
      <c r="G162" s="4">
        <v>1</v>
      </c>
      <c r="H162" s="5"/>
      <c r="I162" s="6"/>
      <c r="J162" s="162"/>
    </row>
    <row r="163" spans="1:10">
      <c r="A163" s="168"/>
      <c r="B163" s="146"/>
      <c r="C163" s="146"/>
      <c r="D163" s="165"/>
      <c r="E163" s="2" t="s">
        <v>111</v>
      </c>
      <c r="F163" s="3">
        <v>0.2</v>
      </c>
      <c r="G163" s="4">
        <v>1</v>
      </c>
      <c r="H163" s="5"/>
      <c r="I163" s="6"/>
      <c r="J163" s="162"/>
    </row>
    <row r="164" spans="1:10">
      <c r="A164" s="169"/>
      <c r="B164" s="147"/>
      <c r="C164" s="147"/>
      <c r="D164" s="166"/>
      <c r="E164" s="2" t="s">
        <v>112</v>
      </c>
      <c r="F164" s="3">
        <v>0.15</v>
      </c>
      <c r="G164" s="4">
        <v>0</v>
      </c>
      <c r="H164" s="5"/>
      <c r="I164" s="6"/>
      <c r="J164" s="163"/>
    </row>
    <row r="165" spans="1:10" s="38" customFormat="1" ht="21" customHeight="1">
      <c r="A165" s="151" t="s">
        <v>86</v>
      </c>
      <c r="B165" s="152"/>
      <c r="C165" s="152"/>
      <c r="D165" s="152"/>
      <c r="E165" s="153"/>
      <c r="F165" s="49">
        <f t="shared" ref="F165" si="0">SUM(F159:F164)</f>
        <v>1</v>
      </c>
      <c r="G165" s="50">
        <v>0.84</v>
      </c>
      <c r="H165" s="36"/>
      <c r="I165" s="37"/>
      <c r="J165" s="35"/>
    </row>
    <row r="166" spans="1:10" s="38" customFormat="1" ht="5.25" customHeight="1">
      <c r="A166" s="39"/>
      <c r="B166" s="86"/>
      <c r="C166" s="86"/>
      <c r="D166" s="86"/>
      <c r="E166" s="87"/>
      <c r="F166" s="88"/>
      <c r="G166" s="92"/>
      <c r="H166" s="89"/>
      <c r="I166" s="90"/>
      <c r="J166" s="91"/>
    </row>
    <row r="167" spans="1:10" s="73" customFormat="1" ht="25.5" customHeight="1" thickBot="1">
      <c r="A167" s="132" t="s">
        <v>170</v>
      </c>
      <c r="B167" s="133"/>
      <c r="C167" s="133"/>
      <c r="D167" s="133"/>
      <c r="E167" s="134"/>
      <c r="F167" s="135">
        <f>(G134+G152+G165)/3</f>
        <v>0.93500000000000005</v>
      </c>
      <c r="G167" s="136"/>
      <c r="H167" s="71"/>
      <c r="I167" s="71"/>
      <c r="J167" s="72"/>
    </row>
    <row r="168" spans="1:10" s="73" customFormat="1" ht="25.5" customHeight="1">
      <c r="A168" s="240" t="s">
        <v>186</v>
      </c>
      <c r="B168" s="241"/>
      <c r="C168" s="241"/>
      <c r="D168" s="241"/>
      <c r="E168" s="241"/>
      <c r="F168" s="241"/>
      <c r="G168" s="241"/>
      <c r="H168" s="241"/>
      <c r="I168" s="241"/>
      <c r="J168" s="242"/>
    </row>
    <row r="169" spans="1:10" ht="10.5" hidden="1" customHeight="1">
      <c r="A169" s="142" t="s">
        <v>129</v>
      </c>
      <c r="B169" s="145" t="s">
        <v>71</v>
      </c>
      <c r="C169" s="53"/>
      <c r="D169" s="53"/>
      <c r="E169" s="2" t="s">
        <v>130</v>
      </c>
      <c r="F169" s="148">
        <v>0.15</v>
      </c>
      <c r="G169" s="148">
        <v>1</v>
      </c>
      <c r="H169" s="5"/>
      <c r="I169" s="6"/>
      <c r="J169" s="26"/>
    </row>
    <row r="170" spans="1:10" hidden="1">
      <c r="A170" s="143"/>
      <c r="B170" s="146"/>
      <c r="C170" s="54"/>
      <c r="D170" s="54"/>
      <c r="E170" s="2" t="s">
        <v>131</v>
      </c>
      <c r="F170" s="149"/>
      <c r="G170" s="149"/>
      <c r="H170" s="5"/>
      <c r="I170" s="6"/>
      <c r="J170" s="26"/>
    </row>
    <row r="171" spans="1:10" hidden="1">
      <c r="A171" s="143"/>
      <c r="B171" s="146"/>
      <c r="C171" s="54"/>
      <c r="D171" s="54"/>
      <c r="E171" s="2" t="s">
        <v>132</v>
      </c>
      <c r="F171" s="150"/>
      <c r="G171" s="150"/>
      <c r="H171" s="5"/>
      <c r="I171" s="6"/>
      <c r="J171" s="26"/>
    </row>
    <row r="172" spans="1:10" hidden="1">
      <c r="A172" s="143"/>
      <c r="B172" s="146"/>
      <c r="C172" s="54" t="s">
        <v>137</v>
      </c>
      <c r="D172" s="54" t="s">
        <v>61</v>
      </c>
      <c r="E172" s="2" t="s">
        <v>133</v>
      </c>
      <c r="F172" s="3">
        <v>0.4</v>
      </c>
      <c r="G172" s="3">
        <v>1</v>
      </c>
      <c r="H172" s="5"/>
      <c r="I172" s="6"/>
      <c r="J172" s="26"/>
    </row>
    <row r="173" spans="1:10" hidden="1">
      <c r="A173" s="143"/>
      <c r="B173" s="146"/>
      <c r="C173" s="54"/>
      <c r="D173" s="54"/>
      <c r="E173" s="2" t="s">
        <v>134</v>
      </c>
      <c r="F173" s="3">
        <v>0.3</v>
      </c>
      <c r="G173" s="3">
        <v>1</v>
      </c>
      <c r="H173" s="5"/>
      <c r="I173" s="6"/>
      <c r="J173" s="26"/>
    </row>
    <row r="174" spans="1:10" hidden="1">
      <c r="A174" s="143"/>
      <c r="B174" s="146"/>
      <c r="C174" s="54"/>
      <c r="D174" s="54"/>
      <c r="E174" s="2" t="s">
        <v>135</v>
      </c>
      <c r="F174" s="3">
        <v>0.1</v>
      </c>
      <c r="G174" s="4">
        <v>1</v>
      </c>
      <c r="H174" s="5"/>
      <c r="I174" s="6"/>
      <c r="J174" s="26"/>
    </row>
    <row r="175" spans="1:10" hidden="1">
      <c r="A175" s="144"/>
      <c r="B175" s="147"/>
      <c r="C175" s="54"/>
      <c r="D175" s="54"/>
      <c r="E175" s="16" t="s">
        <v>136</v>
      </c>
      <c r="F175" s="55">
        <v>0.05</v>
      </c>
      <c r="G175" s="56">
        <v>1</v>
      </c>
      <c r="H175" s="17"/>
      <c r="I175" s="18"/>
      <c r="J175" s="26"/>
    </row>
    <row r="176" spans="1:10" ht="21" customHeight="1">
      <c r="A176" s="151" t="s">
        <v>159</v>
      </c>
      <c r="B176" s="152"/>
      <c r="C176" s="152"/>
      <c r="D176" s="152"/>
      <c r="E176" s="153"/>
      <c r="F176" s="100">
        <f>SUM(F169:F175)</f>
        <v>1</v>
      </c>
      <c r="G176" s="101">
        <v>1</v>
      </c>
      <c r="H176" s="17"/>
      <c r="I176" s="18"/>
      <c r="J176" s="2"/>
    </row>
    <row r="177" spans="1:11" s="38" customFormat="1" ht="5.25" customHeight="1">
      <c r="A177" s="84"/>
      <c r="B177" s="85"/>
      <c r="C177" s="85"/>
      <c r="D177" s="85"/>
      <c r="E177" s="85"/>
      <c r="F177" s="102"/>
      <c r="G177" s="103"/>
      <c r="H177" s="97"/>
      <c r="I177" s="98"/>
      <c r="J177" s="99"/>
    </row>
    <row r="178" spans="1:11" ht="10.5" customHeight="1">
      <c r="A178" s="219" t="s">
        <v>187</v>
      </c>
      <c r="B178" s="145" t="s">
        <v>188</v>
      </c>
      <c r="C178" s="154" t="s">
        <v>191</v>
      </c>
      <c r="D178" s="154" t="s">
        <v>61</v>
      </c>
      <c r="E178" s="105" t="s">
        <v>189</v>
      </c>
      <c r="F178" s="108">
        <v>0.1</v>
      </c>
      <c r="G178" s="108">
        <v>1</v>
      </c>
      <c r="H178" s="68"/>
      <c r="I178" s="69"/>
      <c r="J178" s="66" t="s">
        <v>30</v>
      </c>
    </row>
    <row r="179" spans="1:11" s="104" customFormat="1" ht="10.5" customHeight="1">
      <c r="A179" s="220"/>
      <c r="B179" s="146"/>
      <c r="C179" s="154"/>
      <c r="D179" s="154"/>
      <c r="E179" s="105" t="s">
        <v>190</v>
      </c>
      <c r="F179" s="109">
        <v>0.1</v>
      </c>
      <c r="G179" s="109">
        <v>1</v>
      </c>
      <c r="H179" s="68"/>
      <c r="I179" s="69"/>
      <c r="J179" s="66" t="s">
        <v>30</v>
      </c>
    </row>
    <row r="180" spans="1:11">
      <c r="A180" s="220"/>
      <c r="B180" s="146"/>
      <c r="C180" s="154"/>
      <c r="D180" s="154"/>
      <c r="E180" s="106" t="s">
        <v>192</v>
      </c>
      <c r="F180" s="109">
        <v>0.3</v>
      </c>
      <c r="G180" s="110">
        <v>0.85</v>
      </c>
      <c r="H180" s="27"/>
      <c r="I180" s="25"/>
      <c r="J180" s="66" t="s">
        <v>30</v>
      </c>
    </row>
    <row r="181" spans="1:11">
      <c r="A181" s="220"/>
      <c r="B181" s="146"/>
      <c r="C181" s="154"/>
      <c r="D181" s="154"/>
      <c r="E181" s="106" t="s">
        <v>193</v>
      </c>
      <c r="F181" s="109">
        <v>0.1</v>
      </c>
      <c r="G181" s="110">
        <v>0.85</v>
      </c>
      <c r="H181" s="27"/>
      <c r="I181" s="25"/>
      <c r="J181" s="66" t="s">
        <v>30</v>
      </c>
    </row>
    <row r="182" spans="1:11">
      <c r="A182" s="220"/>
      <c r="B182" s="146"/>
      <c r="C182" s="154"/>
      <c r="D182" s="154"/>
      <c r="E182" s="106" t="s">
        <v>194</v>
      </c>
      <c r="F182" s="109">
        <v>0.3</v>
      </c>
      <c r="G182" s="110">
        <v>0.85</v>
      </c>
      <c r="H182" s="27"/>
      <c r="I182" s="25"/>
      <c r="J182" s="66" t="s">
        <v>30</v>
      </c>
    </row>
    <row r="183" spans="1:11" ht="20.25" customHeight="1">
      <c r="A183" s="221"/>
      <c r="B183" s="147"/>
      <c r="C183" s="155"/>
      <c r="D183" s="155"/>
      <c r="E183" s="106" t="s">
        <v>195</v>
      </c>
      <c r="F183" s="109">
        <v>0.1</v>
      </c>
      <c r="G183" s="110">
        <v>0</v>
      </c>
      <c r="H183" s="27"/>
      <c r="I183" s="25"/>
      <c r="J183" s="111"/>
    </row>
    <row r="184" spans="1:11" ht="21" customHeight="1">
      <c r="A184" s="151" t="s">
        <v>40</v>
      </c>
      <c r="B184" s="152"/>
      <c r="C184" s="152"/>
      <c r="D184" s="152"/>
      <c r="E184" s="153"/>
      <c r="F184" s="14">
        <f>SUM(F178:F183)</f>
        <v>0.99999999999999989</v>
      </c>
      <c r="G184" s="107">
        <f>SUM(F178*G178,F179*G179,F180*G180,F181*G181,F182*G182,F183*G183)</f>
        <v>0.79500000000000004</v>
      </c>
      <c r="H184" s="5"/>
      <c r="I184" s="6"/>
      <c r="J184" s="121" t="s">
        <v>245</v>
      </c>
    </row>
    <row r="185" spans="1:11" s="38" customFormat="1" ht="5.25" customHeight="1">
      <c r="A185" s="84"/>
      <c r="B185" s="85"/>
      <c r="C185" s="85"/>
      <c r="D185" s="85"/>
      <c r="E185" s="85"/>
      <c r="F185" s="102"/>
      <c r="G185" s="103"/>
      <c r="H185" s="97"/>
      <c r="I185" s="98"/>
      <c r="J185" s="99"/>
    </row>
    <row r="186" spans="1:11">
      <c r="A186" s="156" t="s">
        <v>50</v>
      </c>
      <c r="B186" s="154" t="s">
        <v>72</v>
      </c>
      <c r="C186" s="154" t="s">
        <v>56</v>
      </c>
      <c r="D186" s="154" t="s">
        <v>62</v>
      </c>
      <c r="E186" s="66" t="s">
        <v>36</v>
      </c>
      <c r="F186" s="65">
        <v>0.15</v>
      </c>
      <c r="G186" s="67">
        <v>1</v>
      </c>
      <c r="H186" s="68"/>
      <c r="I186" s="69"/>
      <c r="J186" s="70" t="s">
        <v>4</v>
      </c>
    </row>
    <row r="187" spans="1:11" ht="105">
      <c r="A187" s="156"/>
      <c r="B187" s="154"/>
      <c r="C187" s="154"/>
      <c r="D187" s="154"/>
      <c r="E187" s="26" t="s">
        <v>51</v>
      </c>
      <c r="F187" s="28">
        <v>0.2</v>
      </c>
      <c r="G187" s="29">
        <v>1</v>
      </c>
      <c r="H187" s="27"/>
      <c r="I187" s="25"/>
      <c r="J187" s="121" t="s">
        <v>241</v>
      </c>
    </row>
    <row r="188" spans="1:11">
      <c r="A188" s="156"/>
      <c r="B188" s="154"/>
      <c r="C188" s="154"/>
      <c r="D188" s="154"/>
      <c r="E188" s="26" t="s">
        <v>52</v>
      </c>
      <c r="F188" s="28">
        <v>0.35</v>
      </c>
      <c r="G188" s="29">
        <v>0.9</v>
      </c>
      <c r="H188" s="27"/>
      <c r="I188" s="25"/>
      <c r="J188" s="26" t="s">
        <v>37</v>
      </c>
    </row>
    <row r="189" spans="1:11">
      <c r="A189" s="156"/>
      <c r="B189" s="154"/>
      <c r="C189" s="154"/>
      <c r="D189" s="154"/>
      <c r="E189" s="26" t="s">
        <v>38</v>
      </c>
      <c r="F189" s="28">
        <v>0.1</v>
      </c>
      <c r="G189" s="29">
        <v>0.9</v>
      </c>
      <c r="H189" s="27"/>
      <c r="I189" s="25"/>
      <c r="J189" s="26" t="s">
        <v>37</v>
      </c>
    </row>
    <row r="190" spans="1:11" ht="20.25" customHeight="1">
      <c r="A190" s="157"/>
      <c r="B190" s="155"/>
      <c r="C190" s="155"/>
      <c r="D190" s="155"/>
      <c r="E190" s="42" t="s">
        <v>55</v>
      </c>
      <c r="F190" s="28">
        <v>0.2</v>
      </c>
      <c r="G190" s="29">
        <v>0.9</v>
      </c>
      <c r="H190" s="27"/>
      <c r="I190" s="25"/>
      <c r="J190" s="26" t="s">
        <v>39</v>
      </c>
      <c r="K190" s="1" t="s">
        <v>67</v>
      </c>
    </row>
    <row r="191" spans="1:11" ht="21" customHeight="1">
      <c r="A191" s="151" t="s">
        <v>40</v>
      </c>
      <c r="B191" s="152"/>
      <c r="C191" s="152"/>
      <c r="D191" s="152"/>
      <c r="E191" s="153"/>
      <c r="F191" s="14">
        <f>SUM(F186:F190)</f>
        <v>1</v>
      </c>
      <c r="G191" s="30">
        <v>0.92</v>
      </c>
      <c r="H191" s="5"/>
      <c r="I191" s="6"/>
      <c r="J191" s="2"/>
    </row>
    <row r="192" spans="1:11" ht="4.5" customHeight="1">
      <c r="A192" s="129"/>
      <c r="B192" s="130"/>
      <c r="C192" s="130"/>
      <c r="D192" s="130"/>
      <c r="E192" s="130"/>
      <c r="F192" s="130"/>
      <c r="G192" s="130"/>
      <c r="H192" s="130"/>
      <c r="I192" s="130"/>
      <c r="J192" s="131"/>
    </row>
    <row r="193" spans="1:10" s="73" customFormat="1" ht="25.5" customHeight="1" thickBot="1">
      <c r="A193" s="132" t="s">
        <v>171</v>
      </c>
      <c r="B193" s="133"/>
      <c r="C193" s="133"/>
      <c r="D193" s="133"/>
      <c r="E193" s="134"/>
      <c r="F193" s="135">
        <f>(G191+G184+G176)/3</f>
        <v>0.90499999999999992</v>
      </c>
      <c r="G193" s="136"/>
      <c r="H193" s="71"/>
      <c r="I193" s="71"/>
      <c r="J193" s="72"/>
    </row>
    <row r="194" spans="1:10" s="73" customFormat="1" ht="2.25" customHeight="1" thickBot="1">
      <c r="A194" s="76"/>
      <c r="B194" s="77"/>
      <c r="C194" s="77"/>
      <c r="D194" s="77"/>
      <c r="E194" s="78"/>
      <c r="F194" s="74"/>
      <c r="G194" s="75"/>
      <c r="H194" s="71"/>
      <c r="I194" s="71"/>
      <c r="J194" s="72"/>
    </row>
    <row r="195" spans="1:10" s="73" customFormat="1" ht="25.5" customHeight="1" thickBot="1">
      <c r="A195" s="137" t="s">
        <v>172</v>
      </c>
      <c r="B195" s="138"/>
      <c r="C195" s="138"/>
      <c r="D195" s="138"/>
      <c r="E195" s="139"/>
      <c r="F195" s="140">
        <f>(F81+F118+F167+F193)/4</f>
        <v>0.91718749999999993</v>
      </c>
      <c r="G195" s="141"/>
      <c r="H195" s="79"/>
      <c r="I195" s="79"/>
      <c r="J195" s="80"/>
    </row>
    <row r="196" spans="1:10" s="73" customFormat="1" ht="4.5" customHeight="1" thickBot="1">
      <c r="A196" s="81"/>
      <c r="B196" s="81"/>
      <c r="C196" s="81"/>
      <c r="D196" s="81"/>
      <c r="E196" s="81"/>
      <c r="F196" s="82"/>
      <c r="G196" s="82"/>
      <c r="H196" s="83"/>
      <c r="I196" s="83"/>
      <c r="J196" s="83"/>
    </row>
    <row r="198" spans="1:10">
      <c r="A198" s="10" t="s">
        <v>75</v>
      </c>
      <c r="B198" s="10" t="s">
        <v>76</v>
      </c>
    </row>
    <row r="199" spans="1:10" ht="15">
      <c r="E199" s="93" t="s">
        <v>173</v>
      </c>
      <c r="F199" s="95"/>
    </row>
    <row r="200" spans="1:10" ht="15">
      <c r="A200" s="10" t="s">
        <v>77</v>
      </c>
      <c r="B200" s="10" t="s">
        <v>78</v>
      </c>
      <c r="E200" s="94" t="s">
        <v>174</v>
      </c>
      <c r="F200" s="96">
        <f>(F202+F204+F206+F208)/4</f>
        <v>0.91718749999999993</v>
      </c>
    </row>
    <row r="201" spans="1:10" ht="15">
      <c r="E201" s="93" t="s">
        <v>175</v>
      </c>
      <c r="F201" s="95"/>
    </row>
    <row r="202" spans="1:10" ht="15">
      <c r="A202" s="10" t="s">
        <v>79</v>
      </c>
      <c r="B202" s="10" t="s">
        <v>80</v>
      </c>
      <c r="E202" s="94" t="s">
        <v>176</v>
      </c>
      <c r="F202" s="96">
        <f>F81</f>
        <v>0.85</v>
      </c>
    </row>
    <row r="203" spans="1:10" ht="15">
      <c r="E203" s="93" t="s">
        <v>177</v>
      </c>
      <c r="F203" s="95"/>
    </row>
    <row r="204" spans="1:10" ht="15">
      <c r="E204" s="94" t="s">
        <v>178</v>
      </c>
      <c r="F204" s="96">
        <f>F118</f>
        <v>0.97875000000000001</v>
      </c>
    </row>
    <row r="205" spans="1:10" ht="15">
      <c r="E205" s="93" t="s">
        <v>179</v>
      </c>
      <c r="F205" s="95"/>
    </row>
    <row r="206" spans="1:10" ht="15">
      <c r="E206" s="94" t="s">
        <v>180</v>
      </c>
      <c r="F206" s="96">
        <f>F167</f>
        <v>0.93500000000000005</v>
      </c>
    </row>
    <row r="207" spans="1:10" ht="15">
      <c r="E207" s="93" t="s">
        <v>181</v>
      </c>
      <c r="F207" s="95"/>
    </row>
    <row r="208" spans="1:10" ht="15">
      <c r="E208" s="94" t="s">
        <v>182</v>
      </c>
      <c r="F208" s="96">
        <f>F193</f>
        <v>0.90499999999999992</v>
      </c>
    </row>
  </sheetData>
  <mergeCells count="118">
    <mergeCell ref="B67:B78"/>
    <mergeCell ref="C67:C78"/>
    <mergeCell ref="D67:D78"/>
    <mergeCell ref="A178:A183"/>
    <mergeCell ref="B178:B183"/>
    <mergeCell ref="G128:G131"/>
    <mergeCell ref="A136:A151"/>
    <mergeCell ref="B136:B151"/>
    <mergeCell ref="G141:G143"/>
    <mergeCell ref="B121:B133"/>
    <mergeCell ref="C121:C133"/>
    <mergeCell ref="D121:D133"/>
    <mergeCell ref="A134:E134"/>
    <mergeCell ref="F128:F131"/>
    <mergeCell ref="F136:F140"/>
    <mergeCell ref="F147:F150"/>
    <mergeCell ref="C178:C183"/>
    <mergeCell ref="D178:D183"/>
    <mergeCell ref="G147:G150"/>
    <mergeCell ref="F144:F146"/>
    <mergeCell ref="G144:G146"/>
    <mergeCell ref="F123:F127"/>
    <mergeCell ref="G123:G127"/>
    <mergeCell ref="G136:G140"/>
    <mergeCell ref="F141:F143"/>
    <mergeCell ref="A153:A157"/>
    <mergeCell ref="B153:B157"/>
    <mergeCell ref="C153:C157"/>
    <mergeCell ref="D153:D157"/>
    <mergeCell ref="J123:J127"/>
    <mergeCell ref="D36:D50"/>
    <mergeCell ref="A51:E51"/>
    <mergeCell ref="J128:J131"/>
    <mergeCell ref="A107:A115"/>
    <mergeCell ref="B107:B115"/>
    <mergeCell ref="C107:C115"/>
    <mergeCell ref="G152:G156"/>
    <mergeCell ref="D136:D151"/>
    <mergeCell ref="C136:C151"/>
    <mergeCell ref="A116:E116"/>
    <mergeCell ref="A121:A133"/>
    <mergeCell ref="J144:J146"/>
    <mergeCell ref="J147:J150"/>
    <mergeCell ref="A53:E53"/>
    <mergeCell ref="A79:E79"/>
    <mergeCell ref="A105:E105"/>
    <mergeCell ref="A67:A78"/>
    <mergeCell ref="F5:F7"/>
    <mergeCell ref="G5:G7"/>
    <mergeCell ref="F87:F101"/>
    <mergeCell ref="G87:G101"/>
    <mergeCell ref="F81:G81"/>
    <mergeCell ref="F9:F13"/>
    <mergeCell ref="G9:G13"/>
    <mergeCell ref="F58:F60"/>
    <mergeCell ref="G58:G60"/>
    <mergeCell ref="B3:B7"/>
    <mergeCell ref="B9:B16"/>
    <mergeCell ref="A9:A16"/>
    <mergeCell ref="A55:A61"/>
    <mergeCell ref="A3:A7"/>
    <mergeCell ref="A8:E8"/>
    <mergeCell ref="A64:A66"/>
    <mergeCell ref="B55:B61"/>
    <mergeCell ref="B64:B66"/>
    <mergeCell ref="C36:C50"/>
    <mergeCell ref="A62:E62"/>
    <mergeCell ref="A36:A50"/>
    <mergeCell ref="B36:B50"/>
    <mergeCell ref="A81:E81"/>
    <mergeCell ref="A2:J2"/>
    <mergeCell ref="C84:C104"/>
    <mergeCell ref="A84:A104"/>
    <mergeCell ref="B84:B104"/>
    <mergeCell ref="A83:J83"/>
    <mergeCell ref="A118:E118"/>
    <mergeCell ref="F118:G118"/>
    <mergeCell ref="A120:J120"/>
    <mergeCell ref="A167:E167"/>
    <mergeCell ref="F167:G167"/>
    <mergeCell ref="A34:E34"/>
    <mergeCell ref="A18:A33"/>
    <mergeCell ref="B18:B33"/>
    <mergeCell ref="F19:F23"/>
    <mergeCell ref="G19:G23"/>
    <mergeCell ref="F29:F31"/>
    <mergeCell ref="G29:G31"/>
    <mergeCell ref="D84:D104"/>
    <mergeCell ref="A152:E152"/>
    <mergeCell ref="F55:F57"/>
    <mergeCell ref="G55:G57"/>
    <mergeCell ref="D107:D115"/>
    <mergeCell ref="F102:F104"/>
    <mergeCell ref="G102:G104"/>
    <mergeCell ref="A192:J192"/>
    <mergeCell ref="A158:J158"/>
    <mergeCell ref="A193:E193"/>
    <mergeCell ref="F193:G193"/>
    <mergeCell ref="A195:E195"/>
    <mergeCell ref="F195:G195"/>
    <mergeCell ref="A169:A175"/>
    <mergeCell ref="B169:B175"/>
    <mergeCell ref="F169:F171"/>
    <mergeCell ref="G169:G171"/>
    <mergeCell ref="A191:E191"/>
    <mergeCell ref="B186:B190"/>
    <mergeCell ref="C186:C190"/>
    <mergeCell ref="A186:A190"/>
    <mergeCell ref="D186:D190"/>
    <mergeCell ref="A168:J168"/>
    <mergeCell ref="J159:J164"/>
    <mergeCell ref="B159:B164"/>
    <mergeCell ref="C159:C164"/>
    <mergeCell ref="D159:D164"/>
    <mergeCell ref="A165:E165"/>
    <mergeCell ref="A176:E176"/>
    <mergeCell ref="A159:A164"/>
    <mergeCell ref="A184:E184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2014-06-09T03:18:13Z</dcterms:created>
  <dcterms:modified xsi:type="dcterms:W3CDTF">2016-04-05T01:28:29Z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