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4240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4" i="1"/>
  <c r="E83"/>
  <c r="E82"/>
  <c r="E81"/>
  <c r="E80"/>
  <c r="E79"/>
  <c r="E78"/>
  <c r="E77"/>
  <c r="E76"/>
  <c r="E84" s="1"/>
  <c r="E75"/>
  <c r="E74"/>
  <c r="F72"/>
  <c r="F86" s="1"/>
  <c r="E71"/>
  <c r="E70"/>
  <c r="E69"/>
  <c r="E68"/>
  <c r="E67"/>
  <c r="E66"/>
  <c r="E65"/>
  <c r="E64"/>
  <c r="E63"/>
  <c r="E62"/>
  <c r="E61"/>
  <c r="E60"/>
  <c r="E72" s="1"/>
  <c r="E59"/>
  <c r="F56"/>
  <c r="E55"/>
  <c r="E56" s="1"/>
  <c r="E54"/>
  <c r="E53"/>
  <c r="F51"/>
  <c r="E50"/>
  <c r="E49"/>
  <c r="E48"/>
  <c r="E47"/>
  <c r="E51" s="1"/>
  <c r="E46"/>
  <c r="F44"/>
  <c r="E43"/>
  <c r="E44" s="1"/>
  <c r="E42"/>
  <c r="E41"/>
  <c r="F39"/>
  <c r="E38"/>
  <c r="E37"/>
  <c r="E36"/>
  <c r="E35"/>
  <c r="E39" s="1"/>
  <c r="E34"/>
  <c r="F32"/>
  <c r="E31"/>
  <c r="E30"/>
  <c r="E29"/>
  <c r="E28"/>
  <c r="E27"/>
  <c r="E32" s="1"/>
  <c r="E26"/>
  <c r="F24"/>
  <c r="E23"/>
  <c r="E24" s="1"/>
  <c r="E22"/>
  <c r="E21"/>
  <c r="F19"/>
  <c r="E18"/>
  <c r="E17"/>
  <c r="E16"/>
  <c r="E15"/>
  <c r="E19" s="1"/>
  <c r="E14"/>
  <c r="F12"/>
  <c r="F87" s="1"/>
  <c r="E11"/>
  <c r="E10"/>
  <c r="E9"/>
  <c r="E8"/>
  <c r="E7"/>
  <c r="E12" s="1"/>
  <c r="E87" l="1"/>
  <c r="E86"/>
  <c r="E88" l="1"/>
  <c r="E89" s="1"/>
</calcChain>
</file>

<file path=xl/sharedStrings.xml><?xml version="1.0" encoding="utf-8"?>
<sst xmlns="http://schemas.openxmlformats.org/spreadsheetml/2006/main" count="205" uniqueCount="91">
  <si>
    <t>Kriterien-Art</t>
  </si>
  <si>
    <t>Kriterium</t>
  </si>
  <si>
    <t>Erwartung</t>
  </si>
  <si>
    <t>Erreicht</t>
  </si>
  <si>
    <t>Wert</t>
  </si>
  <si>
    <t>Multiplier</t>
  </si>
  <si>
    <t>"Dead on Arrival" - Kriterien:</t>
  </si>
  <si>
    <t>Programm als ausführbares JAR Archiv, läuft mit Java 1.6 plattformunabhängig (Getestet wird mit Übungsrechnersetup)</t>
  </si>
  <si>
    <t>Y</t>
  </si>
  <si>
    <t>Source Code abgegeben (in Eclipse per Archive-File importierbar)</t>
  </si>
  <si>
    <t>Wiki Seite eingerichtet und mit Dokumentation versehen.</t>
  </si>
  <si>
    <t>Multiplikatoren</t>
  </si>
  <si>
    <t>Allgemeines:</t>
  </si>
  <si>
    <t>Programm stürzt reproduzierbar ab</t>
  </si>
  <si>
    <t>N</t>
  </si>
  <si>
    <t>Programm stürzt nicht reproduzierbar ab</t>
  </si>
  <si>
    <t>Programm verhält sich extrem träge oder friert ein (reproduzierbar)</t>
  </si>
  <si>
    <t>Programm verhält sich extrem träge oder friert ein ( nicht reproduzierbar)</t>
  </si>
  <si>
    <t>Unsaubere Trennung von GUI und Applikationscode (Model / View)</t>
  </si>
  <si>
    <t>Total:</t>
  </si>
  <si>
    <t>Code Qualität:</t>
  </si>
  <si>
    <t>Code kompiliert mit Warnungen</t>
  </si>
  <si>
    <t>Debugging Code (System.out) oder grosse Mengen von Auskommentierten Code-Leichen in der Final Version (Logging ist in Ordnung)</t>
  </si>
  <si>
    <t>Chaotisches Naming (kein Styleguide beachtet)</t>
  </si>
  <si>
    <t>Software Engineering (Siehe Kommentar)</t>
  </si>
  <si>
    <t>Layout:</t>
  </si>
  <si>
    <t>Verwendung von unverhältnismässigen Layoutmanagern</t>
  </si>
  <si>
    <t>Fenster und Layouts sind nicht scalable</t>
  </si>
  <si>
    <t>Keine Maximale und Minimale Fenstergrössen wurden festgelegt.</t>
  </si>
  <si>
    <t>Navigationsunterstützung:</t>
  </si>
  <si>
    <t>Keine Default Buttons</t>
  </si>
  <si>
    <t>Keine Standard Aktionen (Enter -&gt; Speichern, Esc -&gt; Abbrechen)</t>
  </si>
  <si>
    <t>Falsches En- und Disabling von Buttons abhängig vom Anwendungskontext</t>
  </si>
  <si>
    <t>Keine Verwendung von Shortcuts und Accelerators</t>
  </si>
  <si>
    <t>Unerwartete Tab Sequenz</t>
  </si>
  <si>
    <t>Fenster ohne sinnvolle Titel</t>
  </si>
  <si>
    <t>Interaktion:</t>
  </si>
  <si>
    <t>Nutzer wissen nicht: Was ist der Systemstatus; Auf Benutzeroperation gibt es kein angemessenes und nützliches Feedback</t>
  </si>
  <si>
    <t>Fenster und Felder sind so beschriftet (bzw. mit Defaultwerten versehen) dass notwendige Eingaben und Eingabeformate nicht offensichtlich sind</t>
  </si>
  <si>
    <t>Selektionen gehen verloren bei Wertänderungen. (z.B. JTable)</t>
  </si>
  <si>
    <t>Eingaben in Feldern werden validiert und bei Fehlern wird der Benutzer darauf aufmerksam gemacht.</t>
  </si>
  <si>
    <t>Fehlermeldungen sind nicht aktionsorientiert oder schwierig zu verstehen</t>
  </si>
  <si>
    <t>Aufgabenorientiertheit &amp; Effizienz</t>
  </si>
  <si>
    <t>Keine sinnvolle Standartwerte für Checkboxen, Textfelder, Auswahl in Listen usw.</t>
  </si>
  <si>
    <t>Keine sinnvolle Verwendung von Suche- und Sortierfunktionen</t>
  </si>
  <si>
    <t>Keine sinnvolle voreingestellte Sortierung von Listen, Tabellen etc.</t>
  </si>
  <si>
    <t>Konformität mit Standarts:</t>
  </si>
  <si>
    <t>Falsche Ausrichtung der Werte in den Feldern (Textfeld links, Zahlen rechts)</t>
  </si>
  <si>
    <t>Uneinheitliche Verwendung von Textgrössen / Schriftarten</t>
  </si>
  <si>
    <t>Korrekte Benennung von Buttons und Menü-Elementen welche zu Dialogen führen</t>
  </si>
  <si>
    <t>Standarts Verletzungen (siehe Kommentar)</t>
  </si>
  <si>
    <t>Das gleiche Objekt kann 2-mal im gleichen Typ von Fenstern offen sein.</t>
  </si>
  <si>
    <t>Observer Pattern:</t>
  </si>
  <si>
    <t>Falsche Verwendung des Observer Patterns</t>
  </si>
  <si>
    <t>Dokumentiertes Observer Pattern lässt sich nicht im Code finden</t>
  </si>
  <si>
    <t>Observer führt nicht alle Controls nach</t>
  </si>
  <si>
    <t>Punkte</t>
  </si>
  <si>
    <t>Funktionalität:</t>
  </si>
  <si>
    <t>Szenario 1.1 (Buchverfügbarkeit prüfen &amp; Buchstandort finden) unterstützt</t>
  </si>
  <si>
    <t>Szenario 1.2 (Buchtitel hinzufügen) unterstützt</t>
  </si>
  <si>
    <t>Szenario 2.1 (Buch ausleihen) unterstützt</t>
  </si>
  <si>
    <t>Folgeszenario 2.2 (Bücher ausleihen mit überfälligem Buch) unterstützt</t>
  </si>
  <si>
    <t>Folgeszenario 2.3 (Buch ausleihen welches schon ausgeliehen ist) unterstützt</t>
  </si>
  <si>
    <t>Folgeszenario 2.4 (Mehrere Bücher ausleihen) unterstützt</t>
  </si>
  <si>
    <t>Szenario 3.1 (Buch zurückgeben) unterstützt</t>
  </si>
  <si>
    <t>Folgeszenario 3.2 (Buch zurückgeben welches überfällig ist) unterstützt.</t>
  </si>
  <si>
    <t>Szenario 3.3 (Mehrere Bücher zurückgeben)</t>
  </si>
  <si>
    <t>Szenario 3.4 (Buch zurückgeben welches nicht der Ausleihe entspricht)</t>
  </si>
  <si>
    <t>Szenario 4.1: (Mahnungen drucken (optional))</t>
  </si>
  <si>
    <t>Szenario 4.2: (Monatsende Meeting (optional))</t>
  </si>
  <si>
    <t>Bonuspunkte für besonders effiziente Lösung der Szenarien (besondere GUI Komponenten)</t>
  </si>
  <si>
    <t>Optionale Features:</t>
  </si>
  <si>
    <t>Commands &amp; Undo/Redo</t>
  </si>
  <si>
    <t xml:space="preserve">Visuell ansprechendes GUI </t>
  </si>
  <si>
    <t>Help</t>
  </si>
  <si>
    <t>CellRenderer</t>
  </si>
  <si>
    <t>CellEditor</t>
  </si>
  <si>
    <t>Master-Detail View für Kundenverwaltung</t>
  </si>
  <si>
    <t>Internationalisierung / Mehrsprachigkeit</t>
  </si>
  <si>
    <t>Breadcrumbs</t>
  </si>
  <si>
    <t>Trashcan für gelöschte Objekte</t>
  </si>
  <si>
    <t>Java 2D eingesetzt</t>
  </si>
  <si>
    <t>Total Punkte</t>
  </si>
  <si>
    <t>Total Multipliers:</t>
  </si>
  <si>
    <t>Finale Punkte:</t>
  </si>
  <si>
    <t>Note</t>
  </si>
  <si>
    <t>Überdurchschnittlich erfüllt (Hohe Usability oder gute Idee)</t>
  </si>
  <si>
    <t>Erfüllt</t>
  </si>
  <si>
    <t>Vorhanden aber funktioniert nicht richtig &amp; immer / Grosse usability Probleme</t>
  </si>
  <si>
    <t>Nicht vorhanden</t>
  </si>
  <si>
    <t>Methoden (bis auf initGUI) zu lang. (10-15 Zeilen) (initListeners?)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</si>
</sst>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indexed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>
      <alignment vertical="center"/>
    </xf>
  </cellStyleXfs>
  <cellXfs count="28">
    <xf numFmtId="0" fontId="0" fillId="0" borderId="0" xfId="0"/>
    <xf numFmtId="0" fontId="2" fillId="2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0" fillId="3" borderId="0" xfId="0" applyNumberFormat="1" applyFont="1" applyFill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NumberFormat="1" applyFont="1" applyFill="1" applyAlignment="1">
      <alignment vertical="top" wrapText="1"/>
    </xf>
    <xf numFmtId="0" fontId="5" fillId="0" borderId="0" xfId="0" applyNumberFormat="1" applyFont="1" applyFill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ill="1" applyAlignment="1">
      <alignment vertical="top" wrapText="1"/>
    </xf>
    <xf numFmtId="0" fontId="0" fillId="4" borderId="0" xfId="0" applyNumberFormat="1" applyFont="1" applyFill="1" applyAlignment="1">
      <alignment vertical="top" wrapText="1"/>
    </xf>
    <xf numFmtId="0" fontId="0" fillId="3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vertical="top" wrapText="1"/>
    </xf>
    <xf numFmtId="0" fontId="5" fillId="5" borderId="0" xfId="0" applyNumberFormat="1" applyFont="1" applyFill="1" applyAlignment="1">
      <alignment wrapText="1"/>
    </xf>
    <xf numFmtId="0" fontId="0" fillId="5" borderId="0" xfId="0" applyNumberFormat="1" applyFont="1" applyFill="1" applyAlignment="1">
      <alignment wrapText="1"/>
    </xf>
    <xf numFmtId="0" fontId="5" fillId="5" borderId="0" xfId="0" applyNumberFormat="1" applyFont="1" applyFill="1" applyAlignment="1">
      <alignment vertical="top" wrapText="1"/>
    </xf>
    <xf numFmtId="0" fontId="6" fillId="6" borderId="0" xfId="0" applyNumberFormat="1" applyFont="1" applyFill="1" applyAlignment="1">
      <alignment wrapText="1"/>
    </xf>
    <xf numFmtId="0" fontId="7" fillId="6" borderId="0" xfId="0" applyNumberFormat="1" applyFont="1" applyFill="1" applyAlignment="1">
      <alignment wrapText="1"/>
    </xf>
    <xf numFmtId="0" fontId="1" fillId="0" borderId="0" xfId="1" applyAlignment="1">
      <alignment vertical="center"/>
    </xf>
    <xf numFmtId="0" fontId="0" fillId="7" borderId="0" xfId="0" applyNumberFormat="1" applyFont="1" applyFill="1" applyAlignment="1">
      <alignment vertical="top" wrapText="1"/>
    </xf>
    <xf numFmtId="0" fontId="0" fillId="8" borderId="0" xfId="0" applyNumberFormat="1" applyFont="1" applyFill="1" applyAlignment="1">
      <alignment vertical="top" wrapText="1"/>
    </xf>
    <xf numFmtId="0" fontId="0" fillId="8" borderId="0" xfId="0" applyNumberFormat="1" applyFill="1" applyAlignment="1">
      <alignment vertical="top" wrapText="1"/>
    </xf>
    <xf numFmtId="0" fontId="0" fillId="7" borderId="0" xfId="0" applyNumberFormat="1" applyFill="1" applyAlignment="1">
      <alignment vertical="top" wrapText="1"/>
    </xf>
    <xf numFmtId="0" fontId="0" fillId="9" borderId="0" xfId="0" applyNumberFormat="1" applyFont="1" applyFill="1" applyAlignment="1">
      <alignment vertical="top" wrapText="1"/>
    </xf>
    <xf numFmtId="0" fontId="0" fillId="9" borderId="0" xfId="0" applyNumberFormat="1" applyFont="1" applyFill="1" applyAlignment="1">
      <alignment wrapText="1"/>
    </xf>
  </cellXfs>
  <cellStyles count="3">
    <cellStyle name="Erklärender Text" xfId="1" builtinId="53"/>
    <cellStyle name="Normal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>
      <selection activeCell="F10" sqref="F10"/>
    </sheetView>
  </sheetViews>
  <sheetFormatPr baseColWidth="10" defaultColWidth="9.140625" defaultRowHeight="15"/>
  <cols>
    <col min="1" max="1" width="39.7109375" bestFit="1" customWidth="1"/>
    <col min="2" max="2" width="83.140625" customWidth="1"/>
    <col min="3" max="3" width="15.85546875" customWidth="1"/>
    <col min="4" max="4" width="8" bestFit="1" customWidth="1"/>
    <col min="5" max="5" width="9.140625" customWidth="1"/>
    <col min="6" max="6" width="16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>
      <c r="A2" s="2" t="s">
        <v>6</v>
      </c>
      <c r="B2" s="3" t="s">
        <v>7</v>
      </c>
      <c r="C2" s="3" t="s">
        <v>8</v>
      </c>
      <c r="D2" s="4"/>
      <c r="E2" s="3"/>
      <c r="F2" s="5"/>
    </row>
    <row r="3" spans="1:6">
      <c r="A3" s="3"/>
      <c r="B3" s="3" t="s">
        <v>9</v>
      </c>
      <c r="C3" s="3" t="s">
        <v>8</v>
      </c>
      <c r="D3" s="4"/>
      <c r="E3" s="3"/>
      <c r="F3" s="5"/>
    </row>
    <row r="4" spans="1:6">
      <c r="A4" s="3"/>
      <c r="B4" s="3" t="s">
        <v>10</v>
      </c>
      <c r="C4" s="3" t="s">
        <v>8</v>
      </c>
      <c r="D4" s="4"/>
      <c r="E4" s="3"/>
      <c r="F4" s="5"/>
    </row>
    <row r="5" spans="1:6">
      <c r="A5" s="3"/>
      <c r="B5" s="3"/>
      <c r="C5" s="3"/>
      <c r="D5" s="4"/>
      <c r="E5" s="3"/>
      <c r="F5" s="5"/>
    </row>
    <row r="6" spans="1:6" ht="15.75">
      <c r="A6" s="6" t="s">
        <v>11</v>
      </c>
      <c r="B6" s="3"/>
      <c r="C6" s="3"/>
      <c r="D6" s="4"/>
      <c r="E6" s="3"/>
      <c r="F6" s="5"/>
    </row>
    <row r="7" spans="1:6">
      <c r="A7" s="7" t="s">
        <v>12</v>
      </c>
      <c r="B7" s="3" t="s">
        <v>13</v>
      </c>
      <c r="C7" s="3" t="s">
        <v>14</v>
      </c>
      <c r="D7" s="8" t="s">
        <v>14</v>
      </c>
      <c r="E7" s="3">
        <f>IF(EXACT(D7,"Y"),F7,1)</f>
        <v>1</v>
      </c>
      <c r="F7" s="9">
        <v>0.5</v>
      </c>
    </row>
    <row r="8" spans="1:6">
      <c r="A8" s="3"/>
      <c r="B8" s="3" t="s">
        <v>15</v>
      </c>
      <c r="C8" s="3" t="s">
        <v>14</v>
      </c>
      <c r="D8" s="8" t="s">
        <v>14</v>
      </c>
      <c r="E8" s="10">
        <f>IF(EXACT(D8,"Y"),F8,1)</f>
        <v>1</v>
      </c>
      <c r="F8" s="9">
        <v>0.85</v>
      </c>
    </row>
    <row r="9" spans="1:6">
      <c r="A9" s="3"/>
      <c r="B9" s="3" t="s">
        <v>16</v>
      </c>
      <c r="C9" s="3" t="s">
        <v>14</v>
      </c>
      <c r="D9" s="4" t="s">
        <v>14</v>
      </c>
      <c r="E9" s="3">
        <f>IF(EXACT(D9,"Y"),F9,1)</f>
        <v>1</v>
      </c>
      <c r="F9" s="9">
        <v>0.8</v>
      </c>
    </row>
    <row r="10" spans="1:6">
      <c r="A10" s="3"/>
      <c r="B10" s="3" t="s">
        <v>17</v>
      </c>
      <c r="C10" s="3" t="s">
        <v>14</v>
      </c>
      <c r="D10" s="4" t="s">
        <v>14</v>
      </c>
      <c r="E10" s="3">
        <f>IF(EXACT(D10,"Y"),F10,1)</f>
        <v>1</v>
      </c>
      <c r="F10" s="9">
        <v>0.9</v>
      </c>
    </row>
    <row r="11" spans="1:6">
      <c r="A11" s="11"/>
      <c r="B11" s="3" t="s">
        <v>18</v>
      </c>
      <c r="C11" s="3" t="s">
        <v>14</v>
      </c>
      <c r="D11" s="4" t="s">
        <v>14</v>
      </c>
      <c r="E11" s="3">
        <f>IF(EXACT(D11,"Y"),F11,1)</f>
        <v>1</v>
      </c>
      <c r="F11" s="9">
        <v>0.9</v>
      </c>
    </row>
    <row r="12" spans="1:6">
      <c r="A12" s="3"/>
      <c r="B12" s="7" t="s">
        <v>19</v>
      </c>
      <c r="C12" s="3"/>
      <c r="D12" s="12"/>
      <c r="E12" s="13">
        <f>(((E7*E8)*E9)*E10)*E11</f>
        <v>1</v>
      </c>
      <c r="F12" s="13">
        <f>(((F7*F8)*F9)*F10)*F11</f>
        <v>0.27540000000000003</v>
      </c>
    </row>
    <row r="13" spans="1:6">
      <c r="A13" s="3"/>
      <c r="B13" s="3"/>
      <c r="C13" s="3"/>
      <c r="D13" s="4"/>
      <c r="E13" s="3"/>
      <c r="F13" s="5"/>
    </row>
    <row r="14" spans="1:6">
      <c r="A14" s="7" t="s">
        <v>20</v>
      </c>
      <c r="B14" s="3" t="s">
        <v>21</v>
      </c>
      <c r="C14" s="3" t="s">
        <v>14</v>
      </c>
      <c r="D14" s="4" t="s">
        <v>14</v>
      </c>
      <c r="E14" s="3">
        <f>IF(EXACT(D14,"Y"),F14,1)</f>
        <v>1</v>
      </c>
      <c r="F14" s="9">
        <v>0.95</v>
      </c>
    </row>
    <row r="15" spans="1:6" ht="30">
      <c r="A15" s="3"/>
      <c r="B15" s="3" t="s">
        <v>22</v>
      </c>
      <c r="C15" s="3" t="s">
        <v>14</v>
      </c>
      <c r="D15" s="4" t="s">
        <v>14</v>
      </c>
      <c r="E15" s="3">
        <f>IF(EXACT(D15,"Y"),F15,1)</f>
        <v>1</v>
      </c>
      <c r="F15" s="9">
        <v>0.95</v>
      </c>
    </row>
    <row r="16" spans="1:6">
      <c r="A16" s="3"/>
      <c r="B16" s="3" t="s">
        <v>23</v>
      </c>
      <c r="C16" s="3" t="s">
        <v>14</v>
      </c>
      <c r="D16" s="4" t="s">
        <v>14</v>
      </c>
      <c r="E16" s="3">
        <f>IF(EXACT(D16,"Y"),F16,1)</f>
        <v>1</v>
      </c>
      <c r="F16" s="9">
        <v>0.95</v>
      </c>
    </row>
    <row r="17" spans="1:6">
      <c r="A17" s="3"/>
      <c r="B17" s="24" t="s">
        <v>90</v>
      </c>
      <c r="C17" s="3" t="s">
        <v>14</v>
      </c>
      <c r="D17" s="4" t="s">
        <v>14</v>
      </c>
      <c r="E17" s="3">
        <f>IF(EXACT(D17,"Y"),F17,1)</f>
        <v>1</v>
      </c>
      <c r="F17" s="9">
        <v>0.95</v>
      </c>
    </row>
    <row r="18" spans="1:6">
      <c r="A18" s="3"/>
      <c r="B18" s="10" t="s">
        <v>24</v>
      </c>
      <c r="C18" s="3" t="s">
        <v>14</v>
      </c>
      <c r="D18" s="4" t="s">
        <v>14</v>
      </c>
      <c r="E18" s="3">
        <f>IF(EXACT(D18,"Y"),F18,1)</f>
        <v>1</v>
      </c>
      <c r="F18" s="9">
        <v>0.95</v>
      </c>
    </row>
    <row r="19" spans="1:6">
      <c r="A19" s="3"/>
      <c r="B19" s="7" t="s">
        <v>19</v>
      </c>
      <c r="C19" s="3"/>
      <c r="D19" s="12"/>
      <c r="E19" s="13">
        <f>(((E14*E15)*E16)*E17)*E18</f>
        <v>1</v>
      </c>
      <c r="F19" s="13">
        <f>(((F14*F15)*F16)*F17)*F18</f>
        <v>0.77378093749999988</v>
      </c>
    </row>
    <row r="20" spans="1:6">
      <c r="A20" s="3"/>
      <c r="B20" s="3"/>
      <c r="C20" s="3"/>
      <c r="D20" s="4"/>
      <c r="E20" s="3"/>
      <c r="F20" s="5"/>
    </row>
    <row r="21" spans="1:6">
      <c r="A21" s="7" t="s">
        <v>25</v>
      </c>
      <c r="B21" s="3" t="s">
        <v>26</v>
      </c>
      <c r="C21" s="3" t="s">
        <v>14</v>
      </c>
      <c r="D21" s="4" t="s">
        <v>14</v>
      </c>
      <c r="E21" s="3">
        <f>IF(EXACT(D21,"Y"),F21,1)</f>
        <v>1</v>
      </c>
      <c r="F21" s="9">
        <v>0.9</v>
      </c>
    </row>
    <row r="22" spans="1:6">
      <c r="A22" s="3"/>
      <c r="B22" s="3" t="s">
        <v>27</v>
      </c>
      <c r="C22" s="3" t="s">
        <v>14</v>
      </c>
      <c r="D22" s="4" t="s">
        <v>14</v>
      </c>
      <c r="E22" s="3">
        <f>IF(EXACT(D22,"Y"),F22,1)</f>
        <v>1</v>
      </c>
      <c r="F22" s="9">
        <v>0.9</v>
      </c>
    </row>
    <row r="23" spans="1:6">
      <c r="A23" s="3"/>
      <c r="B23" s="3" t="s">
        <v>28</v>
      </c>
      <c r="C23" s="3" t="s">
        <v>14</v>
      </c>
      <c r="D23" s="4" t="s">
        <v>14</v>
      </c>
      <c r="E23" s="3">
        <f>IF(EXACT(D23,"Y"),F23,1)</f>
        <v>1</v>
      </c>
      <c r="F23" s="9">
        <v>0.95</v>
      </c>
    </row>
    <row r="24" spans="1:6">
      <c r="A24" s="3"/>
      <c r="B24" s="7" t="s">
        <v>19</v>
      </c>
      <c r="C24" s="3"/>
      <c r="D24" s="12"/>
      <c r="E24" s="7">
        <f>(E21*E22)*E23</f>
        <v>1</v>
      </c>
      <c r="F24" s="13">
        <f>(F21*F22)*F23</f>
        <v>0.76949999999999996</v>
      </c>
    </row>
    <row r="25" spans="1:6">
      <c r="A25" s="3"/>
      <c r="B25" s="3"/>
      <c r="C25" s="3"/>
      <c r="D25" s="4"/>
      <c r="E25" s="3"/>
      <c r="F25" s="5"/>
    </row>
    <row r="26" spans="1:6">
      <c r="A26" s="7" t="s">
        <v>29</v>
      </c>
      <c r="B26" s="23" t="s">
        <v>30</v>
      </c>
      <c r="C26" s="3" t="s">
        <v>14</v>
      </c>
      <c r="D26" s="4" t="s">
        <v>14</v>
      </c>
      <c r="E26" s="3">
        <f t="shared" ref="E26:E31" si="0">IF(EXACT(D26,"Y"),F26,1)</f>
        <v>1</v>
      </c>
      <c r="F26" s="9">
        <v>0.95</v>
      </c>
    </row>
    <row r="27" spans="1:6">
      <c r="A27" s="3"/>
      <c r="B27" s="3" t="s">
        <v>31</v>
      </c>
      <c r="C27" s="3" t="s">
        <v>14</v>
      </c>
      <c r="D27" s="4" t="s">
        <v>14</v>
      </c>
      <c r="E27" s="3">
        <f t="shared" si="0"/>
        <v>1</v>
      </c>
      <c r="F27" s="9">
        <v>0.95</v>
      </c>
    </row>
    <row r="28" spans="1:6">
      <c r="A28" s="3"/>
      <c r="B28" s="3" t="s">
        <v>32</v>
      </c>
      <c r="C28" s="3" t="s">
        <v>14</v>
      </c>
      <c r="D28" s="4" t="s">
        <v>14</v>
      </c>
      <c r="E28" s="3">
        <f t="shared" si="0"/>
        <v>1</v>
      </c>
      <c r="F28" s="9">
        <v>0.95</v>
      </c>
    </row>
    <row r="29" spans="1:6">
      <c r="A29" s="3"/>
      <c r="B29" s="22" t="s">
        <v>33</v>
      </c>
      <c r="C29" s="3" t="s">
        <v>14</v>
      </c>
      <c r="D29" s="8" t="s">
        <v>14</v>
      </c>
      <c r="E29" s="3">
        <f t="shared" si="0"/>
        <v>1</v>
      </c>
      <c r="F29" s="9">
        <v>0.95</v>
      </c>
    </row>
    <row r="30" spans="1:6">
      <c r="A30" s="3"/>
      <c r="B30" s="22" t="s">
        <v>34</v>
      </c>
      <c r="C30" s="3" t="s">
        <v>14</v>
      </c>
      <c r="D30" s="4" t="s">
        <v>14</v>
      </c>
      <c r="E30" s="3">
        <f t="shared" si="0"/>
        <v>1</v>
      </c>
      <c r="F30" s="9">
        <v>0.95</v>
      </c>
    </row>
    <row r="31" spans="1:6">
      <c r="A31" s="3"/>
      <c r="B31" s="3" t="s">
        <v>35</v>
      </c>
      <c r="C31" s="3" t="s">
        <v>14</v>
      </c>
      <c r="D31" s="4" t="s">
        <v>14</v>
      </c>
      <c r="E31" s="3">
        <f t="shared" si="0"/>
        <v>1</v>
      </c>
      <c r="F31" s="9">
        <v>0.95</v>
      </c>
    </row>
    <row r="32" spans="1:6">
      <c r="A32" s="3"/>
      <c r="B32" s="7" t="s">
        <v>19</v>
      </c>
      <c r="C32" s="3"/>
      <c r="D32" s="12"/>
      <c r="E32" s="7">
        <f>((((E26*E27)*E28)*E29)*E30)*E31</f>
        <v>1</v>
      </c>
      <c r="F32" s="13">
        <f>((((F26*F27)*F28)*F29)*F30)*F31</f>
        <v>0.7350918906249998</v>
      </c>
    </row>
    <row r="33" spans="1:6">
      <c r="A33" s="3"/>
      <c r="B33" s="3"/>
      <c r="C33" s="3"/>
      <c r="D33" s="4"/>
      <c r="E33" s="3"/>
      <c r="F33" s="5"/>
    </row>
    <row r="34" spans="1:6" ht="30">
      <c r="A34" s="7" t="s">
        <v>36</v>
      </c>
      <c r="B34" s="3" t="s">
        <v>37</v>
      </c>
      <c r="C34" s="3" t="s">
        <v>14</v>
      </c>
      <c r="D34" s="4" t="s">
        <v>14</v>
      </c>
      <c r="E34" s="3">
        <f>IF(EXACT(D34,"Y"),F34,1)</f>
        <v>1</v>
      </c>
      <c r="F34" s="9">
        <v>0.95</v>
      </c>
    </row>
    <row r="35" spans="1:6" ht="30">
      <c r="A35" s="3"/>
      <c r="B35" s="3" t="s">
        <v>38</v>
      </c>
      <c r="C35" s="3" t="s">
        <v>14</v>
      </c>
      <c r="D35" s="4" t="s">
        <v>14</v>
      </c>
      <c r="E35" s="3">
        <f>IF(EXACT(D35,"Y"),F35,1)</f>
        <v>1</v>
      </c>
      <c r="F35" s="9">
        <v>0.95</v>
      </c>
    </row>
    <row r="36" spans="1:6">
      <c r="A36" s="3"/>
      <c r="B36" s="25" t="s">
        <v>39</v>
      </c>
      <c r="C36" s="10" t="s">
        <v>14</v>
      </c>
      <c r="D36" s="8" t="s">
        <v>14</v>
      </c>
      <c r="E36" s="3">
        <f>IF(EXACT(D36,"Y"),F36,1)</f>
        <v>1</v>
      </c>
      <c r="F36" s="9">
        <v>0.9</v>
      </c>
    </row>
    <row r="37" spans="1:6" ht="30">
      <c r="A37" s="3"/>
      <c r="B37" s="3" t="s">
        <v>40</v>
      </c>
      <c r="C37" s="3" t="s">
        <v>14</v>
      </c>
      <c r="D37" s="4" t="s">
        <v>14</v>
      </c>
      <c r="E37" s="3">
        <f>IF(EXACT(D37,"Y"),F37,1)</f>
        <v>1</v>
      </c>
      <c r="F37" s="9">
        <v>0.9</v>
      </c>
    </row>
    <row r="38" spans="1:6">
      <c r="A38" s="3"/>
      <c r="B38" s="3" t="s">
        <v>41</v>
      </c>
      <c r="C38" s="3" t="s">
        <v>14</v>
      </c>
      <c r="D38" s="4" t="s">
        <v>14</v>
      </c>
      <c r="E38" s="3">
        <f>IF(EXACT(D38,"Y"),F38,1)</f>
        <v>1</v>
      </c>
      <c r="F38" s="9">
        <v>0.95</v>
      </c>
    </row>
    <row r="39" spans="1:6">
      <c r="A39" s="3"/>
      <c r="B39" s="7" t="s">
        <v>19</v>
      </c>
      <c r="C39" s="3"/>
      <c r="D39" s="12"/>
      <c r="E39" s="7">
        <f>((E34*E35)*E37)*E38</f>
        <v>1</v>
      </c>
      <c r="F39" s="13">
        <f>((F34*F35)*F37)*F38*F36</f>
        <v>0.69447375</v>
      </c>
    </row>
    <row r="40" spans="1:6">
      <c r="A40" s="3"/>
      <c r="B40" s="3"/>
      <c r="C40" s="3"/>
      <c r="D40" s="4"/>
      <c r="E40" s="3"/>
      <c r="F40" s="5"/>
    </row>
    <row r="41" spans="1:6">
      <c r="A41" s="7" t="s">
        <v>42</v>
      </c>
      <c r="B41" s="3" t="s">
        <v>43</v>
      </c>
      <c r="C41" s="3" t="s">
        <v>14</v>
      </c>
      <c r="D41" s="4" t="s">
        <v>14</v>
      </c>
      <c r="E41" s="3">
        <f>IF(EXACT(D41,"Y"),F41,1)</f>
        <v>1</v>
      </c>
      <c r="F41" s="9">
        <v>0.95</v>
      </c>
    </row>
    <row r="42" spans="1:6">
      <c r="A42" s="3"/>
      <c r="B42" s="3" t="s">
        <v>44</v>
      </c>
      <c r="C42" s="3" t="s">
        <v>14</v>
      </c>
      <c r="D42" s="4" t="s">
        <v>14</v>
      </c>
      <c r="E42" s="3">
        <f>IF(EXACT(D42,"Y"),F42,1)</f>
        <v>1</v>
      </c>
      <c r="F42" s="9">
        <v>0.95</v>
      </c>
    </row>
    <row r="43" spans="1:6">
      <c r="A43" s="3"/>
      <c r="B43" s="3" t="s">
        <v>45</v>
      </c>
      <c r="C43" s="3" t="s">
        <v>14</v>
      </c>
      <c r="D43" s="4" t="s">
        <v>14</v>
      </c>
      <c r="E43" s="3">
        <f>IF(EXACT(D43,"Y"),F43,1)</f>
        <v>1</v>
      </c>
      <c r="F43" s="9">
        <v>0.95</v>
      </c>
    </row>
    <row r="44" spans="1:6">
      <c r="A44" s="3"/>
      <c r="B44" s="7" t="s">
        <v>19</v>
      </c>
      <c r="C44" s="3"/>
      <c r="D44" s="12"/>
      <c r="E44" s="7">
        <f>(E41*E42)*E43</f>
        <v>1</v>
      </c>
      <c r="F44" s="13">
        <f>(F41*F42)*F43</f>
        <v>0.85737499999999989</v>
      </c>
    </row>
    <row r="45" spans="1:6">
      <c r="A45" s="3"/>
      <c r="B45" s="3"/>
      <c r="C45" s="3"/>
      <c r="D45" s="4"/>
      <c r="E45" s="3"/>
      <c r="F45" s="5"/>
    </row>
    <row r="46" spans="1:6">
      <c r="A46" s="7" t="s">
        <v>46</v>
      </c>
      <c r="B46" s="3" t="s">
        <v>47</v>
      </c>
      <c r="C46" s="3" t="s">
        <v>14</v>
      </c>
      <c r="D46" s="4" t="s">
        <v>14</v>
      </c>
      <c r="E46" s="3">
        <f>IF(EXACT(D46,"Y"),F46,1)</f>
        <v>1</v>
      </c>
      <c r="F46" s="9">
        <v>0.95</v>
      </c>
    </row>
    <row r="47" spans="1:6">
      <c r="A47" s="3"/>
      <c r="B47" s="3" t="s">
        <v>48</v>
      </c>
      <c r="C47" s="3" t="s">
        <v>14</v>
      </c>
      <c r="D47" s="4" t="s">
        <v>14</v>
      </c>
      <c r="E47" s="3">
        <f>IF(EXACT(D47,"Y"),F47,1)</f>
        <v>1</v>
      </c>
      <c r="F47" s="9">
        <v>0.95</v>
      </c>
    </row>
    <row r="48" spans="1:6">
      <c r="A48" s="3"/>
      <c r="B48" s="3" t="s">
        <v>49</v>
      </c>
      <c r="C48" s="3" t="s">
        <v>14</v>
      </c>
      <c r="D48" s="4" t="s">
        <v>14</v>
      </c>
      <c r="E48" s="3">
        <f>IF(EXACT(D48,"Y"),F48,1)</f>
        <v>1</v>
      </c>
      <c r="F48" s="9">
        <v>0.95</v>
      </c>
    </row>
    <row r="49" spans="1:8">
      <c r="A49" s="3"/>
      <c r="B49" s="24" t="s">
        <v>50</v>
      </c>
      <c r="C49" s="3" t="s">
        <v>14</v>
      </c>
      <c r="D49" s="4" t="s">
        <v>14</v>
      </c>
      <c r="E49" s="3">
        <f>IF(EXACT(D49,"Y"),F49,1)</f>
        <v>1</v>
      </c>
      <c r="F49" s="9">
        <v>0.95</v>
      </c>
    </row>
    <row r="50" spans="1:8">
      <c r="A50" s="3"/>
      <c r="B50" s="22" t="s">
        <v>51</v>
      </c>
      <c r="C50" s="3" t="s">
        <v>14</v>
      </c>
      <c r="D50" s="4" t="s">
        <v>14</v>
      </c>
      <c r="E50" s="3">
        <f>IF(EXACT(D50,"Y"),F50,1)</f>
        <v>1</v>
      </c>
      <c r="F50" s="9">
        <v>0.95</v>
      </c>
    </row>
    <row r="51" spans="1:8">
      <c r="A51" s="3"/>
      <c r="B51" s="7" t="s">
        <v>19</v>
      </c>
      <c r="C51" s="3"/>
      <c r="D51" s="12"/>
      <c r="E51" s="7">
        <f>(((E46*E47)*E48)*E49)*E50</f>
        <v>1</v>
      </c>
      <c r="F51" s="13">
        <f>(((F46*F47)*F48)*F49)*F50</f>
        <v>0.77378093749999988</v>
      </c>
    </row>
    <row r="52" spans="1:8">
      <c r="A52" s="3"/>
      <c r="B52" s="3"/>
      <c r="C52" s="3"/>
      <c r="D52" s="4"/>
      <c r="E52" s="3"/>
      <c r="F52" s="5"/>
    </row>
    <row r="53" spans="1:8">
      <c r="A53" s="7" t="s">
        <v>52</v>
      </c>
      <c r="B53" s="3" t="s">
        <v>53</v>
      </c>
      <c r="C53" s="3" t="s">
        <v>14</v>
      </c>
      <c r="D53" s="4" t="s">
        <v>14</v>
      </c>
      <c r="E53" s="3">
        <f>IF(EXACT(D53,"Y"),F53,1)</f>
        <v>1</v>
      </c>
      <c r="F53" s="9">
        <v>0.9</v>
      </c>
    </row>
    <row r="54" spans="1:8">
      <c r="A54" s="3"/>
      <c r="B54" s="3" t="s">
        <v>54</v>
      </c>
      <c r="C54" s="3" t="s">
        <v>14</v>
      </c>
      <c r="D54" s="4" t="s">
        <v>14</v>
      </c>
      <c r="E54" s="3">
        <f>IF(EXACT(D54,"Y"),F54,1)</f>
        <v>1</v>
      </c>
      <c r="F54" s="9">
        <v>0.9</v>
      </c>
    </row>
    <row r="55" spans="1:8">
      <c r="A55" s="3"/>
      <c r="B55" s="10" t="s">
        <v>55</v>
      </c>
      <c r="C55" s="3" t="s">
        <v>14</v>
      </c>
      <c r="D55" s="8" t="s">
        <v>14</v>
      </c>
      <c r="E55" s="3">
        <f>IF(EXACT(D55,"Y"),F55,1)</f>
        <v>1</v>
      </c>
      <c r="F55" s="9">
        <v>0.95</v>
      </c>
    </row>
    <row r="56" spans="1:8">
      <c r="A56" s="7"/>
      <c r="B56" s="7" t="s">
        <v>19</v>
      </c>
      <c r="C56" s="7"/>
      <c r="D56" s="14"/>
      <c r="E56" s="7">
        <f>(E53*E54)*E55</f>
        <v>1</v>
      </c>
      <c r="F56" s="13">
        <f>(F53*F54)*F55</f>
        <v>0.76949999999999996</v>
      </c>
    </row>
    <row r="57" spans="1:8">
      <c r="A57" s="3"/>
      <c r="B57" s="3"/>
      <c r="C57" s="3"/>
      <c r="D57" s="4"/>
      <c r="E57" s="3"/>
      <c r="F57" s="5"/>
    </row>
    <row r="58" spans="1:8" ht="18">
      <c r="A58" s="2" t="s">
        <v>56</v>
      </c>
      <c r="B58" s="3"/>
      <c r="C58" s="3"/>
      <c r="D58" s="4"/>
      <c r="E58" s="3"/>
      <c r="F58" s="5"/>
    </row>
    <row r="59" spans="1:8">
      <c r="A59" s="7" t="s">
        <v>57</v>
      </c>
      <c r="B59" s="3" t="s">
        <v>58</v>
      </c>
      <c r="C59" s="3" t="s">
        <v>8</v>
      </c>
      <c r="D59" s="4">
        <v>1</v>
      </c>
      <c r="E59" s="3">
        <f>D59*F59</f>
        <v>10</v>
      </c>
      <c r="F59" s="9">
        <v>10</v>
      </c>
      <c r="G59" s="21">
        <v>1</v>
      </c>
      <c r="H59" s="21" t="s">
        <v>86</v>
      </c>
    </row>
    <row r="60" spans="1:8">
      <c r="A60" s="3"/>
      <c r="B60" s="3" t="s">
        <v>59</v>
      </c>
      <c r="C60" s="3" t="s">
        <v>8</v>
      </c>
      <c r="D60" s="4">
        <v>1</v>
      </c>
      <c r="E60" s="3">
        <f t="shared" ref="E60:E70" si="1">D60*F60</f>
        <v>10</v>
      </c>
      <c r="F60" s="9">
        <v>10</v>
      </c>
      <c r="G60" s="21">
        <v>0.8</v>
      </c>
      <c r="H60" s="21" t="s">
        <v>87</v>
      </c>
    </row>
    <row r="61" spans="1:8">
      <c r="A61" s="3"/>
      <c r="B61" s="3" t="s">
        <v>60</v>
      </c>
      <c r="C61" s="3" t="s">
        <v>8</v>
      </c>
      <c r="D61" s="4">
        <v>1</v>
      </c>
      <c r="E61" s="3">
        <f t="shared" si="1"/>
        <v>10</v>
      </c>
      <c r="F61" s="9">
        <v>10</v>
      </c>
      <c r="G61" s="21">
        <v>0.4</v>
      </c>
      <c r="H61" s="21" t="s">
        <v>88</v>
      </c>
    </row>
    <row r="62" spans="1:8">
      <c r="A62" s="3"/>
      <c r="B62" s="10" t="s">
        <v>61</v>
      </c>
      <c r="C62" s="3" t="s">
        <v>8</v>
      </c>
      <c r="D62" s="4">
        <v>1</v>
      </c>
      <c r="E62" s="3">
        <f t="shared" si="1"/>
        <v>5</v>
      </c>
      <c r="F62" s="9">
        <v>5</v>
      </c>
      <c r="G62" s="21">
        <v>0</v>
      </c>
      <c r="H62" s="21" t="s">
        <v>89</v>
      </c>
    </row>
    <row r="63" spans="1:8">
      <c r="A63" s="3"/>
      <c r="B63" s="10" t="s">
        <v>62</v>
      </c>
      <c r="C63" s="3" t="s">
        <v>8</v>
      </c>
      <c r="D63" s="4">
        <v>1</v>
      </c>
      <c r="E63" s="3">
        <f t="shared" si="1"/>
        <v>5</v>
      </c>
      <c r="F63" s="9">
        <v>5</v>
      </c>
    </row>
    <row r="64" spans="1:8">
      <c r="A64" s="3"/>
      <c r="B64" s="10" t="s">
        <v>63</v>
      </c>
      <c r="C64" s="3" t="s">
        <v>8</v>
      </c>
      <c r="D64" s="4">
        <v>1</v>
      </c>
      <c r="E64" s="3">
        <f t="shared" si="1"/>
        <v>5</v>
      </c>
      <c r="F64" s="9">
        <v>5</v>
      </c>
    </row>
    <row r="65" spans="1:6">
      <c r="A65" s="3"/>
      <c r="B65" s="3" t="s">
        <v>64</v>
      </c>
      <c r="C65" s="3" t="s">
        <v>8</v>
      </c>
      <c r="D65" s="4">
        <v>1</v>
      </c>
      <c r="E65" s="3">
        <f t="shared" si="1"/>
        <v>10</v>
      </c>
      <c r="F65" s="9">
        <v>10</v>
      </c>
    </row>
    <row r="66" spans="1:6">
      <c r="A66" s="3"/>
      <c r="B66" s="10" t="s">
        <v>65</v>
      </c>
      <c r="C66" s="3" t="s">
        <v>8</v>
      </c>
      <c r="D66" s="4">
        <v>1</v>
      </c>
      <c r="E66" s="3">
        <f t="shared" si="1"/>
        <v>5</v>
      </c>
      <c r="F66" s="9">
        <v>5</v>
      </c>
    </row>
    <row r="67" spans="1:6">
      <c r="A67" s="11"/>
      <c r="B67" s="23" t="s">
        <v>66</v>
      </c>
      <c r="C67" s="10" t="s">
        <v>8</v>
      </c>
      <c r="D67" s="8">
        <v>1</v>
      </c>
      <c r="E67" s="3">
        <f t="shared" si="1"/>
        <v>10</v>
      </c>
      <c r="F67" s="9">
        <v>10</v>
      </c>
    </row>
    <row r="68" spans="1:6">
      <c r="A68" s="3"/>
      <c r="B68" s="23" t="s">
        <v>67</v>
      </c>
      <c r="C68" s="10" t="s">
        <v>8</v>
      </c>
      <c r="D68" s="4">
        <v>1</v>
      </c>
      <c r="E68" s="3">
        <f t="shared" si="1"/>
        <v>10</v>
      </c>
      <c r="F68" s="9">
        <v>10</v>
      </c>
    </row>
    <row r="69" spans="1:6">
      <c r="A69" s="3"/>
      <c r="B69" s="24" t="s">
        <v>68</v>
      </c>
      <c r="C69" s="10" t="s">
        <v>14</v>
      </c>
      <c r="D69" s="4">
        <v>0</v>
      </c>
      <c r="E69" s="3">
        <f t="shared" si="1"/>
        <v>0</v>
      </c>
      <c r="F69" s="9">
        <v>10</v>
      </c>
    </row>
    <row r="70" spans="1:6">
      <c r="A70" s="3"/>
      <c r="B70" s="24" t="s">
        <v>69</v>
      </c>
      <c r="C70" s="10" t="s">
        <v>14</v>
      </c>
      <c r="D70" s="4">
        <v>0</v>
      </c>
      <c r="E70" s="3">
        <f t="shared" si="1"/>
        <v>0</v>
      </c>
      <c r="F70" s="9">
        <v>10</v>
      </c>
    </row>
    <row r="71" spans="1:6" ht="30">
      <c r="A71" s="3"/>
      <c r="B71" s="10" t="s">
        <v>70</v>
      </c>
      <c r="C71" s="10" t="s">
        <v>14</v>
      </c>
      <c r="D71" s="4" t="s">
        <v>14</v>
      </c>
      <c r="E71" s="3">
        <f>IF(EXACT(D71,"Y"),F71,0)</f>
        <v>0</v>
      </c>
      <c r="F71" s="9">
        <v>5</v>
      </c>
    </row>
    <row r="72" spans="1:6">
      <c r="A72" s="7"/>
      <c r="B72" s="7" t="s">
        <v>19</v>
      </c>
      <c r="C72" s="7"/>
      <c r="D72" s="15"/>
      <c r="E72" s="7">
        <f>SUM(E59:E71)</f>
        <v>80</v>
      </c>
      <c r="F72" s="13">
        <f>SUMIF(C59:C71,"Y",F59:F71)</f>
        <v>80</v>
      </c>
    </row>
    <row r="73" spans="1:6">
      <c r="A73" s="3"/>
      <c r="B73" s="3"/>
      <c r="C73" s="3"/>
      <c r="D73" s="4"/>
      <c r="E73" s="3"/>
      <c r="F73" s="5"/>
    </row>
    <row r="74" spans="1:6">
      <c r="A74" s="7" t="s">
        <v>71</v>
      </c>
      <c r="B74" s="3" t="s">
        <v>72</v>
      </c>
      <c r="C74" s="3" t="s">
        <v>14</v>
      </c>
      <c r="D74" s="4" t="s">
        <v>14</v>
      </c>
      <c r="E74" s="3">
        <f t="shared" ref="E74:E83" si="2">IF(EXACT(D74,"Y"),F74,0)</f>
        <v>0</v>
      </c>
      <c r="F74" s="3">
        <v>3</v>
      </c>
    </row>
    <row r="75" spans="1:6">
      <c r="A75" s="7"/>
      <c r="B75" s="10" t="s">
        <v>73</v>
      </c>
      <c r="C75" s="10" t="s">
        <v>14</v>
      </c>
      <c r="D75" s="8" t="s">
        <v>14</v>
      </c>
      <c r="E75" s="3">
        <f t="shared" si="2"/>
        <v>0</v>
      </c>
      <c r="F75" s="3">
        <v>1</v>
      </c>
    </row>
    <row r="76" spans="1:6">
      <c r="A76" s="3"/>
      <c r="B76" s="3" t="s">
        <v>74</v>
      </c>
      <c r="C76" s="3" t="s">
        <v>14</v>
      </c>
      <c r="D76" s="8" t="s">
        <v>14</v>
      </c>
      <c r="E76" s="3">
        <f t="shared" si="2"/>
        <v>0</v>
      </c>
      <c r="F76" s="3">
        <v>2</v>
      </c>
    </row>
    <row r="77" spans="1:6">
      <c r="A77" s="3"/>
      <c r="B77" s="26" t="s">
        <v>75</v>
      </c>
      <c r="C77" s="3" t="s">
        <v>14</v>
      </c>
      <c r="D77" s="8" t="s">
        <v>14</v>
      </c>
      <c r="E77" s="3">
        <f t="shared" si="2"/>
        <v>0</v>
      </c>
      <c r="F77" s="3">
        <v>2</v>
      </c>
    </row>
    <row r="78" spans="1:6">
      <c r="A78" s="3"/>
      <c r="B78" s="26" t="s">
        <v>76</v>
      </c>
      <c r="C78" s="3" t="s">
        <v>14</v>
      </c>
      <c r="D78" s="8" t="s">
        <v>14</v>
      </c>
      <c r="E78" s="3">
        <f t="shared" si="2"/>
        <v>0</v>
      </c>
      <c r="F78" s="3">
        <v>2</v>
      </c>
    </row>
    <row r="79" spans="1:6">
      <c r="A79" s="3"/>
      <c r="B79" s="3" t="s">
        <v>77</v>
      </c>
      <c r="C79" s="3" t="s">
        <v>14</v>
      </c>
      <c r="D79" s="8" t="s">
        <v>14</v>
      </c>
      <c r="E79" s="3">
        <f t="shared" si="2"/>
        <v>0</v>
      </c>
      <c r="F79" s="3">
        <v>4</v>
      </c>
    </row>
    <row r="80" spans="1:6">
      <c r="A80" s="5"/>
      <c r="B80" s="27" t="s">
        <v>78</v>
      </c>
      <c r="C80" s="3" t="s">
        <v>14</v>
      </c>
      <c r="D80" s="4" t="s">
        <v>14</v>
      </c>
      <c r="E80" s="3">
        <f t="shared" si="2"/>
        <v>0</v>
      </c>
      <c r="F80" s="9">
        <v>3</v>
      </c>
    </row>
    <row r="81" spans="1:6">
      <c r="A81" s="5"/>
      <c r="B81" s="9" t="s">
        <v>79</v>
      </c>
      <c r="C81" s="3" t="s">
        <v>14</v>
      </c>
      <c r="D81" s="4" t="s">
        <v>14</v>
      </c>
      <c r="E81" s="3">
        <f t="shared" si="2"/>
        <v>0</v>
      </c>
      <c r="F81" s="9">
        <v>2</v>
      </c>
    </row>
    <row r="82" spans="1:6">
      <c r="A82" s="5"/>
      <c r="B82" s="9" t="s">
        <v>80</v>
      </c>
      <c r="C82" s="3" t="s">
        <v>14</v>
      </c>
      <c r="D82" s="4" t="s">
        <v>14</v>
      </c>
      <c r="E82" s="3">
        <f t="shared" si="2"/>
        <v>0</v>
      </c>
      <c r="F82" s="9">
        <v>2</v>
      </c>
    </row>
    <row r="83" spans="1:6">
      <c r="A83" s="5"/>
      <c r="B83" s="9" t="s">
        <v>81</v>
      </c>
      <c r="C83" s="3" t="s">
        <v>14</v>
      </c>
      <c r="D83" s="4" t="s">
        <v>14</v>
      </c>
      <c r="E83" s="3">
        <f t="shared" si="2"/>
        <v>0</v>
      </c>
      <c r="F83" s="9">
        <v>2</v>
      </c>
    </row>
    <row r="84" spans="1:6">
      <c r="A84" s="5"/>
      <c r="B84" s="7" t="s">
        <v>19</v>
      </c>
      <c r="C84" s="5"/>
      <c r="D84" s="12"/>
      <c r="E84" s="13">
        <f>SUM(E74:E83)</f>
        <v>0</v>
      </c>
      <c r="F84" s="13">
        <f>SUM(F74:F83)</f>
        <v>23</v>
      </c>
    </row>
    <row r="85" spans="1:6">
      <c r="A85" s="5"/>
      <c r="B85" s="5"/>
      <c r="C85" s="5"/>
      <c r="D85" s="5"/>
      <c r="E85" s="5"/>
      <c r="F85" s="5"/>
    </row>
    <row r="86" spans="1:6">
      <c r="A86" s="16" t="s">
        <v>82</v>
      </c>
      <c r="B86" s="17"/>
      <c r="C86" s="17"/>
      <c r="D86" s="17"/>
      <c r="E86" s="17">
        <f>SUM((E72+E84))</f>
        <v>80</v>
      </c>
      <c r="F86" s="17">
        <f>SUM((F72+F84))</f>
        <v>103</v>
      </c>
    </row>
    <row r="87" spans="1:6">
      <c r="A87" s="18" t="s">
        <v>83</v>
      </c>
      <c r="B87" s="18"/>
      <c r="C87" s="18"/>
      <c r="D87" s="18"/>
      <c r="E87" s="18">
        <f>((((((E12*E19)*E24)*E32)*E39)*E44)*E51)*E56</f>
        <v>1</v>
      </c>
      <c r="F87" s="18">
        <f>((((((F12*F19)*F24)*F32)*F39)*F44)*F51)*F56</f>
        <v>4.2735178223629385E-2</v>
      </c>
    </row>
    <row r="88" spans="1:6">
      <c r="A88" s="16" t="s">
        <v>84</v>
      </c>
      <c r="B88" s="17"/>
      <c r="C88" s="17"/>
      <c r="D88" s="17"/>
      <c r="E88" s="17">
        <f>E86*E87</f>
        <v>80</v>
      </c>
      <c r="F88" s="17"/>
    </row>
    <row r="89" spans="1:6" ht="23.25">
      <c r="A89" s="19" t="s">
        <v>85</v>
      </c>
      <c r="B89" s="20"/>
      <c r="C89" s="20"/>
      <c r="D89" s="20"/>
      <c r="E89" s="19">
        <f>(((5*E88)/F72)+1)</f>
        <v>6</v>
      </c>
      <c r="F89" s="20"/>
    </row>
  </sheetData>
  <conditionalFormatting sqref="D59:D70">
    <cfRule type="iconSet" priority="1">
      <iconSet iconSet="3Symbols" showValue="0">
        <cfvo type="percent" val="0"/>
        <cfvo type="percent" val="0.4"/>
        <cfvo type="num" val="0.8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HSR Technikum Rapperswil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mgfeller</dc:creator>
  <cp:lastModifiedBy>Luke</cp:lastModifiedBy>
  <dcterms:created xsi:type="dcterms:W3CDTF">2012-09-17T14:12:02Z</dcterms:created>
  <dcterms:modified xsi:type="dcterms:W3CDTF">2012-12-01T15:49:52Z</dcterms:modified>
</cp:coreProperties>
</file>