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0"/>
  <workbookPr defaultThemeVersion="124226"/>
  <mc:AlternateContent xmlns:mc="http://schemas.openxmlformats.org/markup-compatibility/2006">
    <mc:Choice Requires="x15">
      <x15ac:absPath xmlns:x15ac="http://schemas.microsoft.com/office/spreadsheetml/2010/11/ac" url="/Users/kevinkoehler/Documents/Professional/Hacking/"/>
    </mc:Choice>
  </mc:AlternateContent>
  <xr:revisionPtr revIDLastSave="0" documentId="8_{91DAA48C-719A-764D-A31D-681721F50CF1}" xr6:coauthVersionLast="45" xr6:coauthVersionMax="45" xr10:uidLastSave="{00000000-0000-0000-0000-000000000000}"/>
  <bookViews>
    <workbookView xWindow="54100" yWindow="-8320" windowWidth="32480" windowHeight="24540" xr2:uid="{00000000-000D-0000-FFFF-FFFF00000000}"/>
  </bookViews>
  <sheets>
    <sheet name="Testing Checklist" sheetId="1" r:id="rId1"/>
    <sheet name="Summary Findings" sheetId="4" r:id="rId2"/>
    <sheet name="Risk Assessment Calculator" sheetId="2" r:id="rId3"/>
    <sheet name="References" sheetId="3" r:id="rId4"/>
  </sheets>
  <definedNames>
    <definedName name="Awareness">References!$M$3:$M$7</definedName>
    <definedName name="EaseofExploit">References!$K$3:$K$7</definedName>
    <definedName name="EasyofDiscovery">References!$I$3:$I$7</definedName>
    <definedName name="FinancialDamage">References!$I$12:$I$16</definedName>
    <definedName name="IntrusionDetection">References!$O$3:$O$7</definedName>
    <definedName name="LossofAccountability">References!$G$12:$G$15</definedName>
    <definedName name="LossofAvailability">References!$E$12:$E$16</definedName>
    <definedName name="LossofConfidentiality">References!$A$12:$A$16</definedName>
    <definedName name="LossofIntegrity">References!$C$12:$C$17</definedName>
    <definedName name="Motive">References!$C$3:$C$6</definedName>
    <definedName name="NonCompliance">References!$M$12:$M$15</definedName>
    <definedName name="Opportunity">References!$E$3:$E$6</definedName>
    <definedName name="PolicyViolation">References!$O$12:$O$16</definedName>
    <definedName name="PopulationSize">References!$G$3:$G$8</definedName>
    <definedName name="ReputationDamage">References!$K$12:$K$16</definedName>
    <definedName name="result">'Testing Checklist'!$A$128:$A$130</definedName>
    <definedName name="SkillRequired">References!$A$3:$A$8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2" l="1"/>
  <c r="E8" i="2" l="1"/>
  <c r="E7" i="2"/>
  <c r="E14" i="2"/>
  <c r="E13" i="2"/>
  <c r="E12" i="2"/>
  <c r="E11" i="2"/>
  <c r="H14" i="2"/>
  <c r="H13" i="2"/>
  <c r="H12" i="2"/>
  <c r="H11" i="2"/>
  <c r="H5" i="2"/>
  <c r="H7" i="2"/>
  <c r="H8" i="2"/>
  <c r="G16" i="2" s="1"/>
  <c r="E6" i="2"/>
  <c r="E5" i="2"/>
  <c r="B16" i="2" s="1"/>
  <c r="A25" i="2" s="1"/>
  <c r="A26" i="2" l="1"/>
  <c r="A24" i="2"/>
  <c r="B24" i="2"/>
  <c r="D25" i="2"/>
  <c r="C24" i="2"/>
  <c r="D26" i="2"/>
  <c r="C25" i="2"/>
  <c r="D23" i="2"/>
  <c r="C23" i="2"/>
  <c r="C26" i="2"/>
  <c r="D24" i="2"/>
  <c r="B26" i="2"/>
  <c r="B25" i="2"/>
  <c r="E20" i="2"/>
  <c r="B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its02</author>
    <author>pphongthiproek</author>
  </authors>
  <commentList>
    <comment ref="A5" authorId="0" shapeId="0" xr:uid="{00000000-0006-0000-0200-000001000000}">
      <text>
        <r>
          <rPr>
            <b/>
            <sz val="9"/>
            <color indexed="81"/>
            <rFont val="Tahoma"/>
            <family val="2"/>
          </rPr>
          <t xml:space="preserve">How technically skilled is this group of threat agents? </t>
        </r>
      </text>
    </comment>
    <comment ref="F5" authorId="1" shapeId="0" xr:uid="{00000000-0006-0000-0200-000002000000}">
      <text>
        <r>
          <rPr>
            <b/>
            <sz val="9"/>
            <color indexed="81"/>
            <rFont val="Tahoma"/>
            <family val="2"/>
          </rPr>
          <t>How much data could be disclosed and how sensitive is it?</t>
        </r>
      </text>
    </comment>
    <comment ref="A6" authorId="0" shapeId="0" xr:uid="{00000000-0006-0000-0200-000003000000}">
      <text>
        <r>
          <rPr>
            <b/>
            <sz val="9"/>
            <color indexed="81"/>
            <rFont val="Tahoma"/>
            <family val="2"/>
          </rPr>
          <t>How motivated is this group of threat agents to find and exploit this vulnerability?</t>
        </r>
      </text>
    </comment>
    <comment ref="F6" authorId="1" shapeId="0" xr:uid="{00000000-0006-0000-0200-000004000000}">
      <text>
        <r>
          <rPr>
            <b/>
            <sz val="9"/>
            <color indexed="81"/>
            <rFont val="Tahoma"/>
            <family val="2"/>
          </rPr>
          <t>How much data could be corrupted and how damaged is it?</t>
        </r>
      </text>
    </comment>
    <comment ref="A7" authorId="1" shapeId="0" xr:uid="{00000000-0006-0000-0200-000005000000}">
      <text>
        <r>
          <rPr>
            <b/>
            <sz val="9"/>
            <color indexed="81"/>
            <rFont val="Tahoma"/>
            <family val="2"/>
          </rPr>
          <t>What resources and opportunities are required for this group of threat agents to find and exploit this vulnerability?</t>
        </r>
      </text>
    </comment>
    <comment ref="F7" authorId="1" shapeId="0" xr:uid="{00000000-0006-0000-0200-000006000000}">
      <text>
        <r>
          <rPr>
            <b/>
            <sz val="9"/>
            <color indexed="81"/>
            <rFont val="Tahoma"/>
            <family val="2"/>
          </rPr>
          <t>How much service could be lost and how vital is it?</t>
        </r>
      </text>
    </comment>
    <comment ref="A8" authorId="1" shapeId="0" xr:uid="{00000000-0006-0000-0200-000007000000}">
      <text>
        <r>
          <rPr>
            <b/>
            <sz val="9"/>
            <color indexed="81"/>
            <rFont val="Tahoma"/>
            <family val="2"/>
          </rPr>
          <t>How large is this group of threat agents?</t>
        </r>
      </text>
    </comment>
    <comment ref="F8" authorId="1" shapeId="0" xr:uid="{00000000-0006-0000-0200-000008000000}">
      <text>
        <r>
          <rPr>
            <b/>
            <sz val="9"/>
            <color indexed="81"/>
            <rFont val="Tahoma"/>
            <family val="2"/>
          </rPr>
          <t>Are the threat agents' actions traceable to an individual?</t>
        </r>
      </text>
    </comment>
    <comment ref="A11" authorId="1" shapeId="0" xr:uid="{00000000-0006-0000-0200-000009000000}">
      <text>
        <r>
          <rPr>
            <b/>
            <sz val="9"/>
            <color indexed="81"/>
            <rFont val="Tahoma"/>
            <family val="2"/>
          </rPr>
          <t>How easy is it for this group of threat agents to discover this vulnerability?</t>
        </r>
      </text>
    </comment>
    <comment ref="F11" authorId="1" shapeId="0" xr:uid="{00000000-0006-0000-0200-00000A000000}">
      <text>
        <r>
          <rPr>
            <b/>
            <sz val="9"/>
            <color indexed="81"/>
            <rFont val="Tahoma"/>
            <family val="2"/>
          </rPr>
          <t>How much financial damage will result from an exploit?</t>
        </r>
      </text>
    </comment>
    <comment ref="A12" authorId="1" shapeId="0" xr:uid="{00000000-0006-0000-0200-00000B000000}">
      <text>
        <r>
          <rPr>
            <b/>
            <sz val="9"/>
            <color indexed="81"/>
            <rFont val="Tahoma"/>
            <family val="2"/>
          </rPr>
          <t>How easy is it for this group of threat agents to actually exploit this vulnerability?</t>
        </r>
      </text>
    </comment>
    <comment ref="F12" authorId="1" shapeId="0" xr:uid="{00000000-0006-0000-0200-00000C000000}">
      <text>
        <r>
          <rPr>
            <b/>
            <sz val="9"/>
            <color indexed="81"/>
            <rFont val="Tahoma"/>
            <family val="2"/>
          </rPr>
          <t>Would an exploit result in reputation damage that would harm the business?</t>
        </r>
      </text>
    </comment>
    <comment ref="A13" authorId="1" shapeId="0" xr:uid="{00000000-0006-0000-0200-00000D000000}">
      <text>
        <r>
          <rPr>
            <b/>
            <sz val="9"/>
            <color indexed="81"/>
            <rFont val="Tahoma"/>
            <family val="2"/>
          </rPr>
          <t>How well known is this vulnerability to this group of threat agents?</t>
        </r>
      </text>
    </comment>
    <comment ref="F13" authorId="1" shapeId="0" xr:uid="{00000000-0006-0000-0200-00000E000000}">
      <text>
        <r>
          <rPr>
            <b/>
            <sz val="9"/>
            <color indexed="81"/>
            <rFont val="Tahoma"/>
            <family val="2"/>
          </rPr>
          <t>How much exposure does non-compliance introduce?</t>
        </r>
      </text>
    </comment>
    <comment ref="A14" authorId="1" shapeId="0" xr:uid="{00000000-0006-0000-0200-00000F000000}">
      <text>
        <r>
          <rPr>
            <b/>
            <sz val="9"/>
            <color indexed="81"/>
            <rFont val="Tahoma"/>
            <family val="2"/>
          </rPr>
          <t>How likely is an exploit to be detected?</t>
        </r>
      </text>
    </comment>
    <comment ref="F14" authorId="1" shapeId="0" xr:uid="{00000000-0006-0000-0200-000010000000}">
      <text>
        <r>
          <rPr>
            <b/>
            <sz val="9"/>
            <color rgb="FF000000"/>
            <rFont val="Tahoma"/>
            <family val="2"/>
          </rPr>
          <t>How much personally identifiable information could be disclosed?</t>
        </r>
      </text>
    </comment>
  </commentList>
</comments>
</file>

<file path=xl/sharedStrings.xml><?xml version="1.0" encoding="utf-8"?>
<sst xmlns="http://schemas.openxmlformats.org/spreadsheetml/2006/main" count="744" uniqueCount="464">
  <si>
    <t>Information Gathering</t>
  </si>
  <si>
    <t>Authentication Testing</t>
  </si>
  <si>
    <t xml:space="preserve">Authorization Testing </t>
  </si>
  <si>
    <t>Data Validation Testing</t>
  </si>
  <si>
    <t>Identify application entry points</t>
  </si>
  <si>
    <t>Tools</t>
  </si>
  <si>
    <t>Test Name</t>
  </si>
  <si>
    <t>N/A</t>
  </si>
  <si>
    <t>OWASP Risk Assessment Calculator
Risk Assessment Calculator</t>
  </si>
  <si>
    <t>Likelihood factors</t>
  </si>
  <si>
    <t>Impact factors</t>
  </si>
  <si>
    <t>REF</t>
  </si>
  <si>
    <t>http://paradoslabs.nl/owaspcalc/index.php</t>
  </si>
  <si>
    <t>Threat Agent Factors</t>
  </si>
  <si>
    <t>Technical Impact Factors</t>
  </si>
  <si>
    <t>Skills required</t>
  </si>
  <si>
    <t>Loss of confidentiality</t>
  </si>
  <si>
    <t>Extensive non-sensitive data disclosed [6]</t>
  </si>
  <si>
    <t>Motive</t>
  </si>
  <si>
    <t>Low or no reward [1]</t>
  </si>
  <si>
    <t>Loss of Integrity</t>
  </si>
  <si>
    <t>Extensive seriously corrupt data [7]</t>
  </si>
  <si>
    <t>Opportunity</t>
  </si>
  <si>
    <t>Some access or resources required [7]</t>
  </si>
  <si>
    <t>Loss of Availability</t>
  </si>
  <si>
    <t>Minimal primary services interrupted [5]</t>
  </si>
  <si>
    <t>Population Size</t>
  </si>
  <si>
    <t>System Administrators [2]</t>
  </si>
  <si>
    <t>Loss of Accountability</t>
  </si>
  <si>
    <t>Attack completely anonymous [9]</t>
  </si>
  <si>
    <t>Vulnerability Factors</t>
  </si>
  <si>
    <t>Business Impact Factors</t>
  </si>
  <si>
    <t>Easy of Discovery</t>
  </si>
  <si>
    <t>Difficult [3]</t>
  </si>
  <si>
    <t>Financial damage</t>
  </si>
  <si>
    <t>Backruptcy [9]</t>
  </si>
  <si>
    <t>Ease of Exploit</t>
  </si>
  <si>
    <t>Reputation damage</t>
  </si>
  <si>
    <t>Brand damage [9]</t>
  </si>
  <si>
    <t>Awareness</t>
  </si>
  <si>
    <t>Unknown [1]</t>
  </si>
  <si>
    <t>Non-Compliance</t>
  </si>
  <si>
    <t>High profile violation [7]</t>
  </si>
  <si>
    <t>Intrusion Detection</t>
  </si>
  <si>
    <t>Active detection in application [1]</t>
  </si>
  <si>
    <t>Privacy violation</t>
  </si>
  <si>
    <t>Thousands of people [7]</t>
  </si>
  <si>
    <t>Likelihood score:</t>
  </si>
  <si>
    <t>Impact score:</t>
  </si>
  <si>
    <t>Overall Risk Severity :</t>
  </si>
  <si>
    <t>Impact</t>
  </si>
  <si>
    <t>Likelihood</t>
  </si>
  <si>
    <t>Select an option</t>
  </si>
  <si>
    <t xml:space="preserve"> </t>
  </si>
  <si>
    <t>Not Applicable [0]</t>
  </si>
  <si>
    <t>Full access or expensive resources required [0]</t>
  </si>
  <si>
    <t>Special access or resources required [4]</t>
  </si>
  <si>
    <t>Practically impossible [1]</t>
  </si>
  <si>
    <t>Theoretical [1]</t>
  </si>
  <si>
    <t>Possible reward [4]</t>
  </si>
  <si>
    <t>Intranet Users [4]</t>
  </si>
  <si>
    <t>Hidden [4]</t>
  </si>
  <si>
    <t>Logged and reviewed [3]</t>
  </si>
  <si>
    <t>High reward [9]</t>
  </si>
  <si>
    <t>No access or resources required [9]</t>
  </si>
  <si>
    <t>Partners [5]</t>
  </si>
  <si>
    <t>Easy [7]</t>
  </si>
  <si>
    <t>Easy [5]</t>
  </si>
  <si>
    <t>Obvious [6]</t>
  </si>
  <si>
    <t>Logged without review [8]</t>
  </si>
  <si>
    <t>Authenticated users [6]</t>
  </si>
  <si>
    <t>Automated tools available [9]</t>
  </si>
  <si>
    <t>Not logged [9]</t>
  </si>
  <si>
    <t>Anonymous Internet users [9]</t>
  </si>
  <si>
    <t>Minimal non-sensitive data disclosed [2]</t>
  </si>
  <si>
    <t>Minimal slightly corrupt data [1]</t>
  </si>
  <si>
    <t>Minimal secondary services interrupted [1]</t>
  </si>
  <si>
    <t>Attack fully traceable to individual [1]</t>
  </si>
  <si>
    <t>Damage costs less than to fix the issue [1]</t>
  </si>
  <si>
    <t>Minimal damage [1]</t>
  </si>
  <si>
    <t>Minor violation [2]</t>
  </si>
  <si>
    <t>One individual [3]</t>
  </si>
  <si>
    <t>Minimal seriously corrupt data [3]</t>
  </si>
  <si>
    <t>Attack possibly traceable to individual [7]</t>
  </si>
  <si>
    <t>Minor effect on annual profit [3]</t>
  </si>
  <si>
    <t>Loss of major accounts [4]</t>
  </si>
  <si>
    <t>Clear violation [5]</t>
  </si>
  <si>
    <t>Hundreds of people [5]</t>
  </si>
  <si>
    <t>Extensive critical data disclosed [7]</t>
  </si>
  <si>
    <t>Extensive slightly corrupt data [5]</t>
  </si>
  <si>
    <t>Extensive primary services interrupted [7]</t>
  </si>
  <si>
    <t>Significant effect on annual profit [7]</t>
  </si>
  <si>
    <t>Loss of goodwill [5]</t>
  </si>
  <si>
    <t>All data disclosed [9]</t>
  </si>
  <si>
    <t>All services completely lost [9]</t>
  </si>
  <si>
    <t>Millions of people [9]</t>
  </si>
  <si>
    <t>All data totally corrupt [9]</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</si>
  <si>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</si>
  <si>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</si>
  <si>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</si>
  <si>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</si>
  <si>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</si>
  <si>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</si>
  <si>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</si>
  <si>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</si>
  <si>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</si>
  <si>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</si>
  <si>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</si>
  <si>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</si>
  <si>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Pass</t>
  </si>
  <si>
    <t>Issues</t>
  </si>
  <si>
    <t>Result</t>
  </si>
  <si>
    <t>Recommendation</t>
  </si>
  <si>
    <t>High</t>
  </si>
  <si>
    <t>Risk</t>
  </si>
  <si>
    <t>Moderate</t>
  </si>
  <si>
    <t>Not Started</t>
  </si>
  <si>
    <t>Remark</t>
  </si>
  <si>
    <t>Configuration and Deploy Management Testing</t>
  </si>
  <si>
    <t>OTG-INFO-001</t>
  </si>
  <si>
    <t>OTG-INFO-002</t>
  </si>
  <si>
    <t>OTG-INFO-003</t>
  </si>
  <si>
    <t>OTG-INFO-004</t>
  </si>
  <si>
    <t>OTG-INFO-005</t>
  </si>
  <si>
    <t>OTG-INFO-006</t>
  </si>
  <si>
    <t>OTG-INFO-007</t>
  </si>
  <si>
    <t>OTG-INFO-008</t>
  </si>
  <si>
    <t>OTG-INFO-009</t>
  </si>
  <si>
    <t>OTG-INFO-010</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</si>
  <si>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</si>
  <si>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</si>
  <si>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</si>
  <si>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</si>
  <si>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</si>
  <si>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</si>
  <si>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</si>
  <si>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</si>
  <si>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</si>
  <si>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OTG-CONFIG-001</t>
  </si>
  <si>
    <t>OTG-CONFIG-002</t>
  </si>
  <si>
    <t>OTG-CONFIG-003</t>
  </si>
  <si>
    <t>OTG-CONFIG-004</t>
  </si>
  <si>
    <t>OTG-CONFIG-005</t>
  </si>
  <si>
    <t>OTG-CONFIG-006</t>
  </si>
  <si>
    <t>OTG-CONFIG-007</t>
  </si>
  <si>
    <t>OTG-CONFIG-008</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</si>
  <si>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</si>
  <si>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</si>
  <si>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</si>
  <si>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</si>
  <si>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</si>
  <si>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</si>
  <si>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</si>
  <si>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</si>
  <si>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</si>
  <si>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</si>
  <si>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</si>
  <si>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</si>
  <si>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</si>
  <si>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</si>
  <si>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</si>
  <si>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</si>
  <si>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</si>
  <si>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</si>
  <si>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</si>
  <si>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</si>
  <si>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</si>
  <si>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</si>
  <si>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</si>
  <si>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</si>
  <si>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</si>
  <si>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</si>
  <si>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</si>
  <si>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</si>
  <si>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</si>
  <si>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</si>
  <si>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</si>
  <si>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</si>
  <si>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</si>
  <si>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</si>
  <si>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</si>
  <si>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</si>
  <si>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</si>
  <si>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</si>
  <si>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</si>
  <si>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</si>
  <si>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</si>
  <si>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</si>
  <si>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</si>
  <si>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</si>
  <si>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</si>
  <si>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</si>
  <si>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</si>
  <si>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</si>
  <si>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</si>
  <si>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</si>
  <si>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</si>
  <si>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Session Management Testing</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</si>
  <si>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</si>
  <si>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</si>
  <si>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</si>
  <si>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</si>
  <si>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</si>
  <si>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</si>
  <si>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</si>
  <si>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</si>
  <si>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</si>
  <si>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</si>
  <si>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</si>
  <si>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</si>
  <si>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</si>
  <si>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</si>
  <si>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</si>
  <si>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</si>
  <si>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</si>
  <si>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</si>
  <si>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</si>
  <si>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</si>
  <si>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</si>
  <si>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</si>
  <si>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</si>
  <si>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</si>
  <si>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</si>
  <si>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</si>
  <si>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</si>
  <si>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</si>
  <si>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</si>
  <si>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</si>
  <si>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</si>
  <si>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</si>
  <si>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</si>
  <si>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</si>
  <si>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</si>
  <si>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</si>
  <si>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</si>
  <si>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</si>
  <si>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</si>
  <si>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</si>
  <si>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</si>
  <si>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</si>
  <si>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</si>
  <si>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</si>
  <si>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</si>
  <si>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</si>
  <si>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</si>
  <si>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</si>
  <si>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</si>
  <si>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</si>
  <si>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</si>
  <si>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</si>
  <si>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</si>
  <si>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</si>
  <si>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</si>
  <si>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</si>
  <si>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</si>
  <si>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</si>
  <si>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</si>
  <si>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Error Handling</t>
  </si>
  <si>
    <t>Analysis of Error Codes</t>
  </si>
  <si>
    <t>Analysis of Stack Traces</t>
  </si>
  <si>
    <t>OTG-ERR-001</t>
  </si>
  <si>
    <t>OTG-ERR-002</t>
  </si>
  <si>
    <t>Cryptography</t>
  </si>
  <si>
    <t>Testing for Weak SSL/TSL Ciphers, Insufficient Transport Layer Protection</t>
  </si>
  <si>
    <t>Testing for Padding Oracle</t>
  </si>
  <si>
    <t>Testing for Sensitive information sent via unencrypted channels</t>
  </si>
  <si>
    <t>OTG-CRYPST-001</t>
  </si>
  <si>
    <t>OTG-CRYPST-002</t>
  </si>
  <si>
    <t>OTG-CRYPST-003</t>
  </si>
  <si>
    <t>Business logic Testing</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</si>
  <si>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</si>
  <si>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</si>
  <si>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</si>
  <si>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</si>
  <si>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</si>
  <si>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</si>
  <si>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</si>
  <si>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</si>
  <si>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</si>
  <si>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</si>
  <si>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</si>
  <si>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</si>
  <si>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</si>
  <si>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</si>
  <si>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</si>
  <si>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</si>
  <si>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</si>
  <si>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</si>
  <si>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</si>
  <si>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</si>
  <si>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</si>
  <si>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</si>
  <si>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</si>
  <si>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</si>
  <si>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</si>
  <si>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</si>
  <si>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</si>
  <si>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</si>
  <si>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</si>
  <si>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</si>
  <si>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</si>
  <si>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</si>
  <si>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</si>
  <si>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</si>
  <si>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</si>
  <si>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</si>
  <si>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</si>
  <si>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</si>
  <si>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</si>
  <si>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</si>
  <si>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</si>
  <si>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</si>
  <si>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</si>
  <si>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</si>
  <si>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</si>
  <si>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</si>
  <si>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</si>
  <si>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</si>
  <si>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Google Hacking, Sitedigger, Shodan, FOCA, Punkspider</t>
  </si>
  <si>
    <t>Find sensitive information from webpage comments and Metadata on source code.</t>
  </si>
  <si>
    <t>Map the target application and understand the principal workflows.</t>
  </si>
  <si>
    <t>Analyze robots.txt and identify &lt;META&gt; Tags from website.</t>
  </si>
  <si>
    <t>Find the type of web application framework/CMS from HTTP headers, Cookies, Source code, Specific files and folders.</t>
  </si>
  <si>
    <t>Whatweb, BlindElephant, Wappalyzer</t>
  </si>
  <si>
    <t>Identify the web application and version to determine known vulnerabilities and the appropriate exploits.</t>
  </si>
  <si>
    <t>Identify application architecture including Web language, WAF, Reverse proxy, Application Server, Backend Database</t>
  </si>
  <si>
    <t>OWASP: Testing Guide v4 Checklist</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</si>
  <si>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</si>
  <si>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</si>
  <si>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</si>
  <si>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</si>
  <si>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</si>
  <si>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</si>
  <si>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</si>
  <si>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</si>
  <si>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</si>
  <si>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</si>
  <si>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</si>
  <si>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</si>
  <si>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</si>
  <si>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</si>
  <si>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</si>
  <si>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</si>
  <si>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</si>
  <si>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</si>
  <si>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</si>
  <si>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</si>
  <si>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</si>
  <si>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</si>
  <si>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</si>
  <si>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</si>
  <si>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</si>
  <si>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</si>
  <si>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</si>
  <si>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</si>
  <si>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</si>
  <si>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</si>
  <si>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</si>
  <si>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</si>
  <si>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</si>
  <si>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</si>
  <si>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</si>
  <si>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</si>
  <si>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</si>
  <si>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</si>
  <si>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</si>
  <si>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</si>
  <si>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</si>
  <si>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</si>
  <si>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</si>
  <si>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</si>
  <si>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</si>
  <si>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</si>
  <si>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</si>
  <si>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</si>
  <si>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</si>
  <si>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</si>
  <si>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</si>
  <si>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</si>
  <si>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</si>
  <si>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</si>
  <si>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</si>
  <si>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</si>
  <si>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</si>
  <si>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</si>
  <si>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</si>
  <si>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</si>
  <si>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</si>
  <si>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</si>
  <si>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</si>
  <si>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</si>
  <si>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</si>
  <si>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</si>
  <si>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</si>
  <si>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</si>
  <si>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</si>
  <si>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</si>
  <si>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</si>
  <si>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</si>
  <si>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</si>
  <si>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</si>
  <si>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</si>
  <si>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</si>
  <si>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</si>
  <si>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</si>
  <si>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</si>
  <si>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</si>
  <si>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</si>
  <si>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</si>
  <si>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</si>
  <si>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</si>
  <si>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</si>
  <si>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</si>
  <si>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</si>
  <si>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</si>
  <si>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</si>
  <si>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</si>
  <si>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</si>
  <si>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</si>
  <si>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</si>
  <si>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</si>
  <si>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</si>
  <si>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</si>
  <si>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</si>
  <si>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</si>
  <si>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</si>
  <si>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</si>
  <si>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</si>
  <si>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</si>
  <si>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</si>
  <si>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</si>
  <si>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</si>
  <si>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</si>
  <si>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</si>
  <si>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</si>
  <si>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</si>
  <si>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</si>
  <si>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</si>
  <si>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</si>
  <si>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</si>
  <si>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</si>
  <si>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</si>
  <si>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</si>
  <si>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</si>
  <si>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</si>
  <si>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</si>
  <si>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</si>
  <si>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</si>
  <si>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Whatweb, BlindElephant, Wappalyzer, CMSmap</t>
  </si>
  <si>
    <t>Webhosting.info, dnsrecon, Nmap, fierce, Recon-ng, Intrigue</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</si>
  <si>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</si>
  <si>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</si>
  <si>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</si>
  <si>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</si>
  <si>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</si>
  <si>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</si>
  <si>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</si>
  <si>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</si>
  <si>
    <t>No technical skills [1]</t>
  </si>
  <si>
    <t>Some technical skills [3]</t>
  </si>
  <si>
    <t>Advanced computer user [5]</t>
  </si>
  <si>
    <t>Network and programming skills [6]</t>
  </si>
  <si>
    <t>Security penetration skills [9]</t>
  </si>
  <si>
    <t>Public knowledge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</si>
</sst>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ont>
    <font>
      <sz val="11"/>
      <color theme="1"/>
      <name val="Calibri"/>
      <family val="2"/>
      <scheme val="minor"/>
    </font>
    <font>
      <sz val="11"/>
      <color theme="1"/>
      <name val="Calibri"/>
      <family val="2"/>
      <scheme val="minor"/>
    </font>
    <font>
      <b/>
      <sz val="10"/>
      <name val="Arial"/>
      <family val="2"/>
    </font>
    <font>
      <b/>
      <sz val="10"/>
      <name val="Arial"/>
      <family val="2"/>
    </font>
    <font>
      <sz val="8"/>
      <name val="Arial"/>
      <family val="2"/>
    </font>
    <font>
      <b/>
      <sz val="11"/>
      <color theme="1"/>
      <name val="Calibri"/>
      <family val="2"/>
      <scheme val="minor"/>
    </font>
    <font>
      <sz val="11"/>
      <color theme="1"/>
      <name val="Calibri"/>
      <family val="2"/>
      <scheme val="minor"/>
    </font>
    <font>
      <b/>
      <i/>
      <sz val="11"/>
      <color theme="1"/>
      <name val="Calibri"/>
      <family val="2"/>
      <scheme val="minor"/>
    </font>
    <font>
      <i/>
      <sz val="11"/>
      <color theme="1"/>
      <name val="Calibri"/>
      <family val="2"/>
      <scheme val="minor"/>
    </font>
    <font>
      <b/>
      <sz val="12"/>
      <color rgb="FF333333"/>
      <name val="Calibri"/>
      <family val="2"/>
      <scheme val="minor"/>
    </font>
    <font>
      <b/>
      <sz val="14"/>
      <color theme="1"/>
      <name val="Calibri"/>
      <family val="2"/>
      <scheme val="minor"/>
    </font>
    <font>
      <b/>
      <sz val="9"/>
      <color indexed="81"/>
      <name val="Tahoma"/>
      <family val="2"/>
    </font>
    <font>
      <b/>
      <sz val="20"/>
      <color theme="1"/>
      <name val="Calibri"/>
      <family val="2"/>
      <scheme val="minor"/>
    </font>
    <font>
      <b/>
      <sz val="11"/>
      <color rgb="FF333333"/>
      <name val="Calibri"/>
      <family val="2"/>
      <scheme val="minor"/>
    </font>
    <font>
      <b/>
      <sz val="16"/>
      <color theme="1"/>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sz val="11"/>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
      <b/>
      <sz val="9"/>
      <color rgb="FF000000"/>
      <name val="Tahoma"/>
      <family val="2"/>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4">
    <xf numFmtId="0" fontId="0" fillId="0" borderId="0" xfId="0"/>
    <xf numFmtId="0" fontId="0" fillId="0" borderId="0" xfId="0" applyAlignment="1">
      <alignment horizontal="left"/>
    </xf>
    <xf numFmtId="0" fontId="6" fillId="0" borderId="0" xfId="0" applyFont="1" applyAlignment="1">
      <alignment horizontal="left" vertical="center"/>
    </xf>
    <xf numFmtId="0" fontId="9" fillId="0" borderId="0" xfId="0" applyFont="1" applyAlignment="1">
      <alignment vertical="center" wrapText="1"/>
    </xf>
    <xf numFmtId="0" fontId="7" fillId="0" borderId="0" xfId="0" applyFont="1"/>
    <xf numFmtId="0" fontId="7" fillId="0" borderId="0" xfId="0" applyFont="1" applyAlignment="1">
      <alignment vertical="center" wrapText="1"/>
    </xf>
    <xf numFmtId="0" fontId="7" fillId="0" borderId="0" xfId="0" applyNumberFormat="1" applyFont="1" applyAlignment="1">
      <alignment vertical="center" wrapText="1"/>
    </xf>
    <xf numFmtId="0" fontId="0" fillId="0" borderId="0" xfId="0" applyAlignment="1">
      <alignment vertical="center" wrapText="1"/>
    </xf>
    <xf numFmtId="0" fontId="7" fillId="0" borderId="0" xfId="0" applyNumberFormat="1" applyFont="1" applyAlignment="1">
      <alignment vertical="center" wrapText="1"/>
    </xf>
    <xf numFmtId="0" fontId="6" fillId="0" borderId="0" xfId="0" applyFont="1"/>
    <xf numFmtId="0" fontId="0" fillId="0" borderId="0" xfId="0" applyFill="1"/>
    <xf numFmtId="0" fontId="0" fillId="0" borderId="0" xfId="0" applyAlignment="1">
      <alignment horizontal="righ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6" fillId="0" borderId="0" xfId="0" applyFont="1" applyAlignment="1">
      <alignment vertical="center" wrapText="1"/>
    </xf>
    <xf numFmtId="0" fontId="1" fillId="0" borderId="0" xfId="0" applyNumberFormat="1" applyFont="1" applyAlignment="1">
      <alignment vertical="center" wrapText="1"/>
    </xf>
    <xf numFmtId="0" fontId="0" fillId="0" borderId="0" xfId="0" applyAlignment="1">
      <alignment vertical="center"/>
    </xf>
    <xf numFmtId="0" fontId="17" fillId="0" borderId="0" xfId="0" applyFont="1" applyAlignment="1">
      <alignment wrapText="1"/>
    </xf>
    <xf numFmtId="0" fontId="19" fillId="0" borderId="0" xfId="0" applyFont="1" applyBorder="1" applyAlignment="1">
      <alignment wrapText="1"/>
    </xf>
    <xf numFmtId="0" fontId="17" fillId="0" borderId="0" xfId="0" applyFont="1" applyBorder="1" applyAlignment="1">
      <alignment wrapText="1"/>
    </xf>
    <xf numFmtId="0" fontId="20" fillId="7" borderId="0" xfId="0" applyFont="1" applyFill="1" applyBorder="1" applyAlignment="1">
      <alignment horizontal="center" vertical="center" wrapText="1"/>
    </xf>
    <xf numFmtId="0" fontId="18" fillId="0" borderId="0" xfId="0" applyFont="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center" vertical="center" wrapText="1"/>
    </xf>
    <xf numFmtId="0" fontId="4" fillId="8" borderId="0" xfId="0" applyFont="1" applyFill="1" applyAlignment="1">
      <alignment vertical="center" wrapText="1"/>
    </xf>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 fillId="8" borderId="1" xfId="0" applyFont="1" applyFill="1" applyBorder="1" applyAlignment="1">
      <alignment horizontal="center" vertical="center" wrapText="1"/>
    </xf>
    <xf numFmtId="0" fontId="0" fillId="0" borderId="0" xfId="0" applyAlignment="1"/>
    <xf numFmtId="0" fontId="21" fillId="9" borderId="1" xfId="0" applyFont="1" applyFill="1" applyBorder="1" applyAlignment="1">
      <alignment horizontal="center" vertical="center" wrapText="1"/>
    </xf>
    <xf numFmtId="0" fontId="22" fillId="0" borderId="0" xfId="0" applyFont="1" applyAlignment="1">
      <alignment horizontal="left" vertical="center" wrapText="1"/>
    </xf>
    <xf numFmtId="0" fontId="18" fillId="0" borderId="0" xfId="0" applyFont="1" applyAlignment="1">
      <alignment vertical="center"/>
    </xf>
    <xf numFmtId="0" fontId="20" fillId="7" borderId="0" xfId="0" applyFont="1" applyFill="1" applyAlignment="1">
      <alignment horizontal="center" vertical="center" wrapText="1"/>
    </xf>
    <xf numFmtId="0" fontId="23" fillId="0" borderId="0" xfId="0" applyFont="1" applyAlignment="1">
      <alignment horizontal="left" wrapText="1"/>
    </xf>
    <xf numFmtId="0" fontId="24" fillId="0" borderId="0" xfId="0" applyFont="1" applyAlignment="1">
      <alignment wrapText="1"/>
    </xf>
    <xf numFmtId="0" fontId="23" fillId="0" borderId="0" xfId="0" applyFont="1" applyAlignment="1">
      <alignment wrapText="1"/>
    </xf>
    <xf numFmtId="0" fontId="23" fillId="0" borderId="0" xfId="0" applyFont="1" applyBorder="1" applyAlignment="1">
      <alignment wrapText="1"/>
    </xf>
    <xf numFmtId="0" fontId="25" fillId="0" borderId="0" xfId="0" applyFont="1" applyBorder="1" applyAlignment="1">
      <alignment wrapText="1"/>
    </xf>
    <xf numFmtId="0" fontId="17" fillId="0" borderId="0" xfId="0" applyFont="1" applyAlignment="1">
      <alignment vertical="center" wrapText="1"/>
    </xf>
    <xf numFmtId="0" fontId="17" fillId="0" borderId="0" xfId="0" applyFont="1" applyBorder="1" applyAlignment="1">
      <alignment vertical="center" wrapText="1"/>
    </xf>
    <xf numFmtId="0" fontId="23" fillId="0" borderId="0" xfId="0" applyFont="1" applyAlignment="1">
      <alignment vertical="center" wrapText="1"/>
    </xf>
    <xf numFmtId="0" fontId="6" fillId="8"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16" fillId="0" borderId="1" xfId="0" applyFont="1" applyFill="1" applyBorder="1" applyAlignment="1">
      <alignment horizontal="left" vertical="center"/>
    </xf>
    <xf numFmtId="0" fontId="22" fillId="0" borderId="0" xfId="0" applyFont="1" applyAlignment="1">
      <alignment horizontal="left" vertical="center" wrapText="1"/>
    </xf>
    <xf numFmtId="0" fontId="2" fillId="0" borderId="0" xfId="0" applyNumberFormat="1" applyFont="1" applyAlignment="1">
      <alignment horizontal="left" vertical="center" wrapText="1"/>
    </xf>
    <xf numFmtId="0" fontId="0" fillId="0" borderId="0" xfId="0"/>
    <xf numFmtId="0" fontId="13" fillId="0" borderId="1" xfId="0" applyFont="1" applyBorder="1" applyAlignment="1">
      <alignment horizontal="center" vertical="center"/>
    </xf>
    <xf numFmtId="0" fontId="15" fillId="3" borderId="0" xfId="0" applyFont="1" applyFill="1" applyAlignment="1">
      <alignment horizontal="center" wrapText="1"/>
    </xf>
    <xf numFmtId="0" fontId="6" fillId="2" borderId="0" xfId="0" applyFont="1" applyFill="1" applyAlignment="1">
      <alignment horizontal="left" vertical="center"/>
    </xf>
    <xf numFmtId="0" fontId="8" fillId="8" borderId="0" xfId="0" applyFont="1" applyFill="1" applyAlignment="1">
      <alignment vertical="center" wrapText="1"/>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7" fillId="0" borderId="0" xfId="0" applyNumberFormat="1" applyFont="1" applyAlignment="1">
      <alignment vertical="center" wrapText="1"/>
    </xf>
    <xf numFmtId="0" fontId="7" fillId="0" borderId="0" xfId="0" applyNumberFormat="1" applyFont="1" applyAlignment="1">
      <alignment horizontal="left" vertical="center" wrapText="1"/>
    </xf>
    <xf numFmtId="0" fontId="10" fillId="0" borderId="0" xfId="0" applyFont="1" applyAlignment="1">
      <alignment horizontal="right"/>
    </xf>
    <xf numFmtId="0" fontId="11" fillId="0" borderId="0" xfId="0" applyFont="1" applyAlignment="1">
      <alignment horizontal="left"/>
    </xf>
    <xf numFmtId="0" fontId="6" fillId="0" borderId="0" xfId="0" applyFont="1" applyAlignment="1">
      <alignment horizontal="left"/>
    </xf>
  </cellXfs>
  <cellStyles count="1">
    <cellStyle name="Normal" xfId="0" builtinId="0"/>
  </cellStyles>
  <dxfs count="126">
    <dxf>
      <font>
        <b/>
        <i val="0"/>
      </font>
    </dxf>
    <dxf>
      <font>
        <b/>
        <i val="0"/>
      </font>
    </dxf>
    <dxf>
      <font>
        <b/>
        <i val="0"/>
      </font>
    </dxf>
    <dxf>
      <font>
        <b/>
        <i val="0"/>
      </font>
    </dxf>
    <dxf>
      <font>
        <b/>
        <i val="0"/>
      </font>
    </dxf>
    <dxf>
      <font>
        <b/>
        <i val="0"/>
      </font>
    </dxf>
    <dxf>
      <font>
        <color rgb="FF92D050"/>
      </font>
    </dxf>
    <dxf>
      <font>
        <color rgb="FFFFFF00"/>
      </font>
    </dxf>
    <dxf>
      <font>
        <color rgb="FFFFC000"/>
      </font>
    </dxf>
    <dxf>
      <font>
        <color rgb="FFFF0000"/>
      </font>
    </dxf>
    <dxf>
      <font>
        <color rgb="FF7030A0"/>
      </font>
    </dxf>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F14" totalsRowShown="0" headerRowDxfId="81">
  <autoFilter ref="A4:F14" xr:uid="{00000000-0009-0000-0100-000001000000}"/>
  <tableColumns count="6">
    <tableColumn id="1" xr3:uid="{00000000-0010-0000-0000-000001000000}" name="Information Gathering" dataDxfId="80"/>
    <tableColumn id="2" xr3:uid="{00000000-0010-0000-0000-000002000000}" name="Test Name" dataDxfId="79"/>
    <tableColumn id="3" xr3:uid="{00000000-0010-0000-0000-000003000000}" name="Description" dataDxfId="78"/>
    <tableColumn id="4" xr3:uid="{00000000-0010-0000-0000-000004000000}" name="Tools" dataDxfId="77"/>
    <tableColumn id="5" xr3:uid="{00000000-0010-0000-0000-000005000000}" name="Result" dataDxfId="76"/>
    <tableColumn id="6" xr3:uid="{00000000-0010-0000-0000-000006000000}" name="Remark"/>
  </tableColumns>
  <tableStyleInfo name="TableStyleLight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61415" displayName="Table61415" ref="A96:F99" totalsRowShown="0" headerRowDxfId="27">
  <autoFilter ref="A96:F99" xr:uid="{00000000-0009-0000-0100-00000E000000}"/>
  <tableColumns count="6">
    <tableColumn id="1" xr3:uid="{00000000-0010-0000-0900-000001000000}" name="Cryptography" dataDxfId="26"/>
    <tableColumn id="2" xr3:uid="{00000000-0010-0000-0900-000002000000}" name="Test Name" dataDxfId="25"/>
    <tableColumn id="3" xr3:uid="{00000000-0010-0000-0900-000003000000}" name="Description" dataDxfId="24"/>
    <tableColumn id="4" xr3:uid="{00000000-0010-0000-0900-000004000000}" name="Tools" dataDxfId="23"/>
    <tableColumn id="5" xr3:uid="{00000000-0010-0000-0900-000005000000}" name="Result" dataDxfId="22"/>
    <tableColumn id="6" xr3:uid="{00000000-0010-0000-0900-000006000000}" name="Remark"/>
  </tableColumns>
  <tableStyleInfo name="TableStyleLight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A000000}" name="Table616" displayName="Table616" ref="A112:F124" totalsRowShown="0" headerRowDxfId="21">
  <autoFilter ref="A112:F124" xr:uid="{00000000-0009-0000-0100-00000F000000}"/>
  <tableColumns count="6">
    <tableColumn id="1" xr3:uid="{00000000-0010-0000-0A00-000001000000}" name="Client Side Testing" dataDxfId="20"/>
    <tableColumn id="2" xr3:uid="{00000000-0010-0000-0A00-000002000000}" name="Test Name" dataDxfId="19"/>
    <tableColumn id="3" xr3:uid="{00000000-0010-0000-0A00-000003000000}" name="Description" dataDxfId="18"/>
    <tableColumn id="4" xr3:uid="{00000000-0010-0000-0A00-000004000000}" name="Tools" dataDxfId="17"/>
    <tableColumn id="5" xr3:uid="{00000000-0010-0000-0A00-000005000000}" name="Result" dataDxfId="16"/>
    <tableColumn id="6" xr3:uid="{00000000-0010-0000-0A00-000006000000}" name="Remark"/>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6:F24" totalsRowShown="0" headerRowDxfId="75">
  <autoFilter ref="A16:F24" xr:uid="{00000000-0009-0000-0100-000002000000}"/>
  <tableColumns count="6">
    <tableColumn id="1" xr3:uid="{00000000-0010-0000-0100-000001000000}" name="Configuration and Deploy Management Testing" dataDxfId="74"/>
    <tableColumn id="2" xr3:uid="{00000000-0010-0000-0100-000002000000}" name="Test Name" dataDxfId="73"/>
    <tableColumn id="3" xr3:uid="{00000000-0010-0000-0100-000003000000}" name="Description" dataDxfId="72"/>
    <tableColumn id="4" xr3:uid="{00000000-0010-0000-0100-000004000000}" name="Tools" dataDxfId="71"/>
    <tableColumn id="5" xr3:uid="{00000000-0010-0000-0100-000005000000}" name="Result" dataDxfId="70"/>
    <tableColumn id="6" xr3:uid="{00000000-0010-0000-0100-000006000000}" name="Remark"/>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5:F45" totalsRowShown="0" headerRowDxfId="69">
  <autoFilter ref="A35:F45" xr:uid="{00000000-0009-0000-0100-000003000000}"/>
  <tableColumns count="6">
    <tableColumn id="1" xr3:uid="{00000000-0010-0000-0200-000001000000}" name="Authentication Testing" dataDxfId="68"/>
    <tableColumn id="2" xr3:uid="{00000000-0010-0000-0200-000002000000}" name="Test Name" dataDxfId="67"/>
    <tableColumn id="3" xr3:uid="{00000000-0010-0000-0200-000003000000}" name="Description" dataDxfId="66"/>
    <tableColumn id="4" xr3:uid="{00000000-0010-0000-0200-000004000000}" name="Tools" dataDxfId="65"/>
    <tableColumn id="5" xr3:uid="{00000000-0010-0000-0200-000005000000}" name="Result" dataDxfId="64"/>
    <tableColumn id="6" xr3:uid="{00000000-0010-0000-0200-000006000000}" name="Remark"/>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3:F61" totalsRowShown="0" headerRowDxfId="63">
  <autoFilter ref="A53:F61" xr:uid="{00000000-0009-0000-0100-000004000000}"/>
  <tableColumns count="6">
    <tableColumn id="1" xr3:uid="{00000000-0010-0000-0300-000001000000}" name="Session Management Testing" dataDxfId="62"/>
    <tableColumn id="2" xr3:uid="{00000000-0010-0000-0300-000002000000}" name="Test Name" dataDxfId="61"/>
    <tableColumn id="3" xr3:uid="{00000000-0010-0000-0300-000003000000}" name="Description" dataDxfId="60"/>
    <tableColumn id="4" xr3:uid="{00000000-0010-0000-0300-000004000000}" name="Tools" dataDxfId="59"/>
    <tableColumn id="5" xr3:uid="{00000000-0010-0000-0300-000005000000}" name="Result" dataDxfId="58"/>
    <tableColumn id="6" xr3:uid="{00000000-0010-0000-0300-000006000000}" name="Remark"/>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47:F51" totalsRowShown="0" headerRowDxfId="57">
  <autoFilter ref="A47:F51" xr:uid="{00000000-0009-0000-0100-000005000000}"/>
  <tableColumns count="6">
    <tableColumn id="1" xr3:uid="{00000000-0010-0000-0400-000001000000}" name="Authorization Testing " dataDxfId="56"/>
    <tableColumn id="2" xr3:uid="{00000000-0010-0000-0400-000002000000}" name="Test Name" dataDxfId="55"/>
    <tableColumn id="3" xr3:uid="{00000000-0010-0000-0400-000003000000}" name="Description" dataDxfId="54"/>
    <tableColumn id="4" xr3:uid="{00000000-0010-0000-0400-000004000000}" name="Tools" dataDxfId="53"/>
    <tableColumn id="5" xr3:uid="{00000000-0010-0000-0400-000005000000}" name="Result" dataDxfId="52"/>
    <tableColumn id="6" xr3:uid="{00000000-0010-0000-0400-000006000000}" name="Remark"/>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101:F110" totalsRowShown="0" headerRowDxfId="51">
  <autoFilter ref="A101:F110" xr:uid="{00000000-0009-0000-0100-000006000000}"/>
  <tableColumns count="6">
    <tableColumn id="1" xr3:uid="{00000000-0010-0000-0500-000001000000}" name="Business logic Testing" dataDxfId="50"/>
    <tableColumn id="2" xr3:uid="{00000000-0010-0000-0500-000002000000}" name="Test Name" dataDxfId="49"/>
    <tableColumn id="3" xr3:uid="{00000000-0010-0000-0500-000003000000}" name="Description" dataDxfId="48"/>
    <tableColumn id="4" xr3:uid="{00000000-0010-0000-0500-000004000000}" name="Tools" dataDxfId="47"/>
    <tableColumn id="5" xr3:uid="{00000000-0010-0000-0500-000005000000}" name="Result" dataDxfId="46"/>
    <tableColumn id="6" xr3:uid="{00000000-0010-0000-0500-000006000000}" name="Remark"/>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63:F90" totalsRowShown="0" headerRowDxfId="45">
  <autoFilter ref="A63:F90" xr:uid="{00000000-0009-0000-0100-000009000000}"/>
  <tableColumns count="6">
    <tableColumn id="1" xr3:uid="{00000000-0010-0000-0600-000001000000}" name="Data Validation Testing" dataDxfId="44"/>
    <tableColumn id="2" xr3:uid="{00000000-0010-0000-0600-000002000000}" name="Test Name" dataDxfId="43"/>
    <tableColumn id="3" xr3:uid="{00000000-0010-0000-0600-000003000000}" name="Description" dataDxfId="42"/>
    <tableColumn id="4" xr3:uid="{00000000-0010-0000-0600-000004000000}" name="Tools" dataDxfId="41"/>
    <tableColumn id="5" xr3:uid="{00000000-0010-0000-0600-000005000000}" name="Result" dataDxfId="40"/>
    <tableColumn id="6" xr3:uid="{00000000-0010-0000-0600-000006000000}" name="Remark"/>
  </tableColumns>
  <tableStyleInfo name="TableStyleLight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29" displayName="Table29" ref="A26:F33" totalsRowShown="0" headerRowDxfId="39">
  <autoFilter ref="A26:F33" xr:uid="{00000000-0009-0000-0100-000008000000}"/>
  <tableColumns count="6">
    <tableColumn id="1" xr3:uid="{00000000-0010-0000-0700-000001000000}" name="Identity Management Testing" dataDxfId="38"/>
    <tableColumn id="2" xr3:uid="{00000000-0010-0000-0700-000002000000}" name="Test Name" dataDxfId="37"/>
    <tableColumn id="3" xr3:uid="{00000000-0010-0000-0700-000003000000}" name="Description" dataDxfId="36"/>
    <tableColumn id="4" xr3:uid="{00000000-0010-0000-0700-000004000000}" name="Tools" dataDxfId="35"/>
    <tableColumn id="5" xr3:uid="{00000000-0010-0000-0700-000005000000}" name="Result" dataDxfId="34"/>
    <tableColumn id="6" xr3:uid="{00000000-0010-0000-0700-000006000000}" name="Remark"/>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614" displayName="Table614" ref="A92:F94" totalsRowShown="0" headerRowDxfId="33">
  <autoFilter ref="A92:F94" xr:uid="{00000000-0009-0000-0100-00000D000000}"/>
  <tableColumns count="6">
    <tableColumn id="1" xr3:uid="{00000000-0010-0000-0800-000001000000}" name="Error Handling" dataDxfId="32"/>
    <tableColumn id="2" xr3:uid="{00000000-0010-0000-0800-000002000000}" name="Test Name" dataDxfId="31"/>
    <tableColumn id="3" xr3:uid="{00000000-0010-0000-0800-000003000000}" name="Description" dataDxfId="30"/>
    <tableColumn id="4" xr3:uid="{00000000-0010-0000-0800-000004000000}" name="Tools" dataDxfId="29"/>
    <tableColumn id="5" xr3:uid="{00000000-0010-0000-0800-000005000000}" name="Result" dataDxfId="28"/>
    <tableColumn id="6" xr3:uid="{00000000-0010-0000-0800-000006000000}" name="Remark"/>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0"/>
  <sheetViews>
    <sheetView showGridLines="0" tabSelected="1" workbookViewId="0">
      <selection activeCell="A124" sqref="A124"/>
    </sheetView>
  </sheetViews>
  <sheetFormatPr baseColWidth="10" defaultColWidth="8.83203125" defaultRowHeight="13" x14ac:dyDescent="0.15"/>
  <cols>
    <col min="1" max="1" width="20.83203125" style="7" customWidth="1"/>
    <col min="2" max="2" width="51.33203125" style="7" customWidth="1"/>
    <col min="3" max="3" width="53.6640625" style="40" customWidth="1"/>
    <col min="4" max="4" width="25.6640625" style="7" customWidth="1"/>
    <col min="5" max="5" width="10.83203125" bestFit="1" customWidth="1"/>
  </cols>
  <sheetData>
    <row r="1" spans="1:6" ht="18" x14ac:dyDescent="0.15">
      <c r="A1" s="49" t="s">
        <v>326</v>
      </c>
      <c r="B1" s="49"/>
      <c r="E1" s="29"/>
    </row>
    <row r="2" spans="1:6" x14ac:dyDescent="0.15">
      <c r="A2" s="50"/>
      <c r="B2" s="50"/>
    </row>
    <row r="3" spans="1:6" s="29" customFormat="1" x14ac:dyDescent="0.15">
      <c r="A3" s="36"/>
      <c r="B3" s="36"/>
      <c r="C3" s="40"/>
      <c r="D3" s="7"/>
    </row>
    <row r="4" spans="1:6" s="20" customFormat="1" ht="14" x14ac:dyDescent="0.15">
      <c r="A4" s="26" t="s">
        <v>0</v>
      </c>
      <c r="B4" s="27" t="s">
        <v>6</v>
      </c>
      <c r="C4" s="27" t="s">
        <v>97</v>
      </c>
      <c r="D4" s="27" t="s">
        <v>5</v>
      </c>
      <c r="E4" s="27" t="s">
        <v>111</v>
      </c>
      <c r="F4" s="27" t="s">
        <v>117</v>
      </c>
    </row>
    <row r="5" spans="1:6" ht="28" x14ac:dyDescent="0.15">
      <c r="A5" s="20" t="s">
        <v>119</v>
      </c>
      <c r="B5" s="7" t="s">
        <v>129</v>
      </c>
      <c r="C5" s="39" t="s">
        <v>313</v>
      </c>
      <c r="D5" s="44" t="s">
        <v>318</v>
      </c>
      <c r="E5" s="24" t="s">
        <v>116</v>
      </c>
    </row>
    <row r="6" spans="1:6" ht="39" x14ac:dyDescent="0.15">
      <c r="A6" s="20" t="s">
        <v>120</v>
      </c>
      <c r="B6" s="7" t="s">
        <v>130</v>
      </c>
      <c r="C6" s="41" t="s">
        <v>314</v>
      </c>
      <c r="D6" s="44" t="s">
        <v>315</v>
      </c>
      <c r="E6" s="24" t="s">
        <v>116</v>
      </c>
    </row>
    <row r="7" spans="1:6" ht="15" x14ac:dyDescent="0.15">
      <c r="A7" s="20" t="s">
        <v>121</v>
      </c>
      <c r="B7" s="7" t="s">
        <v>131</v>
      </c>
      <c r="C7" s="41" t="s">
        <v>321</v>
      </c>
      <c r="D7" s="44" t="s">
        <v>316</v>
      </c>
      <c r="E7" s="24" t="s">
        <v>116</v>
      </c>
    </row>
    <row r="8" spans="1:6" ht="42" x14ac:dyDescent="0.15">
      <c r="A8" s="20" t="s">
        <v>122</v>
      </c>
      <c r="B8" s="7" t="s">
        <v>132</v>
      </c>
      <c r="C8" s="41" t="s">
        <v>317</v>
      </c>
      <c r="D8" s="44" t="s">
        <v>449</v>
      </c>
      <c r="E8" s="24" t="s">
        <v>116</v>
      </c>
    </row>
    <row r="9" spans="1:6" ht="28" x14ac:dyDescent="0.15">
      <c r="A9" s="20" t="s">
        <v>123</v>
      </c>
      <c r="B9" s="7" t="s">
        <v>133</v>
      </c>
      <c r="C9" s="41" t="s">
        <v>319</v>
      </c>
      <c r="D9" s="44" t="s">
        <v>316</v>
      </c>
      <c r="E9" s="24" t="s">
        <v>116</v>
      </c>
    </row>
    <row r="10" spans="1:6" ht="15" x14ac:dyDescent="0.15">
      <c r="A10" s="20" t="s">
        <v>124</v>
      </c>
      <c r="B10" s="7" t="s">
        <v>4</v>
      </c>
      <c r="C10" s="41" t="s">
        <v>98</v>
      </c>
      <c r="D10" s="44" t="s">
        <v>432</v>
      </c>
      <c r="E10" s="24" t="s">
        <v>116</v>
      </c>
    </row>
    <row r="11" spans="1:6" ht="15.75" customHeight="1" x14ac:dyDescent="0.15">
      <c r="A11" s="20" t="s">
        <v>125</v>
      </c>
      <c r="B11" s="7" t="s">
        <v>134</v>
      </c>
      <c r="C11" s="46" t="s">
        <v>320</v>
      </c>
      <c r="D11" s="44" t="s">
        <v>431</v>
      </c>
      <c r="E11" s="24" t="s">
        <v>116</v>
      </c>
    </row>
    <row r="12" spans="1:6" s="20" customFormat="1" ht="28" x14ac:dyDescent="0.15">
      <c r="A12" s="20" t="s">
        <v>126</v>
      </c>
      <c r="B12" s="7" t="s">
        <v>135</v>
      </c>
      <c r="C12" s="41" t="s">
        <v>322</v>
      </c>
      <c r="D12" s="44" t="s">
        <v>323</v>
      </c>
      <c r="E12" s="24" t="s">
        <v>116</v>
      </c>
      <c r="F12" s="29"/>
    </row>
    <row r="13" spans="1:6" ht="28" x14ac:dyDescent="0.15">
      <c r="A13" s="20" t="s">
        <v>127</v>
      </c>
      <c r="B13" s="7" t="s">
        <v>136</v>
      </c>
      <c r="C13" s="41" t="s">
        <v>324</v>
      </c>
      <c r="D13" s="44" t="s">
        <v>448</v>
      </c>
      <c r="E13" s="24" t="s">
        <v>116</v>
      </c>
      <c r="F13" s="29"/>
    </row>
    <row r="14" spans="1:6" ht="26" x14ac:dyDescent="0.15">
      <c r="A14" s="20" t="s">
        <v>128</v>
      </c>
      <c r="B14" s="7" t="s">
        <v>137</v>
      </c>
      <c r="C14" s="41" t="s">
        <v>325</v>
      </c>
      <c r="D14" s="44" t="s">
        <v>316</v>
      </c>
      <c r="E14" s="24" t="s">
        <v>116</v>
      </c>
      <c r="F14" s="29"/>
    </row>
    <row r="15" spans="1:6" s="29" customFormat="1" x14ac:dyDescent="0.15">
      <c r="A15" s="20"/>
      <c r="B15" s="7"/>
      <c r="C15" s="41"/>
      <c r="D15" s="44"/>
      <c r="E15" s="21"/>
    </row>
    <row r="16" spans="1:6" ht="42" x14ac:dyDescent="0.15">
      <c r="A16" s="26" t="s">
        <v>118</v>
      </c>
      <c r="B16" s="27" t="s">
        <v>6</v>
      </c>
      <c r="C16" s="27" t="s">
        <v>97</v>
      </c>
      <c r="D16" s="27" t="s">
        <v>5</v>
      </c>
      <c r="E16" s="27" t="s">
        <v>111</v>
      </c>
      <c r="F16" s="27" t="s">
        <v>117</v>
      </c>
    </row>
    <row r="17" spans="1:6" ht="39" x14ac:dyDescent="0.15">
      <c r="A17" s="20" t="s">
        <v>138</v>
      </c>
      <c r="B17" s="7" t="s">
        <v>146</v>
      </c>
      <c r="C17" s="41" t="s">
        <v>337</v>
      </c>
      <c r="D17" s="44" t="s">
        <v>336</v>
      </c>
      <c r="E17" s="24" t="s">
        <v>116</v>
      </c>
    </row>
    <row r="18" spans="1:6" ht="26" x14ac:dyDescent="0.15">
      <c r="A18" s="20" t="s">
        <v>139</v>
      </c>
      <c r="B18" s="7" t="s">
        <v>147</v>
      </c>
      <c r="C18" s="41" t="s">
        <v>338</v>
      </c>
      <c r="D18" s="44" t="s">
        <v>339</v>
      </c>
      <c r="E18" s="24" t="s">
        <v>116</v>
      </c>
    </row>
    <row r="19" spans="1:6" ht="15" customHeight="1" x14ac:dyDescent="0.15">
      <c r="A19" s="20" t="s">
        <v>140</v>
      </c>
      <c r="B19" s="7" t="s">
        <v>148</v>
      </c>
      <c r="C19" s="41" t="s">
        <v>99</v>
      </c>
      <c r="D19" s="44" t="s">
        <v>339</v>
      </c>
      <c r="E19" s="24" t="s">
        <v>116</v>
      </c>
    </row>
    <row r="20" spans="1:6" ht="26" x14ac:dyDescent="0.15">
      <c r="A20" s="20" t="s">
        <v>141</v>
      </c>
      <c r="B20" s="7" t="s">
        <v>149</v>
      </c>
      <c r="C20" s="41" t="s">
        <v>100</v>
      </c>
      <c r="D20" s="44" t="s">
        <v>340</v>
      </c>
      <c r="E20" s="24" t="s">
        <v>116</v>
      </c>
    </row>
    <row r="21" spans="1:6" ht="39" x14ac:dyDescent="0.15">
      <c r="A21" s="20" t="s">
        <v>142</v>
      </c>
      <c r="B21" s="7" t="s">
        <v>150</v>
      </c>
      <c r="C21" s="41" t="s">
        <v>101</v>
      </c>
      <c r="D21" s="44" t="s">
        <v>388</v>
      </c>
      <c r="E21" s="24" t="s">
        <v>116</v>
      </c>
    </row>
    <row r="22" spans="1:6" ht="26" x14ac:dyDescent="0.15">
      <c r="A22" s="20" t="s">
        <v>143</v>
      </c>
      <c r="B22" s="7" t="s">
        <v>151</v>
      </c>
      <c r="C22" s="41" t="s">
        <v>342</v>
      </c>
      <c r="D22" s="44" t="s">
        <v>341</v>
      </c>
      <c r="E22" s="24" t="s">
        <v>116</v>
      </c>
    </row>
    <row r="23" spans="1:6" s="20" customFormat="1" ht="26" x14ac:dyDescent="0.15">
      <c r="A23" s="20" t="s">
        <v>144</v>
      </c>
      <c r="B23" s="7" t="s">
        <v>152</v>
      </c>
      <c r="C23" s="41" t="s">
        <v>343</v>
      </c>
      <c r="D23" s="44" t="s">
        <v>433</v>
      </c>
      <c r="E23" s="24" t="s">
        <v>116</v>
      </c>
      <c r="F23"/>
    </row>
    <row r="24" spans="1:6" ht="26" x14ac:dyDescent="0.15">
      <c r="A24" s="20" t="s">
        <v>145</v>
      </c>
      <c r="B24" s="7" t="s">
        <v>153</v>
      </c>
      <c r="C24" s="41" t="s">
        <v>344</v>
      </c>
      <c r="D24" s="44" t="s">
        <v>434</v>
      </c>
      <c r="E24" s="24" t="s">
        <v>116</v>
      </c>
    </row>
    <row r="25" spans="1:6" s="29" customFormat="1" x14ac:dyDescent="0.15">
      <c r="A25" s="20"/>
      <c r="B25" s="7"/>
      <c r="C25" s="41"/>
      <c r="D25" s="44"/>
      <c r="E25" s="21"/>
    </row>
    <row r="26" spans="1:6" s="29" customFormat="1" ht="28" x14ac:dyDescent="0.15">
      <c r="A26" s="26" t="s">
        <v>154</v>
      </c>
      <c r="B26" s="27" t="s">
        <v>6</v>
      </c>
      <c r="C26" s="27" t="s">
        <v>97</v>
      </c>
      <c r="D26" s="27" t="s">
        <v>5</v>
      </c>
      <c r="E26" s="27" t="s">
        <v>111</v>
      </c>
      <c r="F26" s="27" t="s">
        <v>117</v>
      </c>
    </row>
    <row r="27" spans="1:6" s="29" customFormat="1" ht="26" x14ac:dyDescent="0.15">
      <c r="A27" s="20" t="s">
        <v>155</v>
      </c>
      <c r="B27" s="7" t="s">
        <v>162</v>
      </c>
      <c r="C27" s="41" t="s">
        <v>345</v>
      </c>
      <c r="D27" s="44" t="s">
        <v>435</v>
      </c>
      <c r="E27" s="24" t="s">
        <v>116</v>
      </c>
    </row>
    <row r="28" spans="1:6" ht="24" customHeight="1" x14ac:dyDescent="0.15">
      <c r="A28" s="20" t="s">
        <v>156</v>
      </c>
      <c r="B28" s="7" t="s">
        <v>163</v>
      </c>
      <c r="C28" s="41" t="s">
        <v>346</v>
      </c>
      <c r="D28" s="44" t="s">
        <v>435</v>
      </c>
      <c r="E28" s="24" t="s">
        <v>116</v>
      </c>
      <c r="F28" s="29"/>
    </row>
    <row r="29" spans="1:6" ht="24" customHeight="1" x14ac:dyDescent="0.15">
      <c r="A29" s="20" t="s">
        <v>157</v>
      </c>
      <c r="B29" s="7" t="s">
        <v>164</v>
      </c>
      <c r="C29" s="41" t="s">
        <v>347</v>
      </c>
      <c r="D29" s="44" t="s">
        <v>435</v>
      </c>
      <c r="E29" s="24" t="s">
        <v>116</v>
      </c>
      <c r="F29" s="29"/>
    </row>
    <row r="30" spans="1:6" ht="26" x14ac:dyDescent="0.15">
      <c r="A30" s="20" t="s">
        <v>158</v>
      </c>
      <c r="B30" s="7" t="s">
        <v>165</v>
      </c>
      <c r="C30" s="41" t="s">
        <v>102</v>
      </c>
      <c r="D30" s="44" t="s">
        <v>436</v>
      </c>
      <c r="E30" s="24" t="s">
        <v>116</v>
      </c>
      <c r="F30" s="29"/>
    </row>
    <row r="31" spans="1:6" ht="39" x14ac:dyDescent="0.15">
      <c r="A31" s="20" t="s">
        <v>159</v>
      </c>
      <c r="B31" s="7" t="s">
        <v>166</v>
      </c>
      <c r="C31" s="41" t="s">
        <v>348</v>
      </c>
      <c r="D31" s="44" t="s">
        <v>436</v>
      </c>
      <c r="E31" s="24" t="s">
        <v>116</v>
      </c>
      <c r="F31" s="29"/>
    </row>
    <row r="32" spans="1:6" ht="52" x14ac:dyDescent="0.15">
      <c r="A32" s="20" t="s">
        <v>160</v>
      </c>
      <c r="B32" s="7" t="s">
        <v>167</v>
      </c>
      <c r="C32" s="41" t="s">
        <v>349</v>
      </c>
      <c r="D32" s="44" t="s">
        <v>435</v>
      </c>
      <c r="E32" s="24" t="s">
        <v>116</v>
      </c>
      <c r="F32" s="29"/>
    </row>
    <row r="33" spans="1:6" ht="26" x14ac:dyDescent="0.15">
      <c r="A33" s="20" t="s">
        <v>161</v>
      </c>
      <c r="B33" s="7" t="s">
        <v>168</v>
      </c>
      <c r="C33" s="41" t="s">
        <v>350</v>
      </c>
      <c r="D33" s="44" t="s">
        <v>435</v>
      </c>
      <c r="E33" s="24" t="s">
        <v>116</v>
      </c>
      <c r="F33" s="29"/>
    </row>
    <row r="34" spans="1:6" x14ac:dyDescent="0.15">
      <c r="A34" s="20"/>
      <c r="C34" s="41"/>
      <c r="D34" s="44"/>
      <c r="E34" s="21"/>
      <c r="F34" s="29"/>
    </row>
    <row r="35" spans="1:6" s="20" customFormat="1" ht="14" x14ac:dyDescent="0.15">
      <c r="A35" s="26" t="s">
        <v>1</v>
      </c>
      <c r="B35" s="27" t="s">
        <v>6</v>
      </c>
      <c r="C35" s="27" t="s">
        <v>97</v>
      </c>
      <c r="D35" s="27" t="s">
        <v>5</v>
      </c>
      <c r="E35" s="27" t="s">
        <v>111</v>
      </c>
      <c r="F35" s="27" t="s">
        <v>117</v>
      </c>
    </row>
    <row r="36" spans="1:6" ht="26" x14ac:dyDescent="0.15">
      <c r="A36" s="20" t="s">
        <v>169</v>
      </c>
      <c r="B36" s="7" t="s">
        <v>179</v>
      </c>
      <c r="C36" s="41" t="s">
        <v>351</v>
      </c>
      <c r="D36" s="44" t="s">
        <v>435</v>
      </c>
      <c r="E36" s="24" t="s">
        <v>116</v>
      </c>
    </row>
    <row r="37" spans="1:6" ht="26" x14ac:dyDescent="0.15">
      <c r="A37" s="20" t="s">
        <v>170</v>
      </c>
      <c r="B37" s="7" t="s">
        <v>180</v>
      </c>
      <c r="C37" s="41" t="s">
        <v>352</v>
      </c>
      <c r="D37" s="44" t="s">
        <v>437</v>
      </c>
      <c r="E37" s="24" t="s">
        <v>116</v>
      </c>
    </row>
    <row r="38" spans="1:6" ht="39" x14ac:dyDescent="0.15">
      <c r="A38" s="20" t="s">
        <v>171</v>
      </c>
      <c r="B38" s="7" t="s">
        <v>181</v>
      </c>
      <c r="C38" s="41" t="s">
        <v>353</v>
      </c>
      <c r="D38" s="44" t="s">
        <v>354</v>
      </c>
      <c r="E38" s="24" t="s">
        <v>116</v>
      </c>
    </row>
    <row r="39" spans="1:6" ht="25.5" customHeight="1" x14ac:dyDescent="0.15">
      <c r="A39" s="20" t="s">
        <v>172</v>
      </c>
      <c r="B39" s="7" t="s">
        <v>182</v>
      </c>
      <c r="C39" s="41" t="s">
        <v>355</v>
      </c>
      <c r="D39" s="44" t="s">
        <v>435</v>
      </c>
      <c r="E39" s="24" t="s">
        <v>116</v>
      </c>
    </row>
    <row r="40" spans="1:6" ht="39" x14ac:dyDescent="0.15">
      <c r="A40" s="20" t="s">
        <v>173</v>
      </c>
      <c r="B40" s="7" t="s">
        <v>183</v>
      </c>
      <c r="C40" s="41" t="s">
        <v>356</v>
      </c>
      <c r="D40" s="44" t="s">
        <v>435</v>
      </c>
      <c r="E40" s="24" t="s">
        <v>116</v>
      </c>
    </row>
    <row r="41" spans="1:6" ht="39" x14ac:dyDescent="0.15">
      <c r="A41" s="20" t="s">
        <v>174</v>
      </c>
      <c r="B41" s="7" t="s">
        <v>184</v>
      </c>
      <c r="C41" s="41" t="s">
        <v>357</v>
      </c>
      <c r="D41" s="44" t="s">
        <v>438</v>
      </c>
      <c r="E41" s="24" t="s">
        <v>116</v>
      </c>
    </row>
    <row r="42" spans="1:6" s="20" customFormat="1" ht="49.5" customHeight="1" x14ac:dyDescent="0.15">
      <c r="A42" s="20" t="s">
        <v>175</v>
      </c>
      <c r="B42" s="7" t="s">
        <v>185</v>
      </c>
      <c r="C42" s="41" t="s">
        <v>358</v>
      </c>
      <c r="D42" s="44" t="s">
        <v>437</v>
      </c>
      <c r="E42" s="24" t="s">
        <v>116</v>
      </c>
      <c r="F42"/>
    </row>
    <row r="43" spans="1:6" ht="39" x14ac:dyDescent="0.15">
      <c r="A43" s="20" t="s">
        <v>176</v>
      </c>
      <c r="B43" s="7" t="s">
        <v>186</v>
      </c>
      <c r="C43" s="41" t="s">
        <v>359</v>
      </c>
      <c r="D43" s="44" t="s">
        <v>354</v>
      </c>
      <c r="E43" s="24" t="s">
        <v>116</v>
      </c>
    </row>
    <row r="44" spans="1:6" ht="39" x14ac:dyDescent="0.15">
      <c r="A44" s="20" t="s">
        <v>177</v>
      </c>
      <c r="B44" s="7" t="s">
        <v>187</v>
      </c>
      <c r="C44" s="41" t="s">
        <v>360</v>
      </c>
      <c r="D44" s="44" t="s">
        <v>436</v>
      </c>
      <c r="E44" s="24" t="s">
        <v>116</v>
      </c>
    </row>
    <row r="45" spans="1:6" ht="26" x14ac:dyDescent="0.15">
      <c r="A45" s="20" t="s">
        <v>178</v>
      </c>
      <c r="B45" s="7" t="s">
        <v>188</v>
      </c>
      <c r="C45" s="41" t="s">
        <v>361</v>
      </c>
      <c r="D45" s="44" t="s">
        <v>354</v>
      </c>
      <c r="E45" s="24" t="s">
        <v>116</v>
      </c>
    </row>
    <row r="46" spans="1:6" s="29" customFormat="1" x14ac:dyDescent="0.15">
      <c r="A46" s="20"/>
      <c r="B46" s="7"/>
      <c r="C46" s="41"/>
      <c r="D46" s="44"/>
      <c r="E46" s="21"/>
    </row>
    <row r="47" spans="1:6" ht="14" x14ac:dyDescent="0.15">
      <c r="A47" s="26" t="s">
        <v>2</v>
      </c>
      <c r="B47" s="27" t="s">
        <v>6</v>
      </c>
      <c r="C47" s="27" t="s">
        <v>97</v>
      </c>
      <c r="D47" s="27" t="s">
        <v>5</v>
      </c>
      <c r="E47" s="27" t="s">
        <v>111</v>
      </c>
      <c r="F47" s="27" t="s">
        <v>117</v>
      </c>
    </row>
    <row r="48" spans="1:6" s="20" customFormat="1" ht="26" x14ac:dyDescent="0.15">
      <c r="A48" s="20" t="s">
        <v>189</v>
      </c>
      <c r="B48" s="7" t="s">
        <v>193</v>
      </c>
      <c r="C48" s="41" t="s">
        <v>362</v>
      </c>
      <c r="D48" s="44" t="s">
        <v>439</v>
      </c>
      <c r="E48" s="24" t="s">
        <v>116</v>
      </c>
    </row>
    <row r="49" spans="1:6" ht="26" x14ac:dyDescent="0.15">
      <c r="A49" s="20" t="s">
        <v>190</v>
      </c>
      <c r="B49" s="7" t="s">
        <v>194</v>
      </c>
      <c r="C49" s="41" t="s">
        <v>363</v>
      </c>
      <c r="D49" s="44" t="s">
        <v>453</v>
      </c>
      <c r="E49" s="24" t="s">
        <v>116</v>
      </c>
    </row>
    <row r="50" spans="1:6" ht="26" x14ac:dyDescent="0.15">
      <c r="A50" s="20" t="s">
        <v>191</v>
      </c>
      <c r="B50" s="7" t="s">
        <v>195</v>
      </c>
      <c r="C50" s="41" t="s">
        <v>103</v>
      </c>
      <c r="D50" s="44" t="s">
        <v>453</v>
      </c>
      <c r="E50" s="24" t="s">
        <v>116</v>
      </c>
    </row>
    <row r="51" spans="1:6" s="20" customFormat="1" ht="15" x14ac:dyDescent="0.15">
      <c r="A51" s="20" t="s">
        <v>192</v>
      </c>
      <c r="B51" s="7" t="s">
        <v>196</v>
      </c>
      <c r="C51" s="41" t="s">
        <v>364</v>
      </c>
      <c r="D51" s="44" t="s">
        <v>453</v>
      </c>
      <c r="E51" s="24" t="s">
        <v>116</v>
      </c>
      <c r="F51"/>
    </row>
    <row r="52" spans="1:6" s="20" customFormat="1" x14ac:dyDescent="0.15">
      <c r="A52" s="7"/>
      <c r="B52" s="7"/>
      <c r="C52" s="40"/>
      <c r="D52" s="7"/>
      <c r="E52" s="29"/>
      <c r="F52" s="29"/>
    </row>
    <row r="53" spans="1:6" ht="28" x14ac:dyDescent="0.15">
      <c r="A53" s="26" t="s">
        <v>197</v>
      </c>
      <c r="B53" s="27" t="s">
        <v>6</v>
      </c>
      <c r="C53" s="27" t="s">
        <v>97</v>
      </c>
      <c r="D53" s="27" t="s">
        <v>5</v>
      </c>
      <c r="E53" s="27" t="s">
        <v>111</v>
      </c>
      <c r="F53" s="27" t="s">
        <v>117</v>
      </c>
    </row>
    <row r="54" spans="1:6" ht="28" x14ac:dyDescent="0.15">
      <c r="A54" s="20" t="s">
        <v>198</v>
      </c>
      <c r="B54" s="7" t="s">
        <v>206</v>
      </c>
      <c r="C54" s="21" t="s">
        <v>367</v>
      </c>
      <c r="D54" s="44" t="s">
        <v>454</v>
      </c>
      <c r="E54" s="24" t="s">
        <v>116</v>
      </c>
    </row>
    <row r="55" spans="1:6" ht="28" x14ac:dyDescent="0.15">
      <c r="A55" s="20" t="s">
        <v>199</v>
      </c>
      <c r="B55" s="7" t="s">
        <v>207</v>
      </c>
      <c r="C55" s="21" t="s">
        <v>366</v>
      </c>
      <c r="D55" s="44" t="s">
        <v>435</v>
      </c>
      <c r="E55" s="24" t="s">
        <v>116</v>
      </c>
    </row>
    <row r="56" spans="1:6" ht="28" x14ac:dyDescent="0.15">
      <c r="A56" s="20" t="s">
        <v>200</v>
      </c>
      <c r="B56" s="7" t="s">
        <v>208</v>
      </c>
      <c r="C56" s="21" t="s">
        <v>365</v>
      </c>
      <c r="D56" s="44" t="s">
        <v>435</v>
      </c>
      <c r="E56" s="24" t="s">
        <v>116</v>
      </c>
      <c r="F56" s="20"/>
    </row>
    <row r="57" spans="1:6" ht="28" x14ac:dyDescent="0.15">
      <c r="A57" s="20" t="s">
        <v>201</v>
      </c>
      <c r="B57" s="7" t="s">
        <v>209</v>
      </c>
      <c r="C57" s="21" t="s">
        <v>368</v>
      </c>
      <c r="D57" s="44" t="s">
        <v>435</v>
      </c>
      <c r="E57" s="24" t="s">
        <v>116</v>
      </c>
    </row>
    <row r="58" spans="1:6" ht="42" x14ac:dyDescent="0.15">
      <c r="A58" s="20" t="s">
        <v>202</v>
      </c>
      <c r="B58" s="7" t="s">
        <v>210</v>
      </c>
      <c r="C58" s="21" t="s">
        <v>369</v>
      </c>
      <c r="D58" s="44" t="s">
        <v>455</v>
      </c>
      <c r="E58" s="24" t="s">
        <v>116</v>
      </c>
    </row>
    <row r="59" spans="1:6" ht="15" x14ac:dyDescent="0.15">
      <c r="A59" s="20" t="s">
        <v>203</v>
      </c>
      <c r="B59" s="7" t="s">
        <v>211</v>
      </c>
      <c r="C59" s="42" t="s">
        <v>371</v>
      </c>
      <c r="D59" s="44" t="s">
        <v>435</v>
      </c>
      <c r="E59" s="24" t="s">
        <v>116</v>
      </c>
    </row>
    <row r="60" spans="1:6" ht="26" x14ac:dyDescent="0.15">
      <c r="A60" s="20" t="s">
        <v>204</v>
      </c>
      <c r="B60" s="7" t="s">
        <v>212</v>
      </c>
      <c r="C60" s="42" t="s">
        <v>370</v>
      </c>
      <c r="D60" s="44" t="s">
        <v>435</v>
      </c>
      <c r="E60" s="24" t="s">
        <v>116</v>
      </c>
    </row>
    <row r="61" spans="1:6" ht="52" x14ac:dyDescent="0.15">
      <c r="A61" s="20" t="s">
        <v>205</v>
      </c>
      <c r="B61" s="7" t="s">
        <v>213</v>
      </c>
      <c r="C61" s="42" t="s">
        <v>372</v>
      </c>
      <c r="D61" s="44" t="s">
        <v>435</v>
      </c>
      <c r="E61" s="24" t="s">
        <v>116</v>
      </c>
      <c r="F61" s="20"/>
    </row>
    <row r="62" spans="1:6" s="29" customFormat="1" x14ac:dyDescent="0.15">
      <c r="A62" s="20"/>
      <c r="B62" s="7"/>
      <c r="C62" s="42"/>
      <c r="D62" s="45"/>
      <c r="E62" s="23"/>
      <c r="F62" s="20"/>
    </row>
    <row r="63" spans="1:6" s="29" customFormat="1" ht="14" x14ac:dyDescent="0.15">
      <c r="A63" s="28" t="s">
        <v>3</v>
      </c>
      <c r="B63" s="27" t="s">
        <v>6</v>
      </c>
      <c r="C63" s="27" t="s">
        <v>97</v>
      </c>
      <c r="D63" s="27" t="s">
        <v>5</v>
      </c>
      <c r="E63" s="27" t="s">
        <v>111</v>
      </c>
      <c r="F63" s="27" t="s">
        <v>117</v>
      </c>
    </row>
    <row r="64" spans="1:6" ht="26" x14ac:dyDescent="0.15">
      <c r="A64" s="20" t="s">
        <v>241</v>
      </c>
      <c r="B64" s="7" t="s">
        <v>214</v>
      </c>
      <c r="C64" s="41" t="s">
        <v>375</v>
      </c>
      <c r="D64" s="44" t="s">
        <v>440</v>
      </c>
      <c r="E64" s="24" t="s">
        <v>116</v>
      </c>
    </row>
    <row r="65" spans="1:6" ht="28" x14ac:dyDescent="0.15">
      <c r="A65" s="20" t="s">
        <v>242</v>
      </c>
      <c r="B65" s="7" t="s">
        <v>215</v>
      </c>
      <c r="C65" s="41" t="s">
        <v>373</v>
      </c>
      <c r="D65" s="44" t="s">
        <v>441</v>
      </c>
      <c r="E65" s="24" t="s">
        <v>116</v>
      </c>
    </row>
    <row r="66" spans="1:6" ht="26" x14ac:dyDescent="0.15">
      <c r="A66" s="20" t="s">
        <v>243</v>
      </c>
      <c r="B66" s="7" t="s">
        <v>216</v>
      </c>
      <c r="C66" s="41" t="s">
        <v>376</v>
      </c>
      <c r="D66" s="44" t="s">
        <v>374</v>
      </c>
      <c r="E66" s="24" t="s">
        <v>116</v>
      </c>
      <c r="F66" s="20"/>
    </row>
    <row r="67" spans="1:6" ht="28" x14ac:dyDescent="0.15">
      <c r="A67" s="20" t="s">
        <v>244</v>
      </c>
      <c r="B67" s="7" t="s">
        <v>217</v>
      </c>
      <c r="C67" s="41" t="s">
        <v>377</v>
      </c>
      <c r="D67" s="44" t="s">
        <v>378</v>
      </c>
      <c r="E67" s="24" t="s">
        <v>116</v>
      </c>
    </row>
    <row r="68" spans="1:6" ht="28" x14ac:dyDescent="0.15">
      <c r="A68" s="37" t="s">
        <v>245</v>
      </c>
      <c r="B68" s="7" t="s">
        <v>218</v>
      </c>
      <c r="C68" s="41" t="s">
        <v>379</v>
      </c>
      <c r="D68" s="44" t="s">
        <v>451</v>
      </c>
      <c r="E68" s="24" t="s">
        <v>116</v>
      </c>
    </row>
    <row r="69" spans="1:6" ht="26" x14ac:dyDescent="0.15">
      <c r="A69" s="20"/>
      <c r="B69" s="7" t="s">
        <v>219</v>
      </c>
      <c r="C69" s="41" t="s">
        <v>381</v>
      </c>
      <c r="D69" s="44" t="s">
        <v>380</v>
      </c>
      <c r="E69" s="24" t="s">
        <v>116</v>
      </c>
    </row>
    <row r="70" spans="1:6" ht="28" x14ac:dyDescent="0.15">
      <c r="A70" s="20"/>
      <c r="B70" s="7" t="s">
        <v>220</v>
      </c>
      <c r="C70" s="41" t="s">
        <v>383</v>
      </c>
      <c r="D70" s="44" t="s">
        <v>382</v>
      </c>
      <c r="E70" s="24" t="s">
        <v>116</v>
      </c>
    </row>
    <row r="71" spans="1:6" ht="28" x14ac:dyDescent="0.15">
      <c r="A71" s="20"/>
      <c r="B71" s="7" t="s">
        <v>221</v>
      </c>
      <c r="C71" s="43" t="s">
        <v>384</v>
      </c>
      <c r="D71" s="44" t="s">
        <v>385</v>
      </c>
      <c r="E71" s="24" t="s">
        <v>116</v>
      </c>
    </row>
    <row r="72" spans="1:6" s="20" customFormat="1" ht="26" x14ac:dyDescent="0.15">
      <c r="B72" s="7" t="s">
        <v>222</v>
      </c>
      <c r="C72" s="43" t="s">
        <v>386</v>
      </c>
      <c r="D72" s="44" t="s">
        <v>387</v>
      </c>
      <c r="E72" s="24" t="s">
        <v>116</v>
      </c>
      <c r="F72"/>
    </row>
    <row r="73" spans="1:6" ht="26" x14ac:dyDescent="0.15">
      <c r="A73" s="20"/>
      <c r="B73" s="7" t="s">
        <v>223</v>
      </c>
      <c r="C73" s="41" t="s">
        <v>389</v>
      </c>
      <c r="D73" s="44" t="s">
        <v>387</v>
      </c>
      <c r="E73" s="24" t="s">
        <v>116</v>
      </c>
    </row>
    <row r="74" spans="1:6" ht="26" x14ac:dyDescent="0.15">
      <c r="A74" s="20"/>
      <c r="B74" s="7" t="s">
        <v>224</v>
      </c>
      <c r="C74" s="41" t="s">
        <v>391</v>
      </c>
      <c r="D74" s="44" t="s">
        <v>390</v>
      </c>
      <c r="E74" s="24" t="s">
        <v>116</v>
      </c>
    </row>
    <row r="75" spans="1:6" ht="39" x14ac:dyDescent="0.15">
      <c r="A75" s="20" t="s">
        <v>246</v>
      </c>
      <c r="B75" s="7" t="s">
        <v>225</v>
      </c>
      <c r="C75" s="43" t="s">
        <v>392</v>
      </c>
      <c r="D75" s="44" t="s">
        <v>435</v>
      </c>
      <c r="E75" s="24" t="s">
        <v>116</v>
      </c>
    </row>
    <row r="76" spans="1:6" ht="15" x14ac:dyDescent="0.15">
      <c r="A76" s="20" t="s">
        <v>247</v>
      </c>
      <c r="B76" s="7" t="s">
        <v>226</v>
      </c>
      <c r="C76" s="43" t="s">
        <v>106</v>
      </c>
      <c r="D76" s="44" t="s">
        <v>393</v>
      </c>
      <c r="E76" s="24" t="s">
        <v>116</v>
      </c>
    </row>
    <row r="77" spans="1:6" ht="28" x14ac:dyDescent="0.15">
      <c r="A77" s="20" t="s">
        <v>248</v>
      </c>
      <c r="B77" s="7" t="s">
        <v>227</v>
      </c>
      <c r="C77" s="22" t="s">
        <v>394</v>
      </c>
      <c r="D77" s="44" t="s">
        <v>439</v>
      </c>
      <c r="E77" s="24" t="s">
        <v>116</v>
      </c>
    </row>
    <row r="78" spans="1:6" ht="56" x14ac:dyDescent="0.15">
      <c r="A78" s="20" t="s">
        <v>249</v>
      </c>
      <c r="B78" s="7" t="s">
        <v>228</v>
      </c>
      <c r="C78" s="22" t="s">
        <v>396</v>
      </c>
      <c r="D78" s="44" t="s">
        <v>435</v>
      </c>
      <c r="E78" s="24" t="s">
        <v>116</v>
      </c>
    </row>
    <row r="79" spans="1:6" ht="39.75" customHeight="1" x14ac:dyDescent="0.15">
      <c r="A79" s="20" t="s">
        <v>250</v>
      </c>
      <c r="B79" s="7" t="s">
        <v>229</v>
      </c>
      <c r="C79" s="21" t="s">
        <v>395</v>
      </c>
      <c r="D79" s="44" t="s">
        <v>435</v>
      </c>
      <c r="E79" s="24" t="s">
        <v>116</v>
      </c>
    </row>
    <row r="80" spans="1:6" ht="70" x14ac:dyDescent="0.15">
      <c r="A80" s="20" t="s">
        <v>251</v>
      </c>
      <c r="B80" s="7" t="s">
        <v>230</v>
      </c>
      <c r="C80" s="21" t="s">
        <v>397</v>
      </c>
      <c r="D80" s="44" t="s">
        <v>435</v>
      </c>
      <c r="E80" s="24" t="s">
        <v>116</v>
      </c>
    </row>
    <row r="81" spans="1:6" ht="28" x14ac:dyDescent="0.15">
      <c r="A81" s="20" t="s">
        <v>252</v>
      </c>
      <c r="B81" s="7" t="s">
        <v>231</v>
      </c>
      <c r="C81" s="43" t="s">
        <v>398</v>
      </c>
      <c r="D81" s="44" t="s">
        <v>457</v>
      </c>
      <c r="E81" s="24" t="s">
        <v>116</v>
      </c>
      <c r="F81" s="29"/>
    </row>
    <row r="82" spans="1:6" s="20" customFormat="1" ht="26" x14ac:dyDescent="0.15">
      <c r="B82" s="7" t="s">
        <v>232</v>
      </c>
      <c r="C82" s="43" t="s">
        <v>399</v>
      </c>
      <c r="D82" s="44" t="s">
        <v>452</v>
      </c>
      <c r="E82" s="24" t="s">
        <v>116</v>
      </c>
      <c r="F82" s="29"/>
    </row>
    <row r="83" spans="1:6" ht="26" x14ac:dyDescent="0.15">
      <c r="A83" s="20"/>
      <c r="B83" s="7" t="s">
        <v>233</v>
      </c>
      <c r="C83" s="43" t="s">
        <v>400</v>
      </c>
      <c r="D83" s="44" t="s">
        <v>452</v>
      </c>
      <c r="E83" s="24" t="s">
        <v>116</v>
      </c>
      <c r="F83" s="29"/>
    </row>
    <row r="84" spans="1:6" ht="56" x14ac:dyDescent="0.15">
      <c r="A84" s="20" t="s">
        <v>253</v>
      </c>
      <c r="B84" s="7" t="s">
        <v>234</v>
      </c>
      <c r="C84" s="22" t="s">
        <v>401</v>
      </c>
      <c r="D84" s="44" t="s">
        <v>456</v>
      </c>
      <c r="E84" s="24" t="s">
        <v>116</v>
      </c>
      <c r="F84" s="29"/>
    </row>
    <row r="85" spans="1:6" ht="42" x14ac:dyDescent="0.15">
      <c r="A85" s="20" t="s">
        <v>254</v>
      </c>
      <c r="B85" s="7" t="s">
        <v>235</v>
      </c>
      <c r="C85" s="21" t="s">
        <v>107</v>
      </c>
      <c r="D85" s="45" t="s">
        <v>447</v>
      </c>
      <c r="E85" s="24" t="s">
        <v>116</v>
      </c>
      <c r="F85" s="29"/>
    </row>
    <row r="86" spans="1:6" ht="15" x14ac:dyDescent="0.15">
      <c r="A86" s="20"/>
      <c r="B86" s="7" t="s">
        <v>236</v>
      </c>
      <c r="C86" s="43"/>
      <c r="D86" s="45"/>
      <c r="E86" s="24" t="s">
        <v>116</v>
      </c>
      <c r="F86" s="29"/>
    </row>
    <row r="87" spans="1:6" ht="15" x14ac:dyDescent="0.15">
      <c r="A87" s="20"/>
      <c r="B87" s="7" t="s">
        <v>237</v>
      </c>
      <c r="C87" s="43"/>
      <c r="D87" s="45"/>
      <c r="E87" s="24" t="s">
        <v>116</v>
      </c>
      <c r="F87" s="29"/>
    </row>
    <row r="88" spans="1:6" ht="15" x14ac:dyDescent="0.15">
      <c r="A88" s="20"/>
      <c r="B88" s="7" t="s">
        <v>238</v>
      </c>
      <c r="C88" s="43"/>
      <c r="D88" s="45"/>
      <c r="E88" s="24" t="s">
        <v>116</v>
      </c>
      <c r="F88" s="29"/>
    </row>
    <row r="89" spans="1:6" ht="28" x14ac:dyDescent="0.15">
      <c r="A89" s="20" t="s">
        <v>255</v>
      </c>
      <c r="B89" s="7" t="s">
        <v>239</v>
      </c>
      <c r="C89" s="22" t="s">
        <v>402</v>
      </c>
      <c r="D89" s="45" t="s">
        <v>403</v>
      </c>
      <c r="E89" s="24" t="s">
        <v>116</v>
      </c>
      <c r="F89" s="29"/>
    </row>
    <row r="90" spans="1:6" ht="70" x14ac:dyDescent="0.15">
      <c r="A90" s="20" t="s">
        <v>256</v>
      </c>
      <c r="B90" s="7" t="s">
        <v>240</v>
      </c>
      <c r="C90" s="22" t="s">
        <v>108</v>
      </c>
      <c r="D90" s="45" t="s">
        <v>442</v>
      </c>
      <c r="E90" s="24" t="s">
        <v>116</v>
      </c>
      <c r="F90" s="29"/>
    </row>
    <row r="91" spans="1:6" s="29" customFormat="1" x14ac:dyDescent="0.15">
      <c r="A91" s="20"/>
      <c r="B91" s="7"/>
      <c r="C91" s="43"/>
      <c r="D91" s="45"/>
      <c r="E91" s="23"/>
    </row>
    <row r="92" spans="1:6" s="29" customFormat="1" ht="14" x14ac:dyDescent="0.15">
      <c r="A92" s="26" t="s">
        <v>257</v>
      </c>
      <c r="B92" s="27" t="s">
        <v>6</v>
      </c>
      <c r="C92" s="27" t="s">
        <v>97</v>
      </c>
      <c r="D92" s="27" t="s">
        <v>5</v>
      </c>
      <c r="E92" s="27" t="s">
        <v>111</v>
      </c>
      <c r="F92" s="27" t="s">
        <v>117</v>
      </c>
    </row>
    <row r="93" spans="1:6" s="20" customFormat="1" ht="39" x14ac:dyDescent="0.15">
      <c r="A93" s="20" t="s">
        <v>260</v>
      </c>
      <c r="B93" s="7" t="s">
        <v>258</v>
      </c>
      <c r="C93" s="41" t="s">
        <v>404</v>
      </c>
      <c r="D93" s="44" t="s">
        <v>435</v>
      </c>
      <c r="E93" s="24" t="s">
        <v>116</v>
      </c>
      <c r="F93" s="29"/>
    </row>
    <row r="94" spans="1:6" s="20" customFormat="1" ht="62.25" customHeight="1" x14ac:dyDescent="0.15">
      <c r="A94" s="20" t="s">
        <v>261</v>
      </c>
      <c r="B94" s="7" t="s">
        <v>259</v>
      </c>
      <c r="C94" s="21" t="s">
        <v>405</v>
      </c>
      <c r="D94" s="44" t="s">
        <v>435</v>
      </c>
      <c r="E94" s="24" t="s">
        <v>116</v>
      </c>
      <c r="F94" s="29"/>
    </row>
    <row r="95" spans="1:6" s="20" customFormat="1" x14ac:dyDescent="0.15">
      <c r="B95" s="7"/>
      <c r="C95" s="41"/>
      <c r="D95" s="44"/>
      <c r="E95" s="21"/>
      <c r="F95" s="29"/>
    </row>
    <row r="96" spans="1:6" s="20" customFormat="1" ht="14" x14ac:dyDescent="0.15">
      <c r="A96" s="26" t="s">
        <v>262</v>
      </c>
      <c r="B96" s="27" t="s">
        <v>6</v>
      </c>
      <c r="C96" s="27" t="s">
        <v>97</v>
      </c>
      <c r="D96" s="27" t="s">
        <v>5</v>
      </c>
      <c r="E96" s="27" t="s">
        <v>111</v>
      </c>
      <c r="F96" s="27" t="s">
        <v>117</v>
      </c>
    </row>
    <row r="97" spans="1:6" ht="28" x14ac:dyDescent="0.15">
      <c r="A97" s="20" t="s">
        <v>266</v>
      </c>
      <c r="B97" s="7" t="s">
        <v>263</v>
      </c>
      <c r="C97" s="41" t="s">
        <v>406</v>
      </c>
      <c r="D97" s="44" t="s">
        <v>407</v>
      </c>
      <c r="E97" s="24" t="s">
        <v>116</v>
      </c>
      <c r="F97" s="29"/>
    </row>
    <row r="98" spans="1:6" ht="61.5" customHeight="1" x14ac:dyDescent="0.15">
      <c r="A98" s="20" t="s">
        <v>267</v>
      </c>
      <c r="B98" s="7" t="s">
        <v>264</v>
      </c>
      <c r="C98" s="41" t="s">
        <v>408</v>
      </c>
      <c r="D98" s="44" t="s">
        <v>409</v>
      </c>
      <c r="E98" s="24" t="s">
        <v>116</v>
      </c>
      <c r="F98" s="29"/>
    </row>
    <row r="99" spans="1:6" ht="65" x14ac:dyDescent="0.15">
      <c r="A99" s="20" t="s">
        <v>268</v>
      </c>
      <c r="B99" s="7" t="s">
        <v>265</v>
      </c>
      <c r="C99" s="41" t="s">
        <v>410</v>
      </c>
      <c r="D99" s="44" t="s">
        <v>443</v>
      </c>
      <c r="E99" s="38" t="s">
        <v>116</v>
      </c>
      <c r="F99" s="29"/>
    </row>
    <row r="100" spans="1:6" x14ac:dyDescent="0.15">
      <c r="C100" s="43"/>
      <c r="D100" s="45"/>
      <c r="E100" s="23"/>
      <c r="F100" s="29"/>
    </row>
    <row r="101" spans="1:6" ht="14" x14ac:dyDescent="0.15">
      <c r="A101" s="26" t="s">
        <v>269</v>
      </c>
      <c r="B101" s="27" t="s">
        <v>6</v>
      </c>
      <c r="C101" s="27" t="s">
        <v>97</v>
      </c>
      <c r="D101" s="27" t="s">
        <v>5</v>
      </c>
      <c r="E101" s="27" t="s">
        <v>111</v>
      </c>
      <c r="F101" s="27" t="s">
        <v>117</v>
      </c>
    </row>
    <row r="102" spans="1:6" ht="52" x14ac:dyDescent="0.15">
      <c r="A102" s="20" t="s">
        <v>270</v>
      </c>
      <c r="B102" s="20" t="s">
        <v>279</v>
      </c>
      <c r="C102" s="41" t="s">
        <v>412</v>
      </c>
      <c r="D102" s="44" t="s">
        <v>435</v>
      </c>
      <c r="E102" s="38" t="s">
        <v>116</v>
      </c>
    </row>
    <row r="103" spans="1:6" ht="48.75" customHeight="1" x14ac:dyDescent="0.15">
      <c r="A103" s="20" t="s">
        <v>271</v>
      </c>
      <c r="B103" s="20" t="s">
        <v>280</v>
      </c>
      <c r="C103" s="41" t="s">
        <v>413</v>
      </c>
      <c r="D103" s="44" t="s">
        <v>435</v>
      </c>
      <c r="E103" s="38" t="s">
        <v>116</v>
      </c>
    </row>
    <row r="104" spans="1:6" ht="130" x14ac:dyDescent="0.15">
      <c r="A104" s="20" t="s">
        <v>272</v>
      </c>
      <c r="B104" s="20" t="s">
        <v>281</v>
      </c>
      <c r="C104" s="41" t="s">
        <v>414</v>
      </c>
      <c r="D104" s="44" t="s">
        <v>435</v>
      </c>
      <c r="E104" s="38" t="s">
        <v>116</v>
      </c>
      <c r="F104" s="20"/>
    </row>
    <row r="105" spans="1:6" ht="91" x14ac:dyDescent="0.15">
      <c r="A105" s="20" t="s">
        <v>273</v>
      </c>
      <c r="B105" s="20" t="s">
        <v>282</v>
      </c>
      <c r="C105" s="41" t="s">
        <v>415</v>
      </c>
      <c r="D105" s="44" t="s">
        <v>435</v>
      </c>
      <c r="E105" s="38" t="s">
        <v>116</v>
      </c>
      <c r="F105" s="20"/>
    </row>
    <row r="106" spans="1:6" ht="91" x14ac:dyDescent="0.15">
      <c r="A106" s="20" t="s">
        <v>274</v>
      </c>
      <c r="B106" s="20" t="s">
        <v>283</v>
      </c>
      <c r="C106" s="41" t="s">
        <v>417</v>
      </c>
      <c r="D106" s="44" t="s">
        <v>435</v>
      </c>
      <c r="E106" s="38" t="s">
        <v>116</v>
      </c>
      <c r="F106" s="20"/>
    </row>
    <row r="107" spans="1:6" ht="65" x14ac:dyDescent="0.15">
      <c r="A107" s="20" t="s">
        <v>275</v>
      </c>
      <c r="B107" s="20" t="s">
        <v>284</v>
      </c>
      <c r="C107" s="41" t="s">
        <v>416</v>
      </c>
      <c r="D107" s="44" t="s">
        <v>435</v>
      </c>
      <c r="E107" s="38" t="s">
        <v>116</v>
      </c>
      <c r="F107" s="20"/>
    </row>
    <row r="108" spans="1:6" ht="52" x14ac:dyDescent="0.15">
      <c r="A108" s="20" t="s">
        <v>276</v>
      </c>
      <c r="B108" s="20" t="s">
        <v>285</v>
      </c>
      <c r="C108" s="41" t="s">
        <v>411</v>
      </c>
      <c r="D108" s="44" t="s">
        <v>435</v>
      </c>
      <c r="E108" s="38" t="s">
        <v>116</v>
      </c>
      <c r="F108" s="20"/>
    </row>
    <row r="109" spans="1:6" ht="104" x14ac:dyDescent="0.15">
      <c r="A109" s="20" t="s">
        <v>277</v>
      </c>
      <c r="B109" s="20" t="s">
        <v>286</v>
      </c>
      <c r="C109" s="41" t="s">
        <v>418</v>
      </c>
      <c r="D109" s="44" t="s">
        <v>435</v>
      </c>
      <c r="E109" s="38" t="s">
        <v>116</v>
      </c>
      <c r="F109" s="20"/>
    </row>
    <row r="110" spans="1:6" ht="65" x14ac:dyDescent="0.15">
      <c r="A110" s="20" t="s">
        <v>278</v>
      </c>
      <c r="B110" s="20" t="s">
        <v>287</v>
      </c>
      <c r="C110" s="41" t="s">
        <v>419</v>
      </c>
      <c r="D110" s="44" t="s">
        <v>435</v>
      </c>
      <c r="E110" s="38" t="s">
        <v>116</v>
      </c>
      <c r="F110" s="20"/>
    </row>
    <row r="111" spans="1:6" s="29" customFormat="1" x14ac:dyDescent="0.15">
      <c r="A111" s="20"/>
      <c r="B111" s="7"/>
      <c r="C111" s="41"/>
      <c r="D111" s="20"/>
      <c r="E111" s="21"/>
      <c r="F111" s="20"/>
    </row>
    <row r="112" spans="1:6" ht="14" x14ac:dyDescent="0.15">
      <c r="A112" s="26" t="s">
        <v>288</v>
      </c>
      <c r="B112" s="27" t="s">
        <v>6</v>
      </c>
      <c r="C112" s="27" t="s">
        <v>97</v>
      </c>
      <c r="D112" s="27" t="s">
        <v>5</v>
      </c>
      <c r="E112" s="27" t="s">
        <v>111</v>
      </c>
      <c r="F112" s="27" t="s">
        <v>117</v>
      </c>
    </row>
    <row r="113" spans="1:6" ht="17.25" customHeight="1" x14ac:dyDescent="0.15">
      <c r="A113" s="20" t="s">
        <v>289</v>
      </c>
      <c r="B113" s="20" t="s">
        <v>301</v>
      </c>
      <c r="C113" s="41" t="s">
        <v>104</v>
      </c>
      <c r="D113" s="44" t="s">
        <v>423</v>
      </c>
      <c r="E113" s="38" t="s">
        <v>116</v>
      </c>
      <c r="F113" s="29"/>
    </row>
    <row r="114" spans="1:6" ht="26" x14ac:dyDescent="0.15">
      <c r="A114" s="20" t="s">
        <v>290</v>
      </c>
      <c r="B114" s="20" t="s">
        <v>302</v>
      </c>
      <c r="C114" s="41" t="s">
        <v>420</v>
      </c>
      <c r="D114" s="44" t="s">
        <v>435</v>
      </c>
      <c r="E114" s="38" t="s">
        <v>116</v>
      </c>
      <c r="F114" s="29"/>
    </row>
    <row r="115" spans="1:6" ht="26" x14ac:dyDescent="0.15">
      <c r="A115" s="20" t="s">
        <v>291</v>
      </c>
      <c r="B115" s="20" t="s">
        <v>303</v>
      </c>
      <c r="C115" s="41" t="s">
        <v>421</v>
      </c>
      <c r="D115" s="44" t="s">
        <v>435</v>
      </c>
      <c r="E115" s="38" t="s">
        <v>116</v>
      </c>
      <c r="F115" s="20"/>
    </row>
    <row r="116" spans="1:6" ht="26" x14ac:dyDescent="0.15">
      <c r="A116" s="20" t="s">
        <v>292</v>
      </c>
      <c r="B116" s="20" t="s">
        <v>304</v>
      </c>
      <c r="C116" s="41" t="s">
        <v>422</v>
      </c>
      <c r="D116" s="44" t="s">
        <v>435</v>
      </c>
      <c r="E116" s="38" t="s">
        <v>116</v>
      </c>
      <c r="F116" s="20"/>
    </row>
    <row r="117" spans="1:6" ht="52" x14ac:dyDescent="0.15">
      <c r="A117" s="20" t="s">
        <v>293</v>
      </c>
      <c r="B117" s="20" t="s">
        <v>305</v>
      </c>
      <c r="C117" s="41" t="s">
        <v>424</v>
      </c>
      <c r="D117" s="44" t="s">
        <v>435</v>
      </c>
      <c r="E117" s="38" t="s">
        <v>116</v>
      </c>
      <c r="F117" s="20"/>
    </row>
    <row r="118" spans="1:6" ht="24" customHeight="1" x14ac:dyDescent="0.15">
      <c r="A118" s="20" t="s">
        <v>294</v>
      </c>
      <c r="B118" s="20" t="s">
        <v>306</v>
      </c>
      <c r="C118" s="41" t="s">
        <v>425</v>
      </c>
      <c r="D118" s="44" t="s">
        <v>435</v>
      </c>
      <c r="E118" s="38" t="s">
        <v>116</v>
      </c>
      <c r="F118" s="20"/>
    </row>
    <row r="119" spans="1:6" ht="26" x14ac:dyDescent="0.15">
      <c r="A119" s="20" t="s">
        <v>295</v>
      </c>
      <c r="B119" s="20" t="s">
        <v>307</v>
      </c>
      <c r="C119" s="41" t="s">
        <v>426</v>
      </c>
      <c r="D119" s="44" t="s">
        <v>435</v>
      </c>
      <c r="E119" s="38" t="s">
        <v>116</v>
      </c>
      <c r="F119" s="20"/>
    </row>
    <row r="120" spans="1:6" ht="28" x14ac:dyDescent="0.15">
      <c r="A120" s="20" t="s">
        <v>296</v>
      </c>
      <c r="B120" s="20" t="s">
        <v>308</v>
      </c>
      <c r="C120" s="41" t="s">
        <v>105</v>
      </c>
      <c r="D120" s="44" t="s">
        <v>450</v>
      </c>
      <c r="E120" s="38" t="s">
        <v>116</v>
      </c>
      <c r="F120" s="20"/>
    </row>
    <row r="121" spans="1:6" ht="25.5" customHeight="1" x14ac:dyDescent="0.15">
      <c r="A121" s="20" t="s">
        <v>297</v>
      </c>
      <c r="B121" s="20" t="s">
        <v>309</v>
      </c>
      <c r="C121" s="41" t="s">
        <v>428</v>
      </c>
      <c r="D121" s="44" t="s">
        <v>427</v>
      </c>
      <c r="E121" s="38" t="s">
        <v>116</v>
      </c>
      <c r="F121" s="20"/>
    </row>
    <row r="122" spans="1:6" ht="52" x14ac:dyDescent="0.15">
      <c r="A122" s="20" t="s">
        <v>298</v>
      </c>
      <c r="B122" s="20" t="s">
        <v>310</v>
      </c>
      <c r="C122" s="41" t="s">
        <v>430</v>
      </c>
      <c r="D122" s="44" t="s">
        <v>444</v>
      </c>
      <c r="E122" s="38" t="s">
        <v>116</v>
      </c>
    </row>
    <row r="123" spans="1:6" ht="39" x14ac:dyDescent="0.15">
      <c r="A123" s="20" t="s">
        <v>299</v>
      </c>
      <c r="B123" s="20" t="s">
        <v>311</v>
      </c>
      <c r="C123" s="41" t="s">
        <v>429</v>
      </c>
      <c r="D123" s="44" t="s">
        <v>435</v>
      </c>
      <c r="E123" s="38" t="s">
        <v>116</v>
      </c>
      <c r="F123" s="29"/>
    </row>
    <row r="124" spans="1:6" ht="39" x14ac:dyDescent="0.15">
      <c r="A124" s="20" t="s">
        <v>300</v>
      </c>
      <c r="B124" s="20" t="s">
        <v>312</v>
      </c>
      <c r="C124" s="41" t="s">
        <v>445</v>
      </c>
      <c r="D124" s="44" t="s">
        <v>446</v>
      </c>
      <c r="E124" s="38" t="s">
        <v>116</v>
      </c>
      <c r="F124" s="29"/>
    </row>
    <row r="125" spans="1:6" s="29" customFormat="1" x14ac:dyDescent="0.15">
      <c r="A125" s="20"/>
      <c r="B125" s="7"/>
      <c r="C125" s="41"/>
      <c r="D125" s="44"/>
      <c r="E125" s="21"/>
    </row>
    <row r="126" spans="1:6" s="29" customFormat="1" x14ac:dyDescent="0.15">
      <c r="A126" s="37"/>
      <c r="B126" s="7"/>
      <c r="C126" s="41"/>
      <c r="D126" s="44"/>
      <c r="E126" s="21"/>
    </row>
    <row r="127" spans="1:6" ht="14" x14ac:dyDescent="0.15">
      <c r="A127" s="25" t="s">
        <v>116</v>
      </c>
    </row>
    <row r="128" spans="1:6" ht="14" x14ac:dyDescent="0.15">
      <c r="A128" s="25" t="s">
        <v>109</v>
      </c>
    </row>
    <row r="129" spans="1:1" ht="14" x14ac:dyDescent="0.15">
      <c r="A129" s="25" t="s">
        <v>110</v>
      </c>
    </row>
    <row r="130" spans="1:1" ht="14" x14ac:dyDescent="0.15">
      <c r="A130" s="25" t="s">
        <v>7</v>
      </c>
    </row>
  </sheetData>
  <mergeCells count="2">
    <mergeCell ref="A1:B1"/>
    <mergeCell ref="A2:B2"/>
  </mergeCells>
  <phoneticPr fontId="5" type="noConversion"/>
  <dataValidations count="1">
    <dataValidation type="list" errorStyle="information" allowBlank="1" showInputMessage="1" showErrorMessage="1" promptTitle="result" sqref="E17:E24 E97:E99 E102:E110 E93:E94 E54:E61 E27:E33 E5:E14 E48:E51 E36:E45 E64:E90 E113:E124" xr:uid="{00000000-0002-0000-0000-000000000000}">
      <formula1>$A$127:$A$130</formula1>
    </dataValidation>
  </dataValidations>
  <pageMargins left="0.75" right="0.75" top="1" bottom="1" header="0.5" footer="0.5"/>
  <pageSetup paperSize="9" orientation="portrait"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56" operator="containsText" id="{008552C7-C685-4749-A33D-9EF7091021CE}">
            <xm:f>NOT(ISERROR(SEARCH($A$130,E5)))</xm:f>
            <xm:f>$A$130</xm:f>
            <x14:dxf>
              <fill>
                <patternFill>
                  <bgColor theme="3" tint="0.79998168889431442"/>
                </patternFill>
              </fill>
            </x14:dxf>
          </x14:cfRule>
          <x14:cfRule type="containsText" priority="57" operator="containsText" id="{3B899D41-0C5C-43DC-9D89-94A14AF45622}">
            <xm:f>NOT(ISERROR(SEARCH($A$129,E5)))</xm:f>
            <xm:f>$A$129</xm:f>
            <x14:dxf>
              <fill>
                <patternFill>
                  <bgColor rgb="FFFF0000"/>
                </patternFill>
              </fill>
            </x14:dxf>
          </x14:cfRule>
          <x14:cfRule type="containsText" priority="58" operator="containsText" id="{EAE4179F-0266-4AC7-82CC-613998F928E7}">
            <xm:f>NOT(ISERROR(SEARCH($A$128,E5)))</xm:f>
            <xm:f>$A$128</xm:f>
            <x14:dxf>
              <fill>
                <patternFill>
                  <bgColor theme="6" tint="-0.24994659260841701"/>
                </patternFill>
              </fill>
            </x14:dxf>
          </x14:cfRule>
          <x14:cfRule type="containsText" priority="59" operator="containsText" id="{4FA9379C-E461-480C-BB32-12C52394960B}">
            <xm:f>NOT(ISERROR(SEARCH($A$127,E5)))</xm:f>
            <xm:f>$A$127</xm:f>
            <x14:dxf>
              <fill>
                <patternFill>
                  <bgColor theme="6" tint="0.79998168889431442"/>
                </patternFill>
              </fill>
            </x14:dxf>
          </x14:cfRule>
          <xm:sqref>E5:E14</xm:sqref>
        </x14:conditionalFormatting>
        <x14:conditionalFormatting xmlns:xm="http://schemas.microsoft.com/office/excel/2006/main">
          <x14:cfRule type="containsText" priority="52" operator="containsText" id="{A8DD7C1C-AEF9-43F9-933F-6E8D865BF1A1}">
            <xm:f>NOT(ISERROR(SEARCH($A$130,E17)))</xm:f>
            <xm:f>$A$130</xm:f>
            <x14:dxf>
              <fill>
                <patternFill>
                  <bgColor theme="3" tint="0.79998168889431442"/>
                </patternFill>
              </fill>
            </x14:dxf>
          </x14:cfRule>
          <x14:cfRule type="containsText" priority="53" operator="containsText" id="{CDCEE18B-B296-4A40-AD0E-E61D93AF133E}">
            <xm:f>NOT(ISERROR(SEARCH($A$129,E17)))</xm:f>
            <xm:f>$A$129</xm:f>
            <x14:dxf>
              <fill>
                <patternFill>
                  <bgColor rgb="FFFF0000"/>
                </patternFill>
              </fill>
            </x14:dxf>
          </x14:cfRule>
          <x14:cfRule type="containsText" priority="54" operator="containsText" id="{FABBEE0A-B8CB-4C75-A424-F45C0E97E740}">
            <xm:f>NOT(ISERROR(SEARCH($A$128,E17)))</xm:f>
            <xm:f>$A$128</xm:f>
            <x14:dxf>
              <fill>
                <patternFill>
                  <bgColor theme="6" tint="-0.24994659260841701"/>
                </patternFill>
              </fill>
            </x14:dxf>
          </x14:cfRule>
          <x14:cfRule type="containsText" priority="55" operator="containsText" id="{B2664265-30A1-4864-B9E8-BF45CFD18E4D}">
            <xm:f>NOT(ISERROR(SEARCH($A$127,E17)))</xm:f>
            <xm:f>$A$127</xm:f>
            <x14:dxf>
              <fill>
                <patternFill>
                  <bgColor theme="6" tint="0.79998168889431442"/>
                </patternFill>
              </fill>
            </x14:dxf>
          </x14:cfRule>
          <xm:sqref>E17:E24</xm:sqref>
        </x14:conditionalFormatting>
        <x14:conditionalFormatting xmlns:xm="http://schemas.microsoft.com/office/excel/2006/main">
          <x14:cfRule type="containsText" priority="48" operator="containsText" id="{EC9BBCC6-7880-4D72-9582-330BD83C636B}">
            <xm:f>NOT(ISERROR(SEARCH($A$130,E27)))</xm:f>
            <xm:f>$A$130</xm:f>
            <x14:dxf>
              <fill>
                <patternFill>
                  <bgColor theme="3" tint="0.79998168889431442"/>
                </patternFill>
              </fill>
            </x14:dxf>
          </x14:cfRule>
          <x14:cfRule type="containsText" priority="49" operator="containsText" id="{A7E4B27F-392F-4316-83F8-0EA56FF9B846}">
            <xm:f>NOT(ISERROR(SEARCH($A$129,E27)))</xm:f>
            <xm:f>$A$129</xm:f>
            <x14:dxf>
              <fill>
                <patternFill>
                  <bgColor rgb="FFFF0000"/>
                </patternFill>
              </fill>
            </x14:dxf>
          </x14:cfRule>
          <x14:cfRule type="containsText" priority="50" operator="containsText" id="{8CBEC4A1-2AF1-40D1-9EEB-AC1C5DF5D103}">
            <xm:f>NOT(ISERROR(SEARCH($A$128,E27)))</xm:f>
            <xm:f>$A$128</xm:f>
            <x14:dxf>
              <fill>
                <patternFill>
                  <bgColor theme="6" tint="-0.24994659260841701"/>
                </patternFill>
              </fill>
            </x14:dxf>
          </x14:cfRule>
          <x14:cfRule type="containsText" priority="51" operator="containsText" id="{E3FF6529-D53D-464E-83AF-60D2F80D3C33}">
            <xm:f>NOT(ISERROR(SEARCH($A$127,E27)))</xm:f>
            <xm:f>$A$127</xm:f>
            <x14:dxf>
              <fill>
                <patternFill>
                  <bgColor theme="6" tint="0.79998168889431442"/>
                </patternFill>
              </fill>
            </x14:dxf>
          </x14:cfRule>
          <xm:sqref>E27:E33</xm:sqref>
        </x14:conditionalFormatting>
        <x14:conditionalFormatting xmlns:xm="http://schemas.microsoft.com/office/excel/2006/main">
          <x14:cfRule type="containsText" priority="40" operator="containsText" id="{CF56A58F-047A-44B2-820B-49C0F52592C7}">
            <xm:f>NOT(ISERROR(SEARCH($A$130,E36)))</xm:f>
            <xm:f>$A$130</xm:f>
            <x14:dxf>
              <fill>
                <patternFill>
                  <bgColor theme="3" tint="0.79998168889431442"/>
                </patternFill>
              </fill>
            </x14:dxf>
          </x14:cfRule>
          <x14:cfRule type="containsText" priority="41" operator="containsText" id="{DE2746F3-42BB-4D12-A2FC-3B5F7C303DD0}">
            <xm:f>NOT(ISERROR(SEARCH($A$129,E36)))</xm:f>
            <xm:f>$A$129</xm:f>
            <x14:dxf>
              <fill>
                <patternFill>
                  <bgColor rgb="FFFF0000"/>
                </patternFill>
              </fill>
            </x14:dxf>
          </x14:cfRule>
          <x14:cfRule type="containsText" priority="42" operator="containsText" id="{9F5A3990-D021-4607-BF5B-D0B2467D035B}">
            <xm:f>NOT(ISERROR(SEARCH($A$128,E36)))</xm:f>
            <xm:f>$A$128</xm:f>
            <x14:dxf>
              <fill>
                <patternFill>
                  <bgColor theme="6" tint="-0.24994659260841701"/>
                </patternFill>
              </fill>
            </x14:dxf>
          </x14:cfRule>
          <x14:cfRule type="containsText" priority="43" operator="containsText" id="{D1121675-7F83-4D07-8A4F-D676B14B49D9}">
            <xm:f>NOT(ISERROR(SEARCH($A$127,E36)))</xm:f>
            <xm:f>$A$127</xm:f>
            <x14:dxf>
              <fill>
                <patternFill>
                  <bgColor theme="6" tint="0.79998168889431442"/>
                </patternFill>
              </fill>
            </x14:dxf>
          </x14:cfRule>
          <xm:sqref>E36:E45</xm:sqref>
        </x14:conditionalFormatting>
        <x14:conditionalFormatting xmlns:xm="http://schemas.microsoft.com/office/excel/2006/main">
          <x14:cfRule type="containsText" priority="32" operator="containsText" id="{A4D8EE0B-F6CD-4F63-AB4E-C4CEEB224D11}">
            <xm:f>NOT(ISERROR(SEARCH($A$130,E48)))</xm:f>
            <xm:f>$A$130</xm:f>
            <x14:dxf>
              <fill>
                <patternFill>
                  <bgColor theme="3" tint="0.79998168889431442"/>
                </patternFill>
              </fill>
            </x14:dxf>
          </x14:cfRule>
          <x14:cfRule type="containsText" priority="33" operator="containsText" id="{92372C09-70EF-4D6D-8200-80A562603968}">
            <xm:f>NOT(ISERROR(SEARCH($A$129,E48)))</xm:f>
            <xm:f>$A$129</xm:f>
            <x14:dxf>
              <fill>
                <patternFill>
                  <bgColor rgb="FFFF0000"/>
                </patternFill>
              </fill>
            </x14:dxf>
          </x14:cfRule>
          <x14:cfRule type="containsText" priority="34" operator="containsText" id="{141A8224-8031-402E-AD1A-BADC24E19CF9}">
            <xm:f>NOT(ISERROR(SEARCH($A$128,E48)))</xm:f>
            <xm:f>$A$128</xm:f>
            <x14:dxf>
              <fill>
                <patternFill>
                  <bgColor theme="6" tint="-0.24994659260841701"/>
                </patternFill>
              </fill>
            </x14:dxf>
          </x14:cfRule>
          <x14:cfRule type="containsText" priority="35" operator="containsText" id="{689A061A-2CFA-463D-9346-5F5245182C5D}">
            <xm:f>NOT(ISERROR(SEARCH($A$127,E48)))</xm:f>
            <xm:f>$A$127</xm:f>
            <x14:dxf>
              <fill>
                <patternFill>
                  <bgColor theme="6" tint="0.79998168889431442"/>
                </patternFill>
              </fill>
            </x14:dxf>
          </x14:cfRule>
          <xm:sqref>E48:E51</xm:sqref>
        </x14:conditionalFormatting>
        <x14:conditionalFormatting xmlns:xm="http://schemas.microsoft.com/office/excel/2006/main">
          <x14:cfRule type="containsText" priority="28" operator="containsText" id="{B2D2ED50-35B7-45A7-B97B-3A978BB9E390}">
            <xm:f>NOT(ISERROR(SEARCH($A$130,E54)))</xm:f>
            <xm:f>$A$130</xm:f>
            <x14:dxf>
              <fill>
                <patternFill>
                  <bgColor theme="3" tint="0.79998168889431442"/>
                </patternFill>
              </fill>
            </x14:dxf>
          </x14:cfRule>
          <x14:cfRule type="containsText" priority="29" operator="containsText" id="{7B2BFD90-6496-4848-8BD9-969614DA1583}">
            <xm:f>NOT(ISERROR(SEARCH($A$129,E54)))</xm:f>
            <xm:f>$A$129</xm:f>
            <x14:dxf>
              <fill>
                <patternFill>
                  <bgColor rgb="FFFF0000"/>
                </patternFill>
              </fill>
            </x14:dxf>
          </x14:cfRule>
          <x14:cfRule type="containsText" priority="30" operator="containsText" id="{708C5DA9-100D-422A-BA91-A609EF0F6076}">
            <xm:f>NOT(ISERROR(SEARCH($A$128,E54)))</xm:f>
            <xm:f>$A$128</xm:f>
            <x14:dxf>
              <fill>
                <patternFill>
                  <bgColor theme="6" tint="-0.24994659260841701"/>
                </patternFill>
              </fill>
            </x14:dxf>
          </x14:cfRule>
          <x14:cfRule type="containsText" priority="31" operator="containsText" id="{2BF794BE-666B-4072-A141-AEEEE1F379A2}">
            <xm:f>NOT(ISERROR(SEARCH($A$127,E54)))</xm:f>
            <xm:f>$A$127</xm:f>
            <x14:dxf>
              <fill>
                <patternFill>
                  <bgColor theme="6" tint="0.79998168889431442"/>
                </patternFill>
              </fill>
            </x14:dxf>
          </x14:cfRule>
          <xm:sqref>E54:E61</xm:sqref>
        </x14:conditionalFormatting>
        <x14:conditionalFormatting xmlns:xm="http://schemas.microsoft.com/office/excel/2006/main">
          <x14:cfRule type="containsText" priority="24" operator="containsText" id="{D0340C68-1FCC-4430-80AF-5B43EE2B8C40}">
            <xm:f>NOT(ISERROR(SEARCH($A$130,E64)))</xm:f>
            <xm:f>$A$130</xm:f>
            <x14:dxf>
              <fill>
                <patternFill>
                  <bgColor theme="3" tint="0.79998168889431442"/>
                </patternFill>
              </fill>
            </x14:dxf>
          </x14:cfRule>
          <x14:cfRule type="containsText" priority="25" operator="containsText" id="{5CAD0BA7-037E-4F96-B943-1B788B571D91}">
            <xm:f>NOT(ISERROR(SEARCH($A$129,E64)))</xm:f>
            <xm:f>$A$129</xm:f>
            <x14:dxf>
              <fill>
                <patternFill>
                  <bgColor rgb="FFFF0000"/>
                </patternFill>
              </fill>
            </x14:dxf>
          </x14:cfRule>
          <x14:cfRule type="containsText" priority="26" operator="containsText" id="{F2058C3C-E005-4A50-92FD-3C17D3AD5A89}">
            <xm:f>NOT(ISERROR(SEARCH($A$128,E64)))</xm:f>
            <xm:f>$A$128</xm:f>
            <x14:dxf>
              <fill>
                <patternFill>
                  <bgColor theme="6" tint="-0.24994659260841701"/>
                </patternFill>
              </fill>
            </x14:dxf>
          </x14:cfRule>
          <x14:cfRule type="containsText" priority="27" operator="containsText" id="{ACA34937-0F96-47BF-B9DB-B8436BA9823E}">
            <xm:f>NOT(ISERROR(SEARCH($A$127,E64)))</xm:f>
            <xm:f>$A$127</xm:f>
            <x14:dxf>
              <fill>
                <patternFill>
                  <bgColor theme="6" tint="0.79998168889431442"/>
                </patternFill>
              </fill>
            </x14:dxf>
          </x14:cfRule>
          <xm:sqref>E64:E90</xm:sqref>
        </x14:conditionalFormatting>
        <x14:conditionalFormatting xmlns:xm="http://schemas.microsoft.com/office/excel/2006/main">
          <x14:cfRule type="containsText" priority="17" operator="containsText" id="{F8F0291C-E8F9-441E-B497-7149F8FBB52B}">
            <xm:f>NOT(ISERROR(SEARCH($A$130,E93)))</xm:f>
            <xm:f>$A$130</xm:f>
            <x14:dxf>
              <fill>
                <patternFill>
                  <bgColor theme="3" tint="0.79998168889431442"/>
                </patternFill>
              </fill>
            </x14:dxf>
          </x14:cfRule>
          <x14:cfRule type="containsText" priority="18" operator="containsText" id="{85F3C2EB-25E8-4AAF-9B6D-EBA7D736C62B}">
            <xm:f>NOT(ISERROR(SEARCH($A$129,E93)))</xm:f>
            <xm:f>$A$129</xm:f>
            <x14:dxf>
              <fill>
                <patternFill>
                  <bgColor rgb="FFFF0000"/>
                </patternFill>
              </fill>
            </x14:dxf>
          </x14:cfRule>
          <x14:cfRule type="containsText" priority="19" operator="containsText" id="{502D5C69-9FEF-493C-80E4-DD6DDC6F3383}">
            <xm:f>NOT(ISERROR(SEARCH($A$128,E93)))</xm:f>
            <xm:f>$A$128</xm:f>
            <x14:dxf>
              <fill>
                <patternFill>
                  <bgColor theme="6" tint="-0.24994659260841701"/>
                </patternFill>
              </fill>
            </x14:dxf>
          </x14:cfRule>
          <x14:cfRule type="containsText" priority="20" operator="containsText" id="{83132336-57F1-41FE-A682-5261FFA5818D}">
            <xm:f>NOT(ISERROR(SEARCH($A$127,E93)))</xm:f>
            <xm:f>$A$127</xm:f>
            <x14:dxf>
              <fill>
                <patternFill>
                  <bgColor theme="6" tint="0.79998168889431442"/>
                </patternFill>
              </fill>
            </x14:dxf>
          </x14:cfRule>
          <xm:sqref>E93:E94</xm:sqref>
        </x14:conditionalFormatting>
        <x14:conditionalFormatting xmlns:xm="http://schemas.microsoft.com/office/excel/2006/main">
          <x14:cfRule type="containsText" priority="13" operator="containsText" id="{2C2E23D6-B21C-4CD8-A5BB-59AE30F08E4D}">
            <xm:f>NOT(ISERROR(SEARCH($A$130,E97)))</xm:f>
            <xm:f>$A$130</xm:f>
            <x14:dxf>
              <fill>
                <patternFill>
                  <bgColor theme="3" tint="0.79998168889431442"/>
                </patternFill>
              </fill>
            </x14:dxf>
          </x14:cfRule>
          <x14:cfRule type="containsText" priority="14" operator="containsText" id="{495720E9-60AE-42BA-9989-23C88D992E10}">
            <xm:f>NOT(ISERROR(SEARCH($A$129,E97)))</xm:f>
            <xm:f>$A$129</xm:f>
            <x14:dxf>
              <fill>
                <patternFill>
                  <bgColor rgb="FFFF0000"/>
                </patternFill>
              </fill>
            </x14:dxf>
          </x14:cfRule>
          <x14:cfRule type="containsText" priority="15" operator="containsText" id="{B8CD9EAB-7B8F-4C26-8DB7-84C4E334F784}">
            <xm:f>NOT(ISERROR(SEARCH($A$128,E97)))</xm:f>
            <xm:f>$A$128</xm:f>
            <x14:dxf>
              <fill>
                <patternFill>
                  <bgColor theme="6" tint="-0.24994659260841701"/>
                </patternFill>
              </fill>
            </x14:dxf>
          </x14:cfRule>
          <x14:cfRule type="containsText" priority="16" operator="containsText" id="{895C36FB-D223-4A76-9E50-C1A211BF6BBB}">
            <xm:f>NOT(ISERROR(SEARCH($A$127,E97)))</xm:f>
            <xm:f>$A$127</xm:f>
            <x14:dxf>
              <fill>
                <patternFill>
                  <bgColor theme="6" tint="0.79998168889431442"/>
                </patternFill>
              </fill>
            </x14:dxf>
          </x14:cfRule>
          <xm:sqref>E97:E99</xm:sqref>
        </x14:conditionalFormatting>
        <x14:conditionalFormatting xmlns:xm="http://schemas.microsoft.com/office/excel/2006/main">
          <x14:cfRule type="containsText" priority="9" operator="containsText" id="{E22B4A38-D5A7-432B-9509-BF22C81C1EF3}">
            <xm:f>NOT(ISERROR(SEARCH($A$130,E102)))</xm:f>
            <xm:f>$A$130</xm:f>
            <x14:dxf>
              <fill>
                <patternFill>
                  <bgColor theme="3" tint="0.79998168889431442"/>
                </patternFill>
              </fill>
            </x14:dxf>
          </x14:cfRule>
          <x14:cfRule type="containsText" priority="10" operator="containsText" id="{44BA9894-F2DB-4D02-AF32-7E6C69904ACF}">
            <xm:f>NOT(ISERROR(SEARCH($A$129,E102)))</xm:f>
            <xm:f>$A$129</xm:f>
            <x14:dxf>
              <fill>
                <patternFill>
                  <bgColor rgb="FFFF0000"/>
                </patternFill>
              </fill>
            </x14:dxf>
          </x14:cfRule>
          <x14:cfRule type="containsText" priority="11" operator="containsText" id="{C64B6BCF-B3D3-43C9-992D-2DE06127ACA6}">
            <xm:f>NOT(ISERROR(SEARCH($A$128,E102)))</xm:f>
            <xm:f>$A$128</xm:f>
            <x14:dxf>
              <fill>
                <patternFill>
                  <bgColor theme="6" tint="-0.24994659260841701"/>
                </patternFill>
              </fill>
            </x14:dxf>
          </x14:cfRule>
          <x14:cfRule type="containsText" priority="12" operator="containsText" id="{F4A8A962-1025-412C-81EF-13171406A670}">
            <xm:f>NOT(ISERROR(SEARCH($A$127,E102)))</xm:f>
            <xm:f>$A$127</xm:f>
            <x14:dxf>
              <fill>
                <patternFill>
                  <bgColor theme="6" tint="0.79998168889431442"/>
                </patternFill>
              </fill>
            </x14:dxf>
          </x14:cfRule>
          <xm:sqref>E102:E110</xm:sqref>
        </x14:conditionalFormatting>
        <x14:conditionalFormatting xmlns:xm="http://schemas.microsoft.com/office/excel/2006/main">
          <x14:cfRule type="containsText" priority="1" operator="containsText" id="{50FCF4A3-E38C-492A-B5CD-D7D5972E6668}">
            <xm:f>NOT(ISERROR(SEARCH($A$130,E113)))</xm:f>
            <xm:f>$A$130</xm:f>
            <x14:dxf>
              <fill>
                <patternFill>
                  <bgColor theme="3" tint="0.79998168889431442"/>
                </patternFill>
              </fill>
            </x14:dxf>
          </x14:cfRule>
          <x14:cfRule type="containsText" priority="2" operator="containsText" id="{724458E4-9915-4FC9-95BF-418A479775FA}">
            <xm:f>NOT(ISERROR(SEARCH($A$129,E113)))</xm:f>
            <xm:f>$A$129</xm:f>
            <x14:dxf>
              <fill>
                <patternFill>
                  <bgColor rgb="FFFF0000"/>
                </patternFill>
              </fill>
            </x14:dxf>
          </x14:cfRule>
          <x14:cfRule type="containsText" priority="3" operator="containsText" id="{B3D267D0-D2F6-4067-B2AF-39DACBF26CE0}">
            <xm:f>NOT(ISERROR(SEARCH($A$128,E113)))</xm:f>
            <xm:f>$A$128</xm:f>
            <x14:dxf>
              <fill>
                <patternFill>
                  <bgColor theme="6" tint="-0.24994659260841701"/>
                </patternFill>
              </fill>
            </x14:dxf>
          </x14:cfRule>
          <x14:cfRule type="containsText" priority="4" operator="containsText" id="{45890E6E-E969-410D-897A-0410E6F70EE4}">
            <xm:f>NOT(ISERROR(SEARCH($A$127,E113)))</xm:f>
            <xm:f>$A$127</xm:f>
            <x14:dxf>
              <fill>
                <patternFill>
                  <bgColor theme="6" tint="0.79998168889431442"/>
                </patternFill>
              </fill>
            </x14:dxf>
          </x14:cfRule>
          <xm:sqref>E113:E124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topLeftCell="A2" workbookViewId="0">
      <selection activeCell="J3" sqref="J3"/>
    </sheetView>
  </sheetViews>
  <sheetFormatPr baseColWidth="10" defaultColWidth="8.83203125" defaultRowHeight="13" x14ac:dyDescent="0.15"/>
  <cols>
    <col min="1" max="1" width="4.5" bestFit="1" customWidth="1"/>
    <col min="2" max="2" width="19.6640625" customWidth="1"/>
    <col min="3" max="3" width="15.6640625" style="29" bestFit="1" customWidth="1"/>
    <col min="4" max="4" width="17.6640625" customWidth="1"/>
    <col min="5" max="5" width="8.6640625" bestFit="1" customWidth="1"/>
    <col min="6" max="6" width="10.33203125" bestFit="1" customWidth="1"/>
    <col min="7" max="7" width="8.6640625" bestFit="1" customWidth="1"/>
    <col min="8" max="8" width="23.1640625" bestFit="1" customWidth="1"/>
    <col min="9" max="9" width="16.83203125" bestFit="1" customWidth="1"/>
    <col min="10" max="10" width="9" bestFit="1" customWidth="1"/>
  </cols>
  <sheetData>
    <row r="1" spans="1:10" ht="32" x14ac:dyDescent="0.15">
      <c r="A1" s="33" t="s">
        <v>327</v>
      </c>
      <c r="B1" s="33" t="s">
        <v>328</v>
      </c>
      <c r="C1" s="33" t="s">
        <v>331</v>
      </c>
      <c r="D1" s="33" t="s">
        <v>330</v>
      </c>
      <c r="E1" s="33" t="s">
        <v>50</v>
      </c>
      <c r="F1" s="33" t="s">
        <v>51</v>
      </c>
      <c r="G1" s="33" t="s">
        <v>114</v>
      </c>
      <c r="H1" s="33" t="s">
        <v>333</v>
      </c>
      <c r="I1" s="33" t="s">
        <v>112</v>
      </c>
      <c r="J1" s="47" t="s">
        <v>334</v>
      </c>
    </row>
    <row r="2" spans="1:10" ht="28" x14ac:dyDescent="0.15">
      <c r="A2" s="30">
        <v>1</v>
      </c>
      <c r="B2" s="32" t="s">
        <v>329</v>
      </c>
      <c r="C2" s="32" t="s">
        <v>245</v>
      </c>
      <c r="D2" s="32" t="s">
        <v>332</v>
      </c>
      <c r="E2" s="31" t="s">
        <v>113</v>
      </c>
      <c r="F2" s="32" t="s">
        <v>115</v>
      </c>
      <c r="G2" s="35" t="s">
        <v>113</v>
      </c>
      <c r="H2" s="30"/>
      <c r="I2" s="30"/>
      <c r="J2" s="48" t="s">
        <v>335</v>
      </c>
    </row>
    <row r="3" spans="1:10" x14ac:dyDescent="0.15">
      <c r="A3" s="34"/>
      <c r="B3" s="34"/>
      <c r="C3" s="34"/>
      <c r="D3" s="34"/>
      <c r="E3" s="34"/>
      <c r="F3" s="34"/>
      <c r="G3" s="34"/>
      <c r="H3" s="34"/>
      <c r="I3" s="34"/>
    </row>
    <row r="4" spans="1:10" x14ac:dyDescent="0.15">
      <c r="A4" s="34"/>
      <c r="B4" s="34"/>
      <c r="C4" s="34"/>
      <c r="D4" s="34"/>
      <c r="E4" s="34"/>
      <c r="F4" s="34"/>
      <c r="G4" s="34"/>
      <c r="H4" s="34"/>
      <c r="I4" s="34"/>
    </row>
  </sheetData>
  <conditionalFormatting sqref="G2">
    <cfRule type="cellIs" dxfId="15" priority="6" operator="equal">
      <formula>"Low"</formula>
    </cfRule>
    <cfRule type="cellIs" dxfId="14" priority="7" operator="equal">
      <formula>"Critical"</formula>
    </cfRule>
    <cfRule type="cellIs" dxfId="13" priority="8" operator="equal">
      <formula>"Note"</formula>
    </cfRule>
    <cfRule type="cellIs" dxfId="12" priority="9" operator="equal">
      <formula>"Moderate"</formula>
    </cfRule>
    <cfRule type="cellIs" dxfId="11" priority="10" operator="equal">
      <formula>"High"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6"/>
  <sheetViews>
    <sheetView workbookViewId="0">
      <selection activeCell="B5" sqref="B5:D5"/>
    </sheetView>
  </sheetViews>
  <sheetFormatPr baseColWidth="10" defaultColWidth="8.83203125" defaultRowHeight="13" x14ac:dyDescent="0.15"/>
  <cols>
    <col min="1" max="1" width="18.5" bestFit="1" customWidth="1"/>
    <col min="2" max="4" width="14.6640625" customWidth="1"/>
    <col min="5" max="5" width="5.5" bestFit="1" customWidth="1"/>
    <col min="6" max="6" width="20.6640625" bestFit="1" customWidth="1"/>
    <col min="7" max="7" width="42.6640625" customWidth="1"/>
    <col min="8" max="8" width="3.6640625" customWidth="1"/>
    <col min="10" max="10" width="40.5" bestFit="1" customWidth="1"/>
  </cols>
  <sheetData>
    <row r="1" spans="1:10" ht="21" x14ac:dyDescent="0.25">
      <c r="A1" s="54" t="s">
        <v>8</v>
      </c>
      <c r="B1" s="54"/>
      <c r="C1" s="54"/>
      <c r="D1" s="54"/>
      <c r="E1" s="54"/>
      <c r="F1" s="54"/>
      <c r="G1" s="54"/>
    </row>
    <row r="3" spans="1:10" ht="15" x14ac:dyDescent="0.15">
      <c r="A3" s="55" t="s">
        <v>9</v>
      </c>
      <c r="B3" s="55"/>
      <c r="C3" s="55"/>
      <c r="D3" s="55"/>
      <c r="E3" s="2"/>
      <c r="F3" s="55" t="s">
        <v>10</v>
      </c>
      <c r="G3" s="55"/>
      <c r="I3" t="s">
        <v>11</v>
      </c>
      <c r="J3" t="s">
        <v>12</v>
      </c>
    </row>
    <row r="4" spans="1:10" ht="15" x14ac:dyDescent="0.15">
      <c r="A4" s="56" t="s">
        <v>13</v>
      </c>
      <c r="B4" s="56"/>
      <c r="C4" s="56"/>
      <c r="D4" s="56"/>
      <c r="E4" s="3"/>
      <c r="F4" s="56" t="s">
        <v>14</v>
      </c>
      <c r="G4" s="56"/>
    </row>
    <row r="5" spans="1:10" ht="16" x14ac:dyDescent="0.2">
      <c r="A5" s="4" t="s">
        <v>15</v>
      </c>
      <c r="B5" s="51" t="s">
        <v>459</v>
      </c>
      <c r="C5" s="52"/>
      <c r="D5" s="52"/>
      <c r="E5" s="5">
        <f>VLOOKUP(B5,References!A2:B8,2,FALSE)</f>
        <v>3</v>
      </c>
      <c r="F5" s="4" t="s">
        <v>16</v>
      </c>
      <c r="G5" s="6" t="s">
        <v>74</v>
      </c>
      <c r="H5" s="7">
        <f>VLOOKUP(G5,References!A$11:B$16,2,FALSE)</f>
        <v>2</v>
      </c>
    </row>
    <row r="6" spans="1:10" ht="16" x14ac:dyDescent="0.2">
      <c r="A6" s="4" t="s">
        <v>18</v>
      </c>
      <c r="B6" s="59" t="s">
        <v>59</v>
      </c>
      <c r="C6" s="59"/>
      <c r="D6" s="59"/>
      <c r="E6" s="5">
        <f>VLOOKUP(B6,References!C2:D6,2,FALSE)</f>
        <v>4</v>
      </c>
      <c r="F6" s="4" t="s">
        <v>20</v>
      </c>
      <c r="G6" s="6" t="s">
        <v>96</v>
      </c>
      <c r="H6" s="7">
        <f>VLOOKUP(G6,References!C$11:D$17,2,FALSE)</f>
        <v>9</v>
      </c>
    </row>
    <row r="7" spans="1:10" ht="16" x14ac:dyDescent="0.2">
      <c r="A7" s="4" t="s">
        <v>22</v>
      </c>
      <c r="B7" s="59" t="s">
        <v>55</v>
      </c>
      <c r="C7" s="59"/>
      <c r="D7" s="59"/>
      <c r="E7" s="5">
        <f>VLOOKUP(B7,References!E2:F6,2,FALSE)</f>
        <v>0</v>
      </c>
      <c r="F7" s="4" t="s">
        <v>24</v>
      </c>
      <c r="G7" s="6" t="s">
        <v>76</v>
      </c>
      <c r="H7" s="7">
        <f>VLOOKUP(G7,References!E$11:F$16,2,FALSE)</f>
        <v>1</v>
      </c>
    </row>
    <row r="8" spans="1:10" ht="16" x14ac:dyDescent="0.2">
      <c r="A8" s="4" t="s">
        <v>26</v>
      </c>
      <c r="B8" s="59" t="s">
        <v>27</v>
      </c>
      <c r="C8" s="59"/>
      <c r="D8" s="59"/>
      <c r="E8" s="5">
        <f>VLOOKUP(B8,References!G3:H8,2,FALSE)</f>
        <v>2</v>
      </c>
      <c r="F8" s="4" t="s">
        <v>28</v>
      </c>
      <c r="G8" s="6" t="s">
        <v>54</v>
      </c>
      <c r="H8" s="7">
        <f>VLOOKUP(G8,References!G$11:H$16,2,FALSE)</f>
        <v>0</v>
      </c>
    </row>
    <row r="9" spans="1:10" ht="15" x14ac:dyDescent="0.2">
      <c r="A9" s="4"/>
      <c r="B9" s="8"/>
      <c r="C9" s="8"/>
      <c r="D9" s="8"/>
      <c r="E9" s="5"/>
      <c r="F9" s="4"/>
      <c r="G9" s="8"/>
      <c r="H9" s="7"/>
    </row>
    <row r="10" spans="1:10" ht="15" x14ac:dyDescent="0.15">
      <c r="A10" s="56" t="s">
        <v>30</v>
      </c>
      <c r="B10" s="56"/>
      <c r="C10" s="56"/>
      <c r="D10" s="56"/>
      <c r="E10" s="3"/>
      <c r="F10" s="56" t="s">
        <v>31</v>
      </c>
      <c r="G10" s="56"/>
      <c r="H10" s="3"/>
    </row>
    <row r="11" spans="1:10" ht="16" x14ac:dyDescent="0.2">
      <c r="A11" s="4" t="s">
        <v>32</v>
      </c>
      <c r="B11" s="60" t="s">
        <v>57</v>
      </c>
      <c r="C11" s="60"/>
      <c r="D11" s="60"/>
      <c r="E11" s="5">
        <f>VLOOKUP(B11,References!I2:J7,2,FALSE)</f>
        <v>1</v>
      </c>
      <c r="F11" s="4" t="s">
        <v>34</v>
      </c>
      <c r="G11" s="6" t="s">
        <v>84</v>
      </c>
      <c r="H11" s="7">
        <f>VLOOKUP(G11,References!I$11:J$16,2,FALSE)</f>
        <v>3</v>
      </c>
    </row>
    <row r="12" spans="1:10" ht="16" x14ac:dyDescent="0.2">
      <c r="A12" s="4" t="s">
        <v>36</v>
      </c>
      <c r="B12" s="60" t="s">
        <v>67</v>
      </c>
      <c r="C12" s="60"/>
      <c r="D12" s="60"/>
      <c r="E12" s="5">
        <f>VLOOKUP(B12,References!K$2:L$7,2,FALSE)</f>
        <v>5</v>
      </c>
      <c r="F12" s="4" t="s">
        <v>37</v>
      </c>
      <c r="G12" s="6" t="s">
        <v>85</v>
      </c>
      <c r="H12" s="7">
        <f>VLOOKUP(G12,References!K$11:L$16,2,FALSE)</f>
        <v>4</v>
      </c>
    </row>
    <row r="13" spans="1:10" ht="16" x14ac:dyDescent="0.2">
      <c r="A13" s="4" t="s">
        <v>39</v>
      </c>
      <c r="B13" s="60" t="s">
        <v>61</v>
      </c>
      <c r="C13" s="60"/>
      <c r="D13" s="60"/>
      <c r="E13" s="5">
        <f>VLOOKUP(B13,References!M$2:N$7,2,FALSE)</f>
        <v>4</v>
      </c>
      <c r="F13" s="4" t="s">
        <v>41</v>
      </c>
      <c r="G13" s="19" t="s">
        <v>86</v>
      </c>
      <c r="H13" s="7">
        <f>VLOOKUP(G13,References!M$11:O$16,2,FALSE)</f>
        <v>5</v>
      </c>
    </row>
    <row r="14" spans="1:10" ht="16" x14ac:dyDescent="0.2">
      <c r="A14" s="4" t="s">
        <v>43</v>
      </c>
      <c r="B14" s="60" t="s">
        <v>62</v>
      </c>
      <c r="C14" s="60"/>
      <c r="D14" s="60"/>
      <c r="E14" s="5">
        <f>VLOOKUP(B14,References!O$2:P$7,2,FALSE)</f>
        <v>3</v>
      </c>
      <c r="F14" s="4" t="s">
        <v>45</v>
      </c>
      <c r="G14" s="6" t="s">
        <v>81</v>
      </c>
      <c r="H14" s="7">
        <f>VLOOKUP(G14,References!O$11:P$16,2,FALSE)</f>
        <v>3</v>
      </c>
    </row>
    <row r="15" spans="1:10" ht="15" x14ac:dyDescent="0.2">
      <c r="E15" s="4"/>
    </row>
    <row r="16" spans="1:10" ht="15" customHeight="1" x14ac:dyDescent="0.2">
      <c r="A16" s="57" t="s">
        <v>47</v>
      </c>
      <c r="B16" s="53">
        <f>IFERROR(AVERAGE(E5:E8,E11:E14),"All factors require a selection.")</f>
        <v>2.75</v>
      </c>
      <c r="C16" s="53"/>
      <c r="D16" s="53"/>
      <c r="E16" s="4"/>
      <c r="F16" s="58" t="s">
        <v>48</v>
      </c>
      <c r="G16" s="53">
        <f>IFERROR(AVERAGE(H5:H8,H11:H14),"All factors require a selection.")</f>
        <v>3.375</v>
      </c>
    </row>
    <row r="17" spans="1:7" ht="15" customHeight="1" x14ac:dyDescent="0.15">
      <c r="A17" s="57"/>
      <c r="B17" s="53"/>
      <c r="C17" s="53"/>
      <c r="D17" s="53"/>
      <c r="F17" s="58"/>
      <c r="G17" s="53"/>
    </row>
    <row r="20" spans="1:7" ht="19" x14ac:dyDescent="0.25">
      <c r="B20" s="61" t="s">
        <v>49</v>
      </c>
      <c r="C20" s="61"/>
      <c r="D20" s="61"/>
      <c r="E20" s="62" t="str">
        <f>IFERROR(IF(AND($B$16&lt;3,$G$16&lt;3),"Note",IF(OR(AND($B$16&lt;3,$G$16&gt;=3,$G$16&lt;6),AND($B$16&gt;=3,$B$16&lt;6,$G$16&lt;3)),"Low",IF(OR(AND($B16&lt;3,$G16&gt;=6),AND($B16&gt;=3,$B16&lt;6,$G16&gt;=3,$G16&lt;6),AND($B16&gt;=6,$G16&lt;3)),"MODERATE",IF(OR(AND($B16&gt;=6,$B16&gt;=3,$G16&lt;6),AND($B16&gt;=3,$B16&lt;6,$G16&gt;6)),"High","Critical")))),"Note")</f>
        <v>Low</v>
      </c>
      <c r="F20" s="62"/>
      <c r="G20" s="1"/>
    </row>
    <row r="22" spans="1:7" ht="15" x14ac:dyDescent="0.2">
      <c r="B22" s="63" t="s">
        <v>50</v>
      </c>
      <c r="C22" s="63"/>
      <c r="D22" s="63"/>
    </row>
    <row r="23" spans="1:7" ht="15" x14ac:dyDescent="0.2">
      <c r="A23" s="9" t="s">
        <v>51</v>
      </c>
      <c r="B23" s="1" t="str">
        <f>IF($G16&lt;3,"-&gt;Low&lt;-","Low")</f>
        <v>Low</v>
      </c>
      <c r="C23" s="1" t="str">
        <f>IF(AND($G16&gt;=3,$G16&lt;6),"-&gt;Moderate&lt;-","Moderate")</f>
        <v>-&gt;Moderate&lt;-</v>
      </c>
      <c r="D23" s="1" t="str">
        <f>IF($G16&gt;=6,"-&gt;High&lt;-","High")</f>
        <v>High</v>
      </c>
      <c r="F23" s="10"/>
    </row>
    <row r="24" spans="1:7" x14ac:dyDescent="0.15">
      <c r="A24" s="11" t="str">
        <f>IF($B16&lt;3,"-&gt;Low&lt;-","Low")</f>
        <v>-&gt;Low&lt;-</v>
      </c>
      <c r="B24" s="12" t="str">
        <f>IF(AND($B$16&lt;3,$G$16&lt;3),"-&gt;Note&lt;-","Note")</f>
        <v>Note</v>
      </c>
      <c r="C24" s="13" t="str">
        <f>IF(AND($B$16&lt;3,$G$16&gt;=3,$G$16&lt;6),"-&gt;Low&lt;-","Low")</f>
        <v>-&gt;Low&lt;-</v>
      </c>
      <c r="D24" s="14" t="str">
        <f>IF(AND($B16&lt;3,$G16&gt;=6),"-&gt;Moderate&lt;-","Moderate")</f>
        <v>Moderate</v>
      </c>
      <c r="F24" s="15"/>
    </row>
    <row r="25" spans="1:7" x14ac:dyDescent="0.15">
      <c r="A25" s="11" t="str">
        <f>IF(AND($B16&gt;=3,$B16&lt;6),"-&gt;Moderate&lt;-","Moderate")</f>
        <v>Moderate</v>
      </c>
      <c r="B25" s="13" t="str">
        <f>IF(AND($B$16&gt;=3,$B$16&lt;6,$G$16&lt;3),"-&gt;Low&lt;-","Low")</f>
        <v>Low</v>
      </c>
      <c r="C25" s="14" t="str">
        <f>IF(AND($B16&gt;=3,$B16&lt;6,$G16&gt;=3,$G16&lt;6),"-&gt;Moderate&lt;-","Moderate")</f>
        <v>Moderate</v>
      </c>
      <c r="D25" s="16" t="str">
        <f>IF(AND($B16&gt;=3,$B16&lt;6,$G16&gt;6),"-&gt;High&lt;-","High")</f>
        <v>High</v>
      </c>
      <c r="F25" s="15"/>
    </row>
    <row r="26" spans="1:7" x14ac:dyDescent="0.15">
      <c r="A26" s="11" t="str">
        <f>IF($B16&gt;=6,"-&gt;High&lt;-","High")</f>
        <v>High</v>
      </c>
      <c r="B26" s="14" t="str">
        <f>IF(AND($B16&gt;=6,$G16&lt;3),"-&gt;Moderate&lt;-","Moderate")</f>
        <v>Moderate</v>
      </c>
      <c r="C26" s="16" t="str">
        <f>IF(AND($B16&gt;=6,$B16&gt;=3,$G16&lt;6),"-&gt;High&lt;-","High")</f>
        <v>High</v>
      </c>
      <c r="D26" s="17" t="str">
        <f>IF(AND($B$16&gt;=6,$G$16&gt;=6),"-&gt;Critical&lt;-","Critical")</f>
        <v>Critical</v>
      </c>
    </row>
  </sheetData>
  <dataConsolidate function="varp"/>
  <mergeCells count="22">
    <mergeCell ref="B20:D20"/>
    <mergeCell ref="E20:F20"/>
    <mergeCell ref="B22:D22"/>
    <mergeCell ref="B12:D12"/>
    <mergeCell ref="B13:D13"/>
    <mergeCell ref="B14:D14"/>
    <mergeCell ref="B5:D5"/>
    <mergeCell ref="B16:D17"/>
    <mergeCell ref="G16:G17"/>
    <mergeCell ref="A1:G1"/>
    <mergeCell ref="A3:D3"/>
    <mergeCell ref="F3:G3"/>
    <mergeCell ref="A4:D4"/>
    <mergeCell ref="F4:G4"/>
    <mergeCell ref="A16:A17"/>
    <mergeCell ref="F16:F17"/>
    <mergeCell ref="B6:D6"/>
    <mergeCell ref="B7:D7"/>
    <mergeCell ref="B8:D8"/>
    <mergeCell ref="A10:D10"/>
    <mergeCell ref="F10:G10"/>
    <mergeCell ref="B11:D11"/>
  </mergeCells>
  <phoneticPr fontId="5" type="noConversion"/>
  <conditionalFormatting sqref="E20:F20">
    <cfRule type="containsText" dxfId="10" priority="7" operator="containsText" text="critical">
      <formula>NOT(ISERROR(SEARCH("critical",E20)))</formula>
    </cfRule>
    <cfRule type="containsText" dxfId="9" priority="8" operator="containsText" text="high">
      <formula>NOT(ISERROR(SEARCH("high",E20)))</formula>
    </cfRule>
    <cfRule type="containsText" dxfId="8" priority="9" operator="containsText" text="moderate">
      <formula>NOT(ISERROR(SEARCH("moderate",E20)))</formula>
    </cfRule>
    <cfRule type="containsText" dxfId="7" priority="10" operator="containsText" text="low">
      <formula>NOT(ISERROR(SEARCH("low",E20)))</formula>
    </cfRule>
    <cfRule type="containsText" dxfId="6" priority="11" operator="containsText" text="Note">
      <formula>NOT(ISERROR(SEARCH("Note",E20)))</formula>
    </cfRule>
  </conditionalFormatting>
  <conditionalFormatting sqref="A24:A26 B23:D23">
    <cfRule type="containsText" dxfId="5" priority="6" operator="containsText" text="&lt;">
      <formula>NOT(ISERROR(SEARCH("&lt;",A23)))</formula>
    </cfRule>
  </conditionalFormatting>
  <conditionalFormatting sqref="B23:D26 A24:A26">
    <cfRule type="containsText" dxfId="4" priority="5" operator="containsText" text="&lt;">
      <formula>NOT(ISERROR(SEARCH("&lt;",A23)))</formula>
    </cfRule>
  </conditionalFormatting>
  <conditionalFormatting sqref="C26">
    <cfRule type="containsText" dxfId="3" priority="4" operator="containsText" text="&lt;">
      <formula>NOT(ISERROR(SEARCH("&lt;",C26)))</formula>
    </cfRule>
  </conditionalFormatting>
  <conditionalFormatting sqref="D25">
    <cfRule type="containsText" dxfId="2" priority="3" operator="containsText" text="&lt;">
      <formula>NOT(ISERROR(SEARCH("&lt;",D25)))</formula>
    </cfRule>
  </conditionalFormatting>
  <conditionalFormatting sqref="C25">
    <cfRule type="containsText" dxfId="1" priority="2" operator="containsText" text="&lt;">
      <formula>NOT(ISERROR(SEARCH("&lt;",C25)))</formula>
    </cfRule>
  </conditionalFormatting>
  <conditionalFormatting sqref="B26">
    <cfRule type="containsText" dxfId="0" priority="1" operator="containsText" text="&lt;">
      <formula>NOT(ISERROR(SEARCH("&lt;",B26)))</formula>
    </cfRule>
  </conditionalFormatting>
  <dataValidations count="16">
    <dataValidation type="list" allowBlank="1" showInputMessage="1" showErrorMessage="1" sqref="B5" xr:uid="{00000000-0002-0000-0200-000000000000}">
      <formula1>SkillRequired</formula1>
    </dataValidation>
    <dataValidation type="list" allowBlank="1" showInputMessage="1" showErrorMessage="1" sqref="B6:D6" xr:uid="{00000000-0002-0000-0200-000001000000}">
      <formula1>Motive</formula1>
    </dataValidation>
    <dataValidation type="list" allowBlank="1" showInputMessage="1" showErrorMessage="1" sqref="B7:D7" xr:uid="{00000000-0002-0000-0200-000002000000}">
      <formula1>Opportunity</formula1>
    </dataValidation>
    <dataValidation type="list" allowBlank="1" showInputMessage="1" showErrorMessage="1" sqref="B8:D9" xr:uid="{00000000-0002-0000-0200-000003000000}">
      <formula1>PopulationSize</formula1>
    </dataValidation>
    <dataValidation type="list" allowBlank="1" showInputMessage="1" showErrorMessage="1" sqref="G5" xr:uid="{00000000-0002-0000-0200-000004000000}">
      <formula1>LossofConfidentiality</formula1>
    </dataValidation>
    <dataValidation type="list" allowBlank="1" showInputMessage="1" showErrorMessage="1" sqref="G6" xr:uid="{00000000-0002-0000-0200-000005000000}">
      <formula1>LossofIntegrity</formula1>
    </dataValidation>
    <dataValidation type="list" allowBlank="1" showInputMessage="1" showErrorMessage="1" sqref="G7" xr:uid="{00000000-0002-0000-0200-000006000000}">
      <formula1>LossofAvailability</formula1>
    </dataValidation>
    <dataValidation type="list" allowBlank="1" showInputMessage="1" showErrorMessage="1" sqref="G8:G9" xr:uid="{00000000-0002-0000-0200-000007000000}">
      <formula1>LossofAccountability</formula1>
    </dataValidation>
    <dataValidation type="list" allowBlank="1" showInputMessage="1" showErrorMessage="1" sqref="B11:D11" xr:uid="{00000000-0002-0000-0200-000008000000}">
      <formula1>EasyofDiscovery</formula1>
    </dataValidation>
    <dataValidation type="list" allowBlank="1" showInputMessage="1" showErrorMessage="1" sqref="B12:D12" xr:uid="{00000000-0002-0000-0200-000009000000}">
      <formula1>EaseofExploit</formula1>
    </dataValidation>
    <dataValidation type="list" allowBlank="1" showInputMessage="1" showErrorMessage="1" sqref="B13:D13" xr:uid="{00000000-0002-0000-0200-00000A000000}">
      <formula1>Awareness</formula1>
    </dataValidation>
    <dataValidation type="list" allowBlank="1" showInputMessage="1" showErrorMessage="1" sqref="B14:D14" xr:uid="{00000000-0002-0000-0200-00000B000000}">
      <formula1>IntrusionDetection</formula1>
    </dataValidation>
    <dataValidation type="list" allowBlank="1" showInputMessage="1" showErrorMessage="1" sqref="G11" xr:uid="{00000000-0002-0000-0200-00000C000000}">
      <formula1>FinancialDamage</formula1>
    </dataValidation>
    <dataValidation type="list" allowBlank="1" showInputMessage="1" showErrorMessage="1" sqref="G12" xr:uid="{00000000-0002-0000-0200-00000D000000}">
      <formula1>ReputationDamage</formula1>
    </dataValidation>
    <dataValidation type="list" allowBlank="1" showInputMessage="1" showErrorMessage="1" sqref="G13" xr:uid="{00000000-0002-0000-0200-00000E000000}">
      <formula1>NonCompliance</formula1>
    </dataValidation>
    <dataValidation type="list" allowBlank="1" showInputMessage="1" showErrorMessage="1" sqref="G14" xr:uid="{00000000-0002-0000-0200-00000F000000}">
      <formula1>PolicyViolation</formula1>
    </dataValidation>
  </dataValidations>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7"/>
  <sheetViews>
    <sheetView topLeftCell="A2" workbookViewId="0">
      <selection activeCell="N12" sqref="N12"/>
    </sheetView>
  </sheetViews>
  <sheetFormatPr baseColWidth="10" defaultColWidth="8.83203125" defaultRowHeight="13" x14ac:dyDescent="0.15"/>
  <cols>
    <col min="1" max="1" width="39" bestFit="1" customWidth="1"/>
    <col min="2" max="2" width="2" bestFit="1" customWidth="1"/>
    <col min="3" max="3" width="32.6640625" bestFit="1" customWidth="1"/>
    <col min="4" max="4" width="2" bestFit="1" customWidth="1"/>
    <col min="5" max="5" width="43.33203125" bestFit="1" customWidth="1"/>
    <col min="6" max="6" width="2" bestFit="1" customWidth="1"/>
    <col min="7" max="7" width="38.5" bestFit="1" customWidth="1"/>
    <col min="8" max="8" width="2" bestFit="1" customWidth="1"/>
    <col min="9" max="9" width="38.5" bestFit="1" customWidth="1"/>
    <col min="10" max="10" width="2" bestFit="1" customWidth="1"/>
    <col min="11" max="11" width="27.6640625" bestFit="1" customWidth="1"/>
    <col min="12" max="12" width="2" bestFit="1" customWidth="1"/>
    <col min="13" max="13" width="23" bestFit="1" customWidth="1"/>
    <col min="14" max="14" width="2" bestFit="1" customWidth="1"/>
    <col min="15" max="15" width="31.5" bestFit="1" customWidth="1"/>
    <col min="16" max="16" width="2" bestFit="1" customWidth="1"/>
  </cols>
  <sheetData>
    <row r="1" spans="1:16" ht="16" x14ac:dyDescent="0.15">
      <c r="A1" s="18" t="s">
        <v>15</v>
      </c>
      <c r="B1" s="7"/>
      <c r="C1" s="18" t="s">
        <v>18</v>
      </c>
      <c r="D1" s="7"/>
      <c r="E1" s="18" t="s">
        <v>22</v>
      </c>
      <c r="F1" s="7"/>
      <c r="G1" s="18" t="s">
        <v>26</v>
      </c>
      <c r="H1" s="7"/>
      <c r="I1" s="18" t="s">
        <v>32</v>
      </c>
      <c r="J1" s="7"/>
      <c r="K1" s="18" t="s">
        <v>36</v>
      </c>
      <c r="L1" s="7"/>
      <c r="M1" s="18" t="s">
        <v>39</v>
      </c>
      <c r="N1" s="7"/>
      <c r="O1" s="18" t="s">
        <v>43</v>
      </c>
      <c r="P1" s="7"/>
    </row>
    <row r="2" spans="1:16" ht="14" x14ac:dyDescent="0.15">
      <c r="A2" s="7" t="s">
        <v>52</v>
      </c>
      <c r="B2" s="7" t="s">
        <v>53</v>
      </c>
      <c r="C2" s="7" t="s">
        <v>52</v>
      </c>
      <c r="D2" s="7" t="s">
        <v>53</v>
      </c>
      <c r="E2" s="7" t="s">
        <v>52</v>
      </c>
      <c r="F2" s="7" t="s">
        <v>53</v>
      </c>
      <c r="G2" s="7" t="s">
        <v>52</v>
      </c>
      <c r="H2" s="7" t="s">
        <v>53</v>
      </c>
      <c r="I2" s="7" t="s">
        <v>52</v>
      </c>
      <c r="J2" s="7" t="s">
        <v>53</v>
      </c>
      <c r="K2" s="7" t="s">
        <v>52</v>
      </c>
      <c r="L2" s="7" t="s">
        <v>53</v>
      </c>
      <c r="M2" s="7" t="s">
        <v>52</v>
      </c>
      <c r="N2" s="7" t="s">
        <v>53</v>
      </c>
      <c r="O2" s="7" t="s">
        <v>52</v>
      </c>
      <c r="P2" s="7" t="s">
        <v>53</v>
      </c>
    </row>
    <row r="3" spans="1:16" ht="14" x14ac:dyDescent="0.15">
      <c r="A3" s="7" t="s">
        <v>54</v>
      </c>
      <c r="B3" s="7">
        <v>0</v>
      </c>
      <c r="C3" s="7" t="s">
        <v>54</v>
      </c>
      <c r="D3" s="7">
        <v>0</v>
      </c>
      <c r="E3" s="7" t="s">
        <v>55</v>
      </c>
      <c r="F3" s="7">
        <v>0</v>
      </c>
      <c r="G3" s="7" t="s">
        <v>54</v>
      </c>
      <c r="H3" s="7">
        <v>0</v>
      </c>
      <c r="I3" s="7" t="s">
        <v>54</v>
      </c>
      <c r="J3" s="7">
        <v>0</v>
      </c>
      <c r="K3" s="7" t="s">
        <v>54</v>
      </c>
      <c r="L3" s="7">
        <v>0</v>
      </c>
      <c r="M3" s="7" t="s">
        <v>54</v>
      </c>
      <c r="N3" s="7">
        <v>0</v>
      </c>
      <c r="O3" s="7" t="s">
        <v>54</v>
      </c>
      <c r="P3" s="7">
        <v>0</v>
      </c>
    </row>
    <row r="4" spans="1:16" ht="14" x14ac:dyDescent="0.15">
      <c r="A4" s="7" t="s">
        <v>458</v>
      </c>
      <c r="B4" s="7">
        <v>1</v>
      </c>
      <c r="C4" s="7" t="s">
        <v>19</v>
      </c>
      <c r="D4" s="7">
        <v>1</v>
      </c>
      <c r="E4" s="7" t="s">
        <v>56</v>
      </c>
      <c r="F4" s="7">
        <v>4</v>
      </c>
      <c r="G4" s="7" t="s">
        <v>27</v>
      </c>
      <c r="H4" s="7">
        <v>2</v>
      </c>
      <c r="I4" s="7" t="s">
        <v>57</v>
      </c>
      <c r="J4" s="7">
        <v>1</v>
      </c>
      <c r="K4" s="7" t="s">
        <v>58</v>
      </c>
      <c r="L4" s="7">
        <v>1</v>
      </c>
      <c r="M4" s="7" t="s">
        <v>40</v>
      </c>
      <c r="N4" s="7">
        <v>1</v>
      </c>
      <c r="O4" s="7" t="s">
        <v>44</v>
      </c>
      <c r="P4" s="7">
        <v>1</v>
      </c>
    </row>
    <row r="5" spans="1:16" ht="14" x14ac:dyDescent="0.15">
      <c r="A5" s="7" t="s">
        <v>459</v>
      </c>
      <c r="B5" s="7">
        <v>3</v>
      </c>
      <c r="C5" s="7" t="s">
        <v>59</v>
      </c>
      <c r="D5" s="7">
        <v>4</v>
      </c>
      <c r="E5" s="7" t="s">
        <v>23</v>
      </c>
      <c r="F5" s="7">
        <v>7</v>
      </c>
      <c r="G5" s="7" t="s">
        <v>60</v>
      </c>
      <c r="H5" s="7">
        <v>4</v>
      </c>
      <c r="I5" s="7" t="s">
        <v>33</v>
      </c>
      <c r="J5" s="7">
        <v>3</v>
      </c>
      <c r="K5" s="7" t="s">
        <v>33</v>
      </c>
      <c r="L5" s="7">
        <v>3</v>
      </c>
      <c r="M5" s="7" t="s">
        <v>61</v>
      </c>
      <c r="N5" s="7">
        <v>4</v>
      </c>
      <c r="O5" s="7" t="s">
        <v>62</v>
      </c>
      <c r="P5" s="7">
        <v>3</v>
      </c>
    </row>
    <row r="6" spans="1:16" ht="14" x14ac:dyDescent="0.15">
      <c r="A6" s="7" t="s">
        <v>460</v>
      </c>
      <c r="B6" s="7">
        <v>5</v>
      </c>
      <c r="C6" s="7" t="s">
        <v>63</v>
      </c>
      <c r="D6" s="7">
        <v>9</v>
      </c>
      <c r="E6" s="7" t="s">
        <v>64</v>
      </c>
      <c r="F6" s="7">
        <v>9</v>
      </c>
      <c r="G6" s="7" t="s">
        <v>65</v>
      </c>
      <c r="H6" s="7">
        <v>5</v>
      </c>
      <c r="I6" s="7" t="s">
        <v>66</v>
      </c>
      <c r="J6" s="7">
        <v>7</v>
      </c>
      <c r="K6" s="7" t="s">
        <v>67</v>
      </c>
      <c r="L6" s="7">
        <v>5</v>
      </c>
      <c r="M6" s="7" t="s">
        <v>68</v>
      </c>
      <c r="N6" s="7">
        <v>6</v>
      </c>
      <c r="O6" s="7" t="s">
        <v>69</v>
      </c>
      <c r="P6" s="7">
        <v>8</v>
      </c>
    </row>
    <row r="7" spans="1:16" ht="14" x14ac:dyDescent="0.15">
      <c r="A7" s="7" t="s">
        <v>461</v>
      </c>
      <c r="B7" s="7">
        <v>6</v>
      </c>
      <c r="C7" s="7"/>
      <c r="D7" s="7"/>
      <c r="E7" s="7"/>
      <c r="F7" s="7"/>
      <c r="G7" s="7" t="s">
        <v>70</v>
      </c>
      <c r="H7" s="7">
        <v>6</v>
      </c>
      <c r="I7" s="7" t="s">
        <v>71</v>
      </c>
      <c r="J7" s="7">
        <v>9</v>
      </c>
      <c r="K7" s="7" t="s">
        <v>71</v>
      </c>
      <c r="L7" s="7">
        <v>9</v>
      </c>
      <c r="M7" s="7" t="s">
        <v>463</v>
      </c>
      <c r="N7" s="7">
        <v>9</v>
      </c>
      <c r="O7" s="7" t="s">
        <v>72</v>
      </c>
      <c r="P7" s="7">
        <v>9</v>
      </c>
    </row>
    <row r="8" spans="1:16" ht="14" x14ac:dyDescent="0.15">
      <c r="A8" s="7" t="s">
        <v>462</v>
      </c>
      <c r="B8" s="7">
        <v>9</v>
      </c>
      <c r="C8" s="7"/>
      <c r="D8" s="7"/>
      <c r="E8" s="7"/>
      <c r="F8" s="7"/>
      <c r="G8" s="7" t="s">
        <v>73</v>
      </c>
      <c r="H8" s="7">
        <v>9</v>
      </c>
      <c r="I8" s="7"/>
      <c r="J8" s="7"/>
      <c r="K8" s="7"/>
      <c r="L8" s="7"/>
      <c r="M8" s="7"/>
      <c r="N8" s="7"/>
      <c r="O8" s="7"/>
      <c r="P8" s="7"/>
    </row>
    <row r="10" spans="1:16" ht="16" x14ac:dyDescent="0.2">
      <c r="A10" s="18" t="s">
        <v>16</v>
      </c>
      <c r="B10" s="18"/>
      <c r="C10" s="18" t="s">
        <v>20</v>
      </c>
      <c r="D10" s="18"/>
      <c r="E10" s="18" t="s">
        <v>24</v>
      </c>
      <c r="F10" s="18"/>
      <c r="G10" s="18" t="s">
        <v>28</v>
      </c>
      <c r="H10" s="18"/>
      <c r="I10" s="18" t="s">
        <v>34</v>
      </c>
      <c r="J10" s="18"/>
      <c r="K10" s="18" t="s">
        <v>37</v>
      </c>
      <c r="L10" s="18"/>
      <c r="M10" s="18" t="s">
        <v>41</v>
      </c>
      <c r="N10" s="18"/>
      <c r="O10" s="18" t="s">
        <v>45</v>
      </c>
      <c r="P10" s="9"/>
    </row>
    <row r="11" spans="1:16" ht="14" x14ac:dyDescent="0.15">
      <c r="A11" s="7" t="s">
        <v>52</v>
      </c>
      <c r="B11" s="7" t="s">
        <v>53</v>
      </c>
      <c r="C11" s="7" t="s">
        <v>52</v>
      </c>
      <c r="D11" s="7" t="s">
        <v>53</v>
      </c>
      <c r="E11" s="7" t="s">
        <v>52</v>
      </c>
      <c r="F11" s="7" t="s">
        <v>53</v>
      </c>
      <c r="G11" s="7" t="s">
        <v>52</v>
      </c>
      <c r="H11" s="7" t="s">
        <v>53</v>
      </c>
      <c r="I11" s="7" t="s">
        <v>52</v>
      </c>
      <c r="J11" s="7" t="s">
        <v>53</v>
      </c>
      <c r="K11" s="7" t="s">
        <v>52</v>
      </c>
      <c r="L11" s="7" t="s">
        <v>53</v>
      </c>
      <c r="M11" s="7" t="s">
        <v>52</v>
      </c>
      <c r="N11" s="7" t="s">
        <v>53</v>
      </c>
      <c r="O11" s="7" t="s">
        <v>52</v>
      </c>
      <c r="P11" s="7" t="s">
        <v>53</v>
      </c>
    </row>
    <row r="12" spans="1:16" ht="14" x14ac:dyDescent="0.15">
      <c r="A12" s="7" t="s">
        <v>54</v>
      </c>
      <c r="B12" s="7">
        <v>0</v>
      </c>
      <c r="C12" s="7" t="s">
        <v>54</v>
      </c>
      <c r="D12" s="7">
        <v>0</v>
      </c>
      <c r="E12" s="7" t="s">
        <v>54</v>
      </c>
      <c r="F12" s="7">
        <v>0</v>
      </c>
      <c r="G12" s="7" t="s">
        <v>54</v>
      </c>
      <c r="H12" s="7">
        <v>0</v>
      </c>
      <c r="I12" s="7" t="s">
        <v>54</v>
      </c>
      <c r="J12" s="7">
        <v>0</v>
      </c>
      <c r="K12" s="7" t="s">
        <v>54</v>
      </c>
      <c r="L12" s="7">
        <v>0</v>
      </c>
      <c r="M12" s="7" t="s">
        <v>54</v>
      </c>
      <c r="N12" s="7">
        <v>0</v>
      </c>
      <c r="O12" s="7" t="s">
        <v>54</v>
      </c>
      <c r="P12" s="7">
        <v>0</v>
      </c>
    </row>
    <row r="13" spans="1:16" ht="14" x14ac:dyDescent="0.15">
      <c r="A13" s="7" t="s">
        <v>74</v>
      </c>
      <c r="B13" s="7">
        <v>2</v>
      </c>
      <c r="C13" s="7" t="s">
        <v>75</v>
      </c>
      <c r="D13" s="7">
        <v>1</v>
      </c>
      <c r="E13" s="7" t="s">
        <v>76</v>
      </c>
      <c r="F13" s="7">
        <v>1</v>
      </c>
      <c r="G13" s="7" t="s">
        <v>77</v>
      </c>
      <c r="H13" s="7">
        <v>1</v>
      </c>
      <c r="I13" s="7" t="s">
        <v>78</v>
      </c>
      <c r="J13" s="7">
        <v>1</v>
      </c>
      <c r="K13" s="7" t="s">
        <v>79</v>
      </c>
      <c r="L13" s="7">
        <v>1</v>
      </c>
      <c r="M13" s="7" t="s">
        <v>80</v>
      </c>
      <c r="N13" s="7">
        <v>2</v>
      </c>
      <c r="O13" s="7" t="s">
        <v>81</v>
      </c>
      <c r="P13">
        <v>3</v>
      </c>
    </row>
    <row r="14" spans="1:16" ht="14" x14ac:dyDescent="0.15">
      <c r="A14" s="7" t="s">
        <v>17</v>
      </c>
      <c r="B14" s="7">
        <v>6</v>
      </c>
      <c r="C14" s="7" t="s">
        <v>82</v>
      </c>
      <c r="D14" s="7">
        <v>3</v>
      </c>
      <c r="E14" s="7" t="s">
        <v>25</v>
      </c>
      <c r="F14" s="7">
        <v>5</v>
      </c>
      <c r="G14" s="7" t="s">
        <v>83</v>
      </c>
      <c r="H14" s="7">
        <v>7</v>
      </c>
      <c r="I14" s="7" t="s">
        <v>84</v>
      </c>
      <c r="J14" s="7">
        <v>3</v>
      </c>
      <c r="K14" s="7" t="s">
        <v>85</v>
      </c>
      <c r="L14" s="7">
        <v>4</v>
      </c>
      <c r="M14" s="7" t="s">
        <v>86</v>
      </c>
      <c r="N14" s="7">
        <v>5</v>
      </c>
      <c r="O14" s="7" t="s">
        <v>87</v>
      </c>
      <c r="P14">
        <v>5</v>
      </c>
    </row>
    <row r="15" spans="1:16" ht="14" x14ac:dyDescent="0.15">
      <c r="A15" s="7" t="s">
        <v>88</v>
      </c>
      <c r="B15" s="7">
        <v>7</v>
      </c>
      <c r="C15" s="7" t="s">
        <v>89</v>
      </c>
      <c r="D15" s="7">
        <v>5</v>
      </c>
      <c r="E15" s="7" t="s">
        <v>90</v>
      </c>
      <c r="F15" s="7">
        <v>7</v>
      </c>
      <c r="G15" s="7" t="s">
        <v>29</v>
      </c>
      <c r="H15" s="7">
        <v>9</v>
      </c>
      <c r="I15" s="7" t="s">
        <v>91</v>
      </c>
      <c r="J15" s="7">
        <v>7</v>
      </c>
      <c r="K15" s="7" t="s">
        <v>92</v>
      </c>
      <c r="L15" s="7">
        <v>5</v>
      </c>
      <c r="M15" s="7" t="s">
        <v>42</v>
      </c>
      <c r="N15" s="7">
        <v>7</v>
      </c>
      <c r="O15" s="7" t="s">
        <v>46</v>
      </c>
      <c r="P15">
        <v>7</v>
      </c>
    </row>
    <row r="16" spans="1:16" ht="14" x14ac:dyDescent="0.15">
      <c r="A16" s="7" t="s">
        <v>93</v>
      </c>
      <c r="B16" s="7">
        <v>9</v>
      </c>
      <c r="C16" s="7" t="s">
        <v>21</v>
      </c>
      <c r="D16" s="7">
        <v>7</v>
      </c>
      <c r="E16" s="7" t="s">
        <v>94</v>
      </c>
      <c r="F16" s="7">
        <v>9</v>
      </c>
      <c r="G16" s="7"/>
      <c r="H16" s="7"/>
      <c r="I16" s="7" t="s">
        <v>35</v>
      </c>
      <c r="J16" s="7">
        <v>9</v>
      </c>
      <c r="K16" s="7" t="s">
        <v>38</v>
      </c>
      <c r="L16" s="7">
        <v>9</v>
      </c>
      <c r="M16" s="7"/>
      <c r="N16" s="7"/>
      <c r="O16" s="7" t="s">
        <v>95</v>
      </c>
      <c r="P16">
        <v>9</v>
      </c>
    </row>
    <row r="17" spans="1:15" ht="14" x14ac:dyDescent="0.15">
      <c r="A17" s="7"/>
      <c r="B17" s="7"/>
      <c r="C17" s="7" t="s">
        <v>96</v>
      </c>
      <c r="D17" s="7">
        <v>9</v>
      </c>
      <c r="E17" s="7"/>
      <c r="F17" s="7"/>
      <c r="G17" s="7"/>
      <c r="H17" s="7"/>
      <c r="I17" s="7"/>
      <c r="J17" s="7"/>
      <c r="K17" s="7"/>
      <c r="L17" s="7"/>
      <c r="M17" s="7"/>
      <c r="N17" s="7"/>
      <c r="O17" s="7"/>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Testing Checklist</vt:lpstr>
      <vt:lpstr>Summary Findings</vt:lpstr>
      <vt:lpstr>Risk Assessment Calculator</vt:lpstr>
      <vt:lpstr>References</vt:lpstr>
      <vt:lpstr>Awareness</vt:lpstr>
      <vt:lpstr>EaseofExploit</vt:lpstr>
      <vt:lpstr>EasyofDiscovery</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PolicyViolation</vt:lpstr>
      <vt:lpstr>PopulationSize</vt:lpstr>
      <vt:lpstr>ReputationDamage</vt:lpstr>
      <vt:lpstr>result</vt:lpstr>
      <vt:lpstr>SkillRequired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1996-10-14T23:33:28Z</dcterms:created>
  <dcterms:modified xsi:type="dcterms:W3CDTF">2020-09-04T23:42:55Z</dcterms:modified>
</cp:coreProperties>
</file>