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idobadash/Documents/Research 3.0/ENT/Oghalai Lab/Final Data/"/>
    </mc:Choice>
  </mc:AlternateContent>
  <xr:revisionPtr revIDLastSave="0" documentId="8_{547C4D32-B6D3-0744-8B99-F31CC3151F6C}" xr6:coauthVersionLast="46" xr6:coauthVersionMax="46" xr10:uidLastSave="{00000000-0000-0000-0000-000000000000}"/>
  <bookViews>
    <workbookView xWindow="3920" yWindow="460" windowWidth="24880" windowHeight="16580" tabRatio="500" xr2:uid="{00000000-000D-0000-FFFF-FFFF00000000}"/>
  </bookViews>
  <sheets>
    <sheet name="100dB" sheetId="1" r:id="rId1"/>
    <sheet name="95dB" sheetId="5" r:id="rId2"/>
    <sheet name="90dB" sheetId="3" r:id="rId3"/>
    <sheet name="80dB" sheetId="2" r:id="rId4"/>
    <sheet name="Controls" sheetId="8" r:id="rId5"/>
    <sheet name="6000 Tx" sheetId="12" r:id="rId6"/>
    <sheet name="307 Tx" sheetId="13" r:id="rId7"/>
    <sheet name="100dB Treated IB15+IB16" sheetId="7" r:id="rId8"/>
    <sheet name="100dB Treated IB17+18" sheetId="10" r:id="rId9"/>
    <sheet name="100dB Treated IB14.5" sheetId="11" r:id="rId10"/>
    <sheet name="Combined Sheets" sheetId="9" r:id="rId11"/>
    <sheet name="Combined Graphs" sheetId="4" r:id="rId12"/>
    <sheet name="Treat vs Control Data" sheetId="6" r:id="rId1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7" l="1"/>
  <c r="J3" i="7"/>
  <c r="E3" i="10"/>
  <c r="K3" i="5"/>
  <c r="F3" i="5"/>
  <c r="D39" i="2"/>
  <c r="D40" i="2"/>
  <c r="D38" i="2"/>
  <c r="D62" i="8"/>
  <c r="D67" i="8"/>
  <c r="D63" i="8"/>
  <c r="D68" i="8"/>
  <c r="D66" i="8"/>
  <c r="D61" i="8"/>
  <c r="D31" i="1"/>
  <c r="D5" i="8"/>
  <c r="D78" i="8"/>
  <c r="D79" i="8"/>
  <c r="D77" i="8"/>
  <c r="D73" i="8"/>
  <c r="D74" i="8"/>
  <c r="D72" i="8"/>
  <c r="D27" i="1"/>
  <c r="G3" i="8"/>
  <c r="D10" i="8"/>
  <c r="D41" i="3"/>
  <c r="D37" i="5"/>
  <c r="D57" i="3"/>
  <c r="D58" i="3"/>
  <c r="D56" i="3"/>
  <c r="D52" i="3"/>
  <c r="D53" i="3"/>
  <c r="D51" i="3"/>
  <c r="D45" i="3"/>
  <c r="D46" i="3"/>
  <c r="D44" i="3"/>
  <c r="D40" i="3"/>
  <c r="D39" i="3"/>
  <c r="D33" i="3"/>
  <c r="D34" i="3"/>
  <c r="D32" i="3"/>
  <c r="D28" i="3"/>
  <c r="D29" i="3"/>
  <c r="D27" i="3"/>
  <c r="D43" i="5"/>
  <c r="D44" i="5"/>
  <c r="D42" i="5"/>
  <c r="D38" i="5"/>
  <c r="D39" i="5"/>
  <c r="D16" i="5"/>
  <c r="D4" i="3"/>
  <c r="D15" i="3"/>
  <c r="D3" i="3"/>
  <c r="F3" i="10"/>
  <c r="D26" i="1"/>
  <c r="D15" i="1"/>
  <c r="D37" i="1"/>
  <c r="D42" i="1"/>
  <c r="D53" i="1"/>
  <c r="D48" i="1"/>
  <c r="D8" i="1"/>
  <c r="D3" i="1"/>
  <c r="G23" i="7"/>
  <c r="G22" i="7"/>
  <c r="G21" i="7"/>
  <c r="F22" i="7"/>
  <c r="F21" i="7"/>
  <c r="G18" i="7"/>
  <c r="F18" i="7"/>
  <c r="G17" i="7"/>
  <c r="F17" i="7"/>
  <c r="G16" i="7"/>
  <c r="F16" i="7"/>
  <c r="F3" i="7"/>
  <c r="D57" i="8"/>
  <c r="D56" i="8"/>
  <c r="D55" i="8"/>
  <c r="D52" i="8"/>
  <c r="D51" i="8"/>
  <c r="D50" i="8"/>
  <c r="D46" i="8"/>
  <c r="D45" i="8"/>
  <c r="D44" i="8"/>
  <c r="D41" i="8"/>
  <c r="D40" i="8"/>
  <c r="D39" i="8"/>
  <c r="D35" i="8"/>
  <c r="D34" i="8"/>
  <c r="D33" i="8"/>
  <c r="D30" i="8"/>
  <c r="D29" i="8"/>
  <c r="D28" i="8"/>
  <c r="D22" i="8"/>
  <c r="D21" i="8"/>
  <c r="D20" i="8"/>
  <c r="D17" i="8"/>
  <c r="D16" i="8"/>
  <c r="D15" i="8"/>
  <c r="D3" i="8"/>
  <c r="G10" i="8"/>
  <c r="D9" i="8"/>
  <c r="D8" i="8"/>
  <c r="G8" i="8"/>
  <c r="D4" i="8"/>
  <c r="G4" i="8"/>
  <c r="F9" i="2"/>
  <c r="D5" i="2"/>
  <c r="D6" i="2"/>
  <c r="D9" i="2"/>
  <c r="D10" i="2"/>
  <c r="D11" i="2"/>
  <c r="D15" i="2"/>
  <c r="D16" i="2"/>
  <c r="D17" i="2"/>
  <c r="D20" i="2"/>
  <c r="D21" i="2"/>
  <c r="D22" i="2"/>
  <c r="D26" i="2"/>
  <c r="D27" i="2"/>
  <c r="D28" i="2"/>
  <c r="D31" i="2"/>
  <c r="D32" i="2"/>
  <c r="D33" i="2"/>
  <c r="F4" i="2"/>
  <c r="F5" i="2"/>
  <c r="F6" i="2"/>
  <c r="F10" i="2"/>
  <c r="F11" i="2"/>
  <c r="D4" i="2"/>
  <c r="D5" i="3"/>
  <c r="D8" i="3"/>
  <c r="D9" i="3"/>
  <c r="D10" i="3"/>
  <c r="D16" i="3"/>
  <c r="H4" i="3"/>
  <c r="D17" i="3"/>
  <c r="D20" i="3"/>
  <c r="D21" i="3"/>
  <c r="D22" i="3"/>
  <c r="G3" i="3"/>
  <c r="G4" i="3"/>
  <c r="G5" i="3"/>
  <c r="G8" i="3"/>
  <c r="G9" i="3"/>
  <c r="G10" i="3"/>
  <c r="H3" i="3"/>
  <c r="D4" i="5"/>
  <c r="D5" i="5"/>
  <c r="D8" i="5"/>
  <c r="D9" i="5"/>
  <c r="D10" i="5"/>
  <c r="D14" i="5"/>
  <c r="D15" i="5"/>
  <c r="D19" i="5"/>
  <c r="D20" i="5"/>
  <c r="D21" i="5"/>
  <c r="D25" i="5"/>
  <c r="D26" i="5"/>
  <c r="D27" i="5"/>
  <c r="D30" i="5"/>
  <c r="D31" i="5"/>
  <c r="D32" i="5"/>
  <c r="F8" i="5"/>
  <c r="F9" i="5"/>
  <c r="F10" i="5"/>
  <c r="F5" i="5"/>
  <c r="D3" i="5"/>
  <c r="G3" i="5"/>
  <c r="G3" i="1"/>
  <c r="F9" i="1"/>
  <c r="F10" i="1"/>
  <c r="F8" i="1"/>
  <c r="F4" i="1"/>
  <c r="F5" i="1"/>
  <c r="F3" i="1"/>
  <c r="D67" i="1"/>
  <c r="D68" i="1"/>
  <c r="D66" i="1"/>
  <c r="D61" i="1"/>
  <c r="D62" i="1"/>
  <c r="D60" i="1"/>
  <c r="D54" i="1"/>
  <c r="D55" i="1"/>
  <c r="D49" i="1"/>
  <c r="D50" i="1"/>
  <c r="D43" i="1"/>
  <c r="D44" i="1"/>
  <c r="D38" i="1"/>
  <c r="D39" i="1"/>
  <c r="D32" i="1"/>
  <c r="D33" i="1"/>
  <c r="D28" i="1"/>
  <c r="G5" i="1"/>
  <c r="D21" i="1"/>
  <c r="D22" i="1"/>
  <c r="D20" i="1"/>
  <c r="D16" i="1"/>
  <c r="D17" i="1"/>
  <c r="D9" i="1"/>
  <c r="D10" i="1"/>
  <c r="D4" i="1"/>
  <c r="D5" i="1"/>
  <c r="G6" i="2"/>
  <c r="G10" i="2"/>
  <c r="G11" i="2"/>
  <c r="G4" i="2"/>
  <c r="G5" i="2"/>
  <c r="G9" i="2"/>
  <c r="H9" i="3"/>
  <c r="G9" i="5"/>
  <c r="G10" i="5"/>
  <c r="G4" i="5"/>
  <c r="G8" i="5"/>
  <c r="F4" i="5"/>
  <c r="G10" i="1"/>
  <c r="G9" i="1"/>
  <c r="G4" i="1"/>
  <c r="G5" i="8"/>
  <c r="G9" i="8"/>
  <c r="G5" i="5"/>
  <c r="H10" i="3"/>
  <c r="H5" i="3"/>
  <c r="H8" i="3"/>
  <c r="L10" i="6"/>
  <c r="L9" i="6"/>
  <c r="L8" i="6"/>
  <c r="K10" i="6"/>
  <c r="K9" i="6"/>
  <c r="K8" i="6"/>
  <c r="L5" i="6"/>
  <c r="K5" i="6"/>
  <c r="L4" i="6"/>
  <c r="K4" i="6"/>
  <c r="L3" i="6"/>
  <c r="K3" i="6"/>
  <c r="F23" i="7"/>
  <c r="K10" i="7"/>
  <c r="K9" i="7"/>
  <c r="K8" i="7"/>
  <c r="J10" i="7"/>
  <c r="J9" i="7"/>
  <c r="J8" i="7"/>
  <c r="K4" i="7"/>
  <c r="K5" i="7"/>
  <c r="J5" i="7"/>
  <c r="J4" i="7"/>
  <c r="G3" i="7"/>
  <c r="G10" i="7"/>
  <c r="G9" i="7"/>
  <c r="G8" i="7"/>
  <c r="F10" i="7"/>
  <c r="F9" i="7"/>
  <c r="F8" i="7"/>
  <c r="G5" i="7"/>
  <c r="G4" i="7"/>
  <c r="F5" i="7"/>
  <c r="F4" i="7"/>
  <c r="C46" i="6"/>
  <c r="C41" i="6"/>
  <c r="B46" i="6"/>
  <c r="B41" i="6"/>
  <c r="A90" i="4"/>
  <c r="B90" i="4"/>
  <c r="B39" i="4"/>
  <c r="B38" i="4"/>
  <c r="D40" i="4"/>
  <c r="A75" i="4"/>
  <c r="B75" i="4"/>
  <c r="A83" i="4"/>
  <c r="B83" i="4"/>
  <c r="B40" i="4"/>
  <c r="F40" i="4"/>
  <c r="F39" i="4"/>
  <c r="F38" i="4"/>
  <c r="O10" i="5"/>
  <c r="O8" i="5"/>
  <c r="O5" i="5"/>
  <c r="O4" i="5"/>
  <c r="O3" i="5"/>
  <c r="K5" i="5"/>
  <c r="K4" i="5"/>
  <c r="J3" i="5"/>
  <c r="B54" i="4"/>
  <c r="B53" i="4"/>
  <c r="B52" i="4"/>
  <c r="C38" i="4"/>
  <c r="O9" i="5"/>
  <c r="K10" i="5"/>
  <c r="K9" i="5"/>
  <c r="K8" i="5"/>
  <c r="J8" i="5"/>
  <c r="J5" i="5"/>
  <c r="J4" i="5"/>
  <c r="N10" i="5"/>
  <c r="N9" i="5"/>
  <c r="N8" i="5"/>
  <c r="N5" i="5"/>
  <c r="N4" i="5"/>
  <c r="N3" i="5"/>
  <c r="J10" i="5"/>
  <c r="J9" i="5"/>
  <c r="K24" i="4"/>
  <c r="K25" i="4"/>
  <c r="J25" i="4"/>
  <c r="J24" i="4"/>
  <c r="K23" i="4"/>
  <c r="J23" i="4"/>
  <c r="K18" i="4"/>
  <c r="J18" i="4"/>
  <c r="K17" i="4"/>
  <c r="J17" i="4"/>
  <c r="K16" i="4"/>
  <c r="J16" i="4"/>
  <c r="F54" i="4"/>
  <c r="D54" i="4"/>
  <c r="C54" i="4"/>
  <c r="F53" i="4"/>
  <c r="D53" i="4"/>
  <c r="C53" i="4"/>
  <c r="F52" i="4"/>
  <c r="D52" i="4"/>
  <c r="C52" i="4"/>
  <c r="C40" i="4"/>
  <c r="D39" i="4"/>
  <c r="C39" i="4"/>
  <c r="D38" i="4"/>
  <c r="G8" i="1"/>
</calcChain>
</file>

<file path=xl/sharedStrings.xml><?xml version="1.0" encoding="utf-8"?>
<sst xmlns="http://schemas.openxmlformats.org/spreadsheetml/2006/main" count="1403" uniqueCount="124">
  <si>
    <t>Control</t>
  </si>
  <si>
    <t>Apex</t>
  </si>
  <si>
    <t>Middle</t>
  </si>
  <si>
    <t>Base</t>
  </si>
  <si>
    <t>Noise</t>
  </si>
  <si>
    <t>IB03</t>
  </si>
  <si>
    <t>IB04</t>
  </si>
  <si>
    <t>OHC</t>
  </si>
  <si>
    <t>IHC</t>
  </si>
  <si>
    <t>OHC:</t>
  </si>
  <si>
    <t xml:space="preserve">Control </t>
  </si>
  <si>
    <t>Noise (N=2)</t>
  </si>
  <si>
    <t>IB09 Counts</t>
  </si>
  <si>
    <t>Left 1</t>
  </si>
  <si>
    <t>Left 2</t>
  </si>
  <si>
    <t>Mouse Ear</t>
  </si>
  <si>
    <t>Right 1</t>
  </si>
  <si>
    <t>Right 2</t>
  </si>
  <si>
    <t>IB11 Counts</t>
  </si>
  <si>
    <t>Left</t>
  </si>
  <si>
    <t>IB11Counts</t>
  </si>
  <si>
    <t>Averaged</t>
  </si>
  <si>
    <t>IB09Counts</t>
  </si>
  <si>
    <t>100dB</t>
  </si>
  <si>
    <t>90dB</t>
  </si>
  <si>
    <t>80dB</t>
  </si>
  <si>
    <t xml:space="preserve"> Noise</t>
  </si>
  <si>
    <t>Mid</t>
  </si>
  <si>
    <t>Overall IHC Graph</t>
  </si>
  <si>
    <t>Overall OHC Graph</t>
  </si>
  <si>
    <t xml:space="preserve">Noise </t>
  </si>
  <si>
    <t>IB12 Counts</t>
  </si>
  <si>
    <t>Mouse 1</t>
  </si>
  <si>
    <t>Mouse 2</t>
  </si>
  <si>
    <t>Control (N=1)</t>
  </si>
  <si>
    <t>Noise (N=1)</t>
  </si>
  <si>
    <t>Control (N=6)</t>
  </si>
  <si>
    <t>Noise (N=3)</t>
  </si>
  <si>
    <t>Overall Graphs</t>
  </si>
  <si>
    <t>Mouse 1 Graphs</t>
  </si>
  <si>
    <t>Mouse 2 Graphs</t>
  </si>
  <si>
    <t>Control (N=2)</t>
  </si>
  <si>
    <t>IB04 Counts</t>
  </si>
  <si>
    <t>Can't find source of data</t>
  </si>
  <si>
    <t>Right</t>
  </si>
  <si>
    <t xml:space="preserve">Left </t>
  </si>
  <si>
    <t>Base counts here are from combined control groups for other experiments.</t>
  </si>
  <si>
    <t>100dB (N=4)</t>
  </si>
  <si>
    <t>95dB (N=4)</t>
  </si>
  <si>
    <t>90dB (N=3)</t>
  </si>
  <si>
    <t>80dB (N=3)</t>
  </si>
  <si>
    <t>Right2</t>
  </si>
  <si>
    <t>100db page</t>
  </si>
  <si>
    <t>p=0.0119</t>
  </si>
  <si>
    <t>Control Apex</t>
  </si>
  <si>
    <t>Control Middle</t>
  </si>
  <si>
    <t>p=0.0004</t>
  </si>
  <si>
    <t>Control Base</t>
  </si>
  <si>
    <t>p&lt;0.0001</t>
  </si>
  <si>
    <t>90dB (N=4)</t>
  </si>
  <si>
    <t>IB15 Counts</t>
  </si>
  <si>
    <t>Treated</t>
  </si>
  <si>
    <t>Right 3</t>
  </si>
  <si>
    <t>Left 3</t>
  </si>
  <si>
    <t>Average Left</t>
  </si>
  <si>
    <t>Average Right</t>
  </si>
  <si>
    <t>100dB Treated (N=1)</t>
  </si>
  <si>
    <t>100dB Treated Ear (N=1)</t>
  </si>
  <si>
    <t>100 dB Untreated Ear (N=1)</t>
  </si>
  <si>
    <t>SEM</t>
  </si>
  <si>
    <t>Left 4</t>
  </si>
  <si>
    <t>Right 4</t>
  </si>
  <si>
    <t>3000 Saline</t>
  </si>
  <si>
    <t>100dB Treated (N=2)</t>
  </si>
  <si>
    <t>100dB Treated Cochlea</t>
  </si>
  <si>
    <t>100dB Untreated Cochlea</t>
  </si>
  <si>
    <t>IB16 Counts</t>
  </si>
  <si>
    <t xml:space="preserve">Right </t>
  </si>
  <si>
    <t>6000 IB16 Saline</t>
  </si>
  <si>
    <t>6000 All Experiments</t>
  </si>
  <si>
    <t>6000 Saline IB15 and 16</t>
  </si>
  <si>
    <t>80dB (N=4)</t>
  </si>
  <si>
    <t>100 dB Untreated Cochlea</t>
  </si>
  <si>
    <t>3000mOsm/kg</t>
  </si>
  <si>
    <t>3000moSm/kg</t>
  </si>
  <si>
    <t>6000mOsmg/kg</t>
  </si>
  <si>
    <t>6000 mOsm/kg</t>
  </si>
  <si>
    <t>IB06 Counts</t>
  </si>
  <si>
    <t>Left1</t>
  </si>
  <si>
    <t>Left2</t>
  </si>
  <si>
    <t>IB08 Counts</t>
  </si>
  <si>
    <t>IB14 Counts</t>
  </si>
  <si>
    <t xml:space="preserve">Control (N=2 </t>
  </si>
  <si>
    <t>Noise (N=5)</t>
  </si>
  <si>
    <t>Average</t>
  </si>
  <si>
    <t>80 dB</t>
  </si>
  <si>
    <t>90 dB</t>
  </si>
  <si>
    <t>95 dB</t>
  </si>
  <si>
    <t>100 dB</t>
  </si>
  <si>
    <t>Myringotomy Experiments</t>
  </si>
  <si>
    <t>Left (N=4)</t>
  </si>
  <si>
    <t>Right (N=4)</t>
  </si>
  <si>
    <t>Treated (N=4)</t>
  </si>
  <si>
    <t>Control (N=4)</t>
  </si>
  <si>
    <t>No OHC</t>
  </si>
  <si>
    <t>IB17 6000</t>
  </si>
  <si>
    <t>2.75 (not many OHC)</t>
  </si>
  <si>
    <t>IB17 307</t>
  </si>
  <si>
    <t>2.5 (not many OHC)</t>
  </si>
  <si>
    <t>IB18 6000</t>
  </si>
  <si>
    <t>IB18 307</t>
  </si>
  <si>
    <t>NotTreated</t>
  </si>
  <si>
    <t>Mid Treated</t>
  </si>
  <si>
    <t>Mid Not Treated</t>
  </si>
  <si>
    <t>None</t>
  </si>
  <si>
    <t>IB19 Counts</t>
  </si>
  <si>
    <t>IB14.5 1500</t>
  </si>
  <si>
    <t>IB14.5 307</t>
  </si>
  <si>
    <t>IB18 Control</t>
  </si>
  <si>
    <t>Left 5</t>
  </si>
  <si>
    <t>Right 5</t>
  </si>
  <si>
    <t>IB20 Counts</t>
  </si>
  <si>
    <t>3000mOsm/Kg</t>
  </si>
  <si>
    <t>3000 mOsm/Kg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</si>
</sst>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indexed="206"/>
      <name val="Calibri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1" fillId="2" borderId="0" xfId="0" applyFont="1" applyFill="1"/>
    <xf numFmtId="0" fontId="0" fillId="9" borderId="0" xfId="0" applyFill="1"/>
    <xf numFmtId="0" fontId="0" fillId="10" borderId="0" xfId="0" applyFill="1"/>
    <xf numFmtId="0" fontId="2" fillId="8" borderId="0" xfId="0" applyFont="1" applyFill="1"/>
    <xf numFmtId="0" fontId="0" fillId="11" borderId="0" xfId="0" applyFill="1"/>
    <xf numFmtId="0" fontId="0" fillId="8" borderId="0" xfId="0" applyFont="1" applyFill="1"/>
    <xf numFmtId="0" fontId="0" fillId="10" borderId="0" xfId="0" applyFont="1" applyFill="1"/>
    <xf numFmtId="0" fontId="0" fillId="2" borderId="0" xfId="0" applyFont="1" applyFill="1"/>
    <xf numFmtId="0" fontId="0" fillId="12" borderId="0" xfId="0" applyFill="1"/>
    <xf numFmtId="0" fontId="3" fillId="0" borderId="0" xfId="0" applyFont="1" applyFill="1"/>
    <xf numFmtId="0" fontId="0" fillId="7" borderId="0" xfId="0" applyFont="1" applyFill="1"/>
    <xf numFmtId="0" fontId="0" fillId="13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82834358558416"/>
          <c:y val="5.9290639848712162E-2"/>
          <c:w val="0.79517165641441578"/>
          <c:h val="0.668487291694942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'100dB'!$F$2</c:f>
              <c:strCache>
                <c:ptCount val="1"/>
                <c:pt idx="0">
                  <c:v>Control (N=1)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'100dB'!$E$3:$E$5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'100dB'!$F$3:$F$5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A-F649-BE4F-99C516FC679E}"/>
            </c:ext>
          </c:extLst>
        </c:ser>
        <c:ser>
          <c:idx val="1"/>
          <c:order val="1"/>
          <c:tx>
            <c:strRef>
              <c:f>'100dB'!$G$2</c:f>
              <c:strCache>
                <c:ptCount val="1"/>
                <c:pt idx="0">
                  <c:v>Noise (N=5)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'100dB'!$E$3:$E$5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'100dB'!$G$3:$G$5</c:f>
              <c:numCache>
                <c:formatCode>General</c:formatCode>
                <c:ptCount val="3"/>
                <c:pt idx="0">
                  <c:v>14.667000000000002</c:v>
                </c:pt>
                <c:pt idx="1">
                  <c:v>12.683999999999999</c:v>
                </c:pt>
                <c:pt idx="2">
                  <c:v>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A-F649-BE4F-99C516FC6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878464"/>
        <c:axId val="-2082872288"/>
      </c:barChart>
      <c:catAx>
        <c:axId val="-208287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Cochlear</a:t>
                </a:r>
                <a:r>
                  <a:rPr lang="en-US" baseline="0"/>
                  <a:t> Section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872288"/>
        <c:crosses val="autoZero"/>
        <c:auto val="1"/>
        <c:lblAlgn val="ctr"/>
        <c:lblOffset val="100"/>
        <c:noMultiLvlLbl val="0"/>
      </c:catAx>
      <c:valAx>
        <c:axId val="-2082872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Synaptic</a:t>
                </a:r>
                <a:r>
                  <a:rPr lang="en-US" baseline="0"/>
                  <a:t> Ribbons/Inner Hair Cell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8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'95dB'!#REF!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'95dB'!#REF!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'95dB'!#REF!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83C-844F-A2EC-C4E98CA5CBE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'95dB'!#REF!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'95dB'!#REF!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'95dB'!#REF!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83C-844F-A2EC-C4E98CA5C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518608"/>
        <c:axId val="-2082515264"/>
      </c:barChart>
      <c:catAx>
        <c:axId val="-208251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515264"/>
        <c:crosses val="autoZero"/>
        <c:auto val="1"/>
        <c:lblAlgn val="ctr"/>
        <c:lblOffset val="100"/>
        <c:noMultiLvlLbl val="0"/>
      </c:catAx>
      <c:valAx>
        <c:axId val="-20825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Synaptic Ribbons/IHC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51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'95dB'!#REF!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'95dB'!#REF!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'95dB'!#REF!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9CE-6244-BA63-E03B39DDAFC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'95dB'!#REF!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'95dB'!#REF!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'95dB'!#REF!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9CE-6244-BA63-E03B39DDA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3434544"/>
        <c:axId val="-2083437904"/>
      </c:barChart>
      <c:catAx>
        <c:axId val="-208343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437904"/>
        <c:crosses val="autoZero"/>
        <c:auto val="1"/>
        <c:lblAlgn val="ctr"/>
        <c:lblOffset val="100"/>
        <c:noMultiLvlLbl val="0"/>
      </c:catAx>
      <c:valAx>
        <c:axId val="-20834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Synaptic Ribbons/OHC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43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'90dB'!$G$2</c:f>
              <c:strCache>
                <c:ptCount val="1"/>
                <c:pt idx="0">
                  <c:v>Control (N=1)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'90dB'!$F$3:$F$5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'90dB'!$G$3:$G$5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0-F94E-9E24-011FAFEC05B1}"/>
            </c:ext>
          </c:extLst>
        </c:ser>
        <c:ser>
          <c:idx val="1"/>
          <c:order val="1"/>
          <c:tx>
            <c:strRef>
              <c:f>'90dB'!$H$2</c:f>
              <c:strCache>
                <c:ptCount val="1"/>
                <c:pt idx="0">
                  <c:v>Noise (N=2)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'90dB'!$F$3:$F$5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'90dB'!$H$3:$H$5</c:f>
              <c:numCache>
                <c:formatCode>General</c:formatCode>
                <c:ptCount val="3"/>
                <c:pt idx="0">
                  <c:v>17.64</c:v>
                </c:pt>
                <c:pt idx="1">
                  <c:v>20.572499999999998</c:v>
                </c:pt>
                <c:pt idx="2">
                  <c:v>16.670000000000002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0-F94E-9E24-011FAFEC0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3487248"/>
        <c:axId val="-2083490656"/>
      </c:barChart>
      <c:catAx>
        <c:axId val="-208348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490656"/>
        <c:crosses val="autoZero"/>
        <c:auto val="1"/>
        <c:lblAlgn val="ctr"/>
        <c:lblOffset val="100"/>
        <c:noMultiLvlLbl val="0"/>
      </c:catAx>
      <c:valAx>
        <c:axId val="-20834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48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'90dB'!$G$7</c:f>
              <c:strCache>
                <c:ptCount val="1"/>
                <c:pt idx="0">
                  <c:v>Control (N=1)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'90dB'!$F$8:$F$10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'90dB'!$G$8:$G$10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7-C440-AC27-A9B984B9E159}"/>
            </c:ext>
          </c:extLst>
        </c:ser>
        <c:ser>
          <c:idx val="1"/>
          <c:order val="1"/>
          <c:tx>
            <c:strRef>
              <c:f>'90dB'!$H$7</c:f>
              <c:strCache>
                <c:ptCount val="1"/>
                <c:pt idx="0">
                  <c:v>Noise (N=2)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'90dB'!$F$8:$F$10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'90dB'!$H$8:$H$10</c:f>
              <c:numCache>
                <c:formatCode>General</c:formatCode>
                <c:ptCount val="3"/>
                <c:pt idx="0">
                  <c:v>3.2825000000000002</c:v>
                </c:pt>
                <c:pt idx="1">
                  <c:v>2.4649999999999999</c:v>
                </c:pt>
                <c:pt idx="2">
                  <c:v>2.4987499999999998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7-C440-AC27-A9B984B9E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1322992"/>
        <c:axId val="-2081319600"/>
      </c:barChart>
      <c:catAx>
        <c:axId val="-208132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319600"/>
        <c:crosses val="autoZero"/>
        <c:auto val="1"/>
        <c:lblAlgn val="ctr"/>
        <c:lblOffset val="100"/>
        <c:noMultiLvlLbl val="0"/>
      </c:catAx>
      <c:valAx>
        <c:axId val="-20813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3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'80dB'!$F$3</c:f>
              <c:strCache>
                <c:ptCount val="1"/>
                <c:pt idx="0">
                  <c:v>Control (N=1)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'80dB'!$E$4:$E$6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'80dB'!$F$4:$F$6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A-8847-9CAC-8AD8B6E20DED}"/>
            </c:ext>
          </c:extLst>
        </c:ser>
        <c:ser>
          <c:idx val="1"/>
          <c:order val="1"/>
          <c:tx>
            <c:strRef>
              <c:f>'80dB'!$G$3</c:f>
              <c:strCache>
                <c:ptCount val="1"/>
                <c:pt idx="0">
                  <c:v>Noise (N=3)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'80dB'!$E$4:$E$6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'80dB'!$G$4:$G$6</c:f>
              <c:numCache>
                <c:formatCode>General</c:formatCode>
                <c:ptCount val="3"/>
                <c:pt idx="0">
                  <c:v>15.676666666666668</c:v>
                </c:pt>
                <c:pt idx="1">
                  <c:v>18.945</c:v>
                </c:pt>
                <c:pt idx="2">
                  <c:v>16.876666666666669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A-8847-9CAC-8AD8B6E20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3898064"/>
        <c:axId val="-2083845408"/>
      </c:barChart>
      <c:catAx>
        <c:axId val="-208389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45408"/>
        <c:crosses val="autoZero"/>
        <c:auto val="1"/>
        <c:lblAlgn val="ctr"/>
        <c:lblOffset val="100"/>
        <c:noMultiLvlLbl val="0"/>
      </c:catAx>
      <c:valAx>
        <c:axId val="-20838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9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'80dB'!$F$8</c:f>
              <c:strCache>
                <c:ptCount val="1"/>
                <c:pt idx="0">
                  <c:v>Control (N=1)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'80dB'!$E$9:$E$11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'80dB'!$F$9:$F$11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F-244A-94DB-0B279E4152BF}"/>
            </c:ext>
          </c:extLst>
        </c:ser>
        <c:ser>
          <c:idx val="1"/>
          <c:order val="1"/>
          <c:tx>
            <c:strRef>
              <c:f>'80dB'!$G$8</c:f>
              <c:strCache>
                <c:ptCount val="1"/>
                <c:pt idx="0">
                  <c:v>Noise (N=3)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'80dB'!$E$9:$E$11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'80dB'!$G$9:$G$11</c:f>
              <c:numCache>
                <c:formatCode>General</c:formatCode>
                <c:ptCount val="3"/>
                <c:pt idx="0">
                  <c:v>3.07</c:v>
                </c:pt>
                <c:pt idx="1">
                  <c:v>2.6216666666666666</c:v>
                </c:pt>
                <c:pt idx="2">
                  <c:v>2.1858333333333331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F-244A-94DB-0B279E415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3753024"/>
        <c:axId val="-2083749632"/>
      </c:barChart>
      <c:catAx>
        <c:axId val="-20837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749632"/>
        <c:crosses val="autoZero"/>
        <c:auto val="1"/>
        <c:lblAlgn val="ctr"/>
        <c:lblOffset val="100"/>
        <c:noMultiLvlLbl val="0"/>
      </c:catAx>
      <c:valAx>
        <c:axId val="-20837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75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'100dB Treated IB15+IB16'!$F$15</c:f>
              <c:strCache>
                <c:ptCount val="1"/>
                <c:pt idx="0">
                  <c:v>Treated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'100dB Treated IB15+IB16'!$E$16:$E$18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'100dB Treated IB15+IB16'!$F$16:$F$18</c:f>
              <c:numCache>
                <c:formatCode>General</c:formatCode>
                <c:ptCount val="3"/>
                <c:pt idx="0">
                  <c:v>15.66923076923077</c:v>
                </c:pt>
                <c:pt idx="1">
                  <c:v>11.3125</c:v>
                </c:pt>
                <c:pt idx="2">
                  <c:v>12.456666666666665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E-C644-A62D-C591F4855716}"/>
            </c:ext>
          </c:extLst>
        </c:ser>
        <c:ser>
          <c:idx val="1"/>
          <c:order val="1"/>
          <c:tx>
            <c:strRef>
              <c:f>'100dB Treated IB15+IB16'!$G$15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'100dB Treated IB15+IB16'!$E$16:$E$18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'100dB Treated IB15+IB16'!$G$16:$G$18</c:f>
              <c:numCache>
                <c:formatCode>General</c:formatCode>
                <c:ptCount val="3"/>
                <c:pt idx="0">
                  <c:v>15.234166666666667</c:v>
                </c:pt>
                <c:pt idx="1">
                  <c:v>10.979999999999999</c:v>
                </c:pt>
                <c:pt idx="2">
                  <c:v>9.4550000000000001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E-C644-A62D-C591F4855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8389983"/>
        <c:axId val="2088403839"/>
      </c:barChart>
      <c:catAx>
        <c:axId val="208838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03839"/>
        <c:crosses val="autoZero"/>
        <c:auto val="1"/>
        <c:lblAlgn val="ctr"/>
        <c:lblOffset val="100"/>
        <c:noMultiLvlLbl val="0"/>
      </c:catAx>
      <c:valAx>
        <c:axId val="20884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Synaptic Ribbons / IHC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8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'100dB Treated IB15+IB16'!$F$20</c:f>
              <c:strCache>
                <c:ptCount val="1"/>
                <c:pt idx="0">
                  <c:v>Treated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'100dB Treated IB15+IB16'!$E$21:$E$23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'100dB Treated IB15+IB16'!$F$21:$F$23</c:f>
              <c:numCache>
                <c:formatCode>General</c:formatCode>
                <c:ptCount val="3"/>
                <c:pt idx="0">
                  <c:v>2.8406504065040656</c:v>
                </c:pt>
                <c:pt idx="1">
                  <c:v>2.2616666666666667</c:v>
                </c:pt>
                <c:pt idx="2">
                  <c:v>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F-934D-A41D-9DE9E22FCEDE}"/>
            </c:ext>
          </c:extLst>
        </c:ser>
        <c:ser>
          <c:idx val="1"/>
          <c:order val="1"/>
          <c:tx>
            <c:strRef>
              <c:f>'100dB Treated IB15+IB16'!$G$20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'100dB Treated IB15+IB16'!$E$21:$E$23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'100dB Treated IB15+IB16'!$G$21:$G$23</c:f>
              <c:numCache>
                <c:formatCode>General</c:formatCode>
                <c:ptCount val="3"/>
                <c:pt idx="0">
                  <c:v>2.9735365853658537</c:v>
                </c:pt>
                <c:pt idx="1">
                  <c:v>2.415</c:v>
                </c:pt>
                <c:pt idx="2">
                  <c:v>2.6150000000000002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F-934D-A41D-9DE9E22FC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780191"/>
        <c:axId val="2088474287"/>
      </c:barChart>
      <c:catAx>
        <c:axId val="208378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74287"/>
        <c:crosses val="autoZero"/>
        <c:auto val="1"/>
        <c:lblAlgn val="ctr"/>
        <c:lblOffset val="100"/>
        <c:noMultiLvlLbl val="0"/>
      </c:catAx>
      <c:valAx>
        <c:axId val="208847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Synaptic Ribbons / Outer</a:t>
                </a:r>
                <a:r>
                  <a:rPr lang="en-US" baseline="0"/>
                  <a:t> Hair Cell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8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Apex</a:t>
            </a:r>
          </a:p>
        </c:rich>
      </c:tx>
      <c:layout>
        <c:manualLayout>
          <c:xMode val="edge"/>
          <c:yMode val="edge"/>
          <c:x val="0.39560411198600198"/>
          <c:y val="4.6332046332046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87672508678349E-2"/>
          <c:y val="0.33121739130434791"/>
          <c:w val="0.84959512319024633"/>
          <c:h val="0.276840123245463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'Combined Graphs'!$B$16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 Graphs'!$A$17:$A$19</c:f>
              <c:strCache>
                <c:ptCount val="3"/>
                <c:pt idx="0">
                  <c:v>80dB</c:v>
                </c:pt>
                <c:pt idx="1">
                  <c:v>90dB</c:v>
                </c:pt>
                <c:pt idx="2">
                  <c:v>100dB</c:v>
                </c:pt>
              </c:strCache>
            </c:strRef>
          </c:cat>
          <c:val>
            <c:numRef>
              <c:f>'Combined Graphs'!$B$17:$B$19</c:f>
              <c:numCache>
                <c:formatCode>General</c:formatCode>
                <c:ptCount val="3"/>
                <c:pt idx="0">
                  <c:v>15</c:v>
                </c:pt>
                <c:pt idx="1">
                  <c:v>19.3</c:v>
                </c:pt>
                <c:pt idx="2">
                  <c:v>18.158333333333335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14-8B47-815A-E86C5A5FFCCE}"/>
            </c:ext>
          </c:extLst>
        </c:ser>
        <c:ser>
          <c:idx val="1"/>
          <c:order val="1"/>
          <c:tx>
            <c:strRef>
              <c:f>'Combined Graphs'!$C$16</c:f>
              <c:strCache>
                <c:ptCount val="1"/>
                <c:pt idx="0">
                  <c:v>Noise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'Combined Graphs'!$A$17:$A$19</c:f>
              <c:strCache>
                <c:ptCount val="3"/>
                <c:pt idx="0">
                  <c:v>80dB</c:v>
                </c:pt>
                <c:pt idx="1">
                  <c:v>90dB</c:v>
                </c:pt>
                <c:pt idx="2">
                  <c:v>100dB</c:v>
                </c:pt>
              </c:strCache>
            </c:strRef>
          </c:cat>
          <c:val>
            <c:numRef>
              <c:f>'Combined Graphs'!$C$17:$C$19</c:f>
              <c:numCache>
                <c:formatCode>General</c:formatCode>
                <c:ptCount val="3"/>
                <c:pt idx="0">
                  <c:v>15.6</c:v>
                </c:pt>
                <c:pt idx="1">
                  <c:v>17.103333333333335</c:v>
                </c:pt>
                <c:pt idx="2">
                  <c:v>12.841249999999999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14-8B47-815A-E86C5A5FF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1294544"/>
        <c:axId val="-2082662784"/>
      </c:barChart>
      <c:catAx>
        <c:axId val="-208129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662784"/>
        <c:crosses val="autoZero"/>
        <c:auto val="1"/>
        <c:lblAlgn val="ctr"/>
        <c:lblOffset val="100"/>
        <c:noMultiLvlLbl val="0"/>
      </c:catAx>
      <c:valAx>
        <c:axId val="-20826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29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Middle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'Combined Graphs'!$B$22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 Graphs'!$A$23:$A$25</c:f>
              <c:strCache>
                <c:ptCount val="3"/>
                <c:pt idx="0">
                  <c:v>80dB</c:v>
                </c:pt>
                <c:pt idx="1">
                  <c:v>90dB</c:v>
                </c:pt>
                <c:pt idx="2">
                  <c:v>100dB</c:v>
                </c:pt>
              </c:strCache>
            </c:strRef>
          </c:cat>
          <c:val>
            <c:numRef>
              <c:f>'Combined Graphs'!$B$23:$B$25</c:f>
              <c:numCache>
                <c:formatCode>General</c:formatCode>
                <c:ptCount val="3"/>
                <c:pt idx="0">
                  <c:v>20.049999999999997</c:v>
                </c:pt>
                <c:pt idx="1">
                  <c:v>21.6</c:v>
                </c:pt>
                <c:pt idx="2">
                  <c:v>17.583333333333336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E-C44C-A85C-85DFA32DA702}"/>
            </c:ext>
          </c:extLst>
        </c:ser>
        <c:ser>
          <c:idx val="1"/>
          <c:order val="1"/>
          <c:tx>
            <c:strRef>
              <c:f>'Combined Graphs'!$C$22</c:f>
              <c:strCache>
                <c:ptCount val="1"/>
                <c:pt idx="0">
                  <c:v>Noise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'Combined Graphs'!$A$23:$A$25</c:f>
              <c:strCache>
                <c:ptCount val="3"/>
                <c:pt idx="0">
                  <c:v>80dB</c:v>
                </c:pt>
                <c:pt idx="1">
                  <c:v>90dB</c:v>
                </c:pt>
                <c:pt idx="2">
                  <c:v>100dB</c:v>
                </c:pt>
              </c:strCache>
            </c:strRef>
          </c:cat>
          <c:val>
            <c:numRef>
              <c:f>'Combined Graphs'!$C$23:$C$25</c:f>
              <c:numCache>
                <c:formatCode>General</c:formatCode>
                <c:ptCount val="3"/>
                <c:pt idx="0">
                  <c:v>17.866666666666664</c:v>
                </c:pt>
                <c:pt idx="1">
                  <c:v>20.399999999999999</c:v>
                </c:pt>
                <c:pt idx="2">
                  <c:v>10.305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E-C44C-A85C-85DFA32DA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1243840"/>
        <c:axId val="-2081240496"/>
      </c:barChart>
      <c:catAx>
        <c:axId val="-20812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240496"/>
        <c:crosses val="autoZero"/>
        <c:auto val="1"/>
        <c:lblAlgn val="ctr"/>
        <c:lblOffset val="100"/>
        <c:noMultiLvlLbl val="0"/>
      </c:catAx>
      <c:valAx>
        <c:axId val="-20812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2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'100dB'!$F$7</c:f>
              <c:strCache>
                <c:ptCount val="1"/>
                <c:pt idx="0">
                  <c:v>Control (N=1)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'100dB'!$E$8:$E$10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'100dB'!$F$8:$F$10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6-AA4C-8558-79A8FD0D26EE}"/>
            </c:ext>
          </c:extLst>
        </c:ser>
        <c:ser>
          <c:idx val="1"/>
          <c:order val="1"/>
          <c:tx>
            <c:strRef>
              <c:f>'100dB'!$G$7</c:f>
              <c:strCache>
                <c:ptCount val="1"/>
                <c:pt idx="0">
                  <c:v>Noise (N=5)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'100dB'!$E$8:$E$10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'100dB'!$G$8:$G$10</c:f>
              <c:numCache>
                <c:formatCode>General</c:formatCode>
                <c:ptCount val="3"/>
                <c:pt idx="0">
                  <c:v>2.7530000000000001</c:v>
                </c:pt>
                <c:pt idx="1">
                  <c:v>2.3550999999999997</c:v>
                </c:pt>
                <c:pt idx="2">
                  <c:v>2.4854999999999996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6-AA4C-8558-79A8FD0D2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765808"/>
        <c:axId val="-2082759632"/>
      </c:barChart>
      <c:catAx>
        <c:axId val="-208276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Cochlear</a:t>
                </a:r>
                <a:r>
                  <a:rPr lang="en-US" baseline="0"/>
                  <a:t> Section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759632"/>
        <c:crosses val="autoZero"/>
        <c:auto val="1"/>
        <c:lblAlgn val="ctr"/>
        <c:lblOffset val="100"/>
        <c:noMultiLvlLbl val="0"/>
      </c:catAx>
      <c:valAx>
        <c:axId val="-2082759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Synaptic Ribbons/Outer Hair Cell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765808"/>
        <c:crosses val="autoZero"/>
        <c:crossBetween val="between"/>
        <c:majorUnit val="0.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'Combined Graphs'!$B$28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 Graphs'!$A$29:$A$31</c:f>
              <c:strCache>
                <c:ptCount val="3"/>
                <c:pt idx="0">
                  <c:v>80dB</c:v>
                </c:pt>
                <c:pt idx="1">
                  <c:v>90dB</c:v>
                </c:pt>
                <c:pt idx="2">
                  <c:v>100dB</c:v>
                </c:pt>
              </c:strCache>
            </c:strRef>
          </c:cat>
          <c:val>
            <c:numRef>
              <c:f>'Combined Graphs'!$B$29:$B$31</c:f>
              <c:numCache>
                <c:formatCode>General</c:formatCode>
                <c:ptCount val="3"/>
                <c:pt idx="0">
                  <c:v>16.8</c:v>
                </c:pt>
                <c:pt idx="1">
                  <c:v>16.3</c:v>
                </c:pt>
                <c:pt idx="2">
                  <c:v>16.293333333333333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1-154A-A368-71EA8D637D9A}"/>
            </c:ext>
          </c:extLst>
        </c:ser>
        <c:ser>
          <c:idx val="1"/>
          <c:order val="1"/>
          <c:tx>
            <c:strRef>
              <c:f>'Combined Graphs'!$C$28</c:f>
              <c:strCache>
                <c:ptCount val="1"/>
                <c:pt idx="0">
                  <c:v>Noise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'Combined Graphs'!$A$29:$A$31</c:f>
              <c:strCache>
                <c:ptCount val="3"/>
                <c:pt idx="0">
                  <c:v>80dB</c:v>
                </c:pt>
                <c:pt idx="1">
                  <c:v>90dB</c:v>
                </c:pt>
                <c:pt idx="2">
                  <c:v>100dB</c:v>
                </c:pt>
              </c:strCache>
            </c:strRef>
          </c:cat>
          <c:val>
            <c:numRef>
              <c:f>'Combined Graphs'!$C$29:$C$31</c:f>
              <c:numCache>
                <c:formatCode>General</c:formatCode>
                <c:ptCount val="3"/>
                <c:pt idx="0">
                  <c:v>17.533333333333335</c:v>
                </c:pt>
                <c:pt idx="1">
                  <c:v>16.8</c:v>
                </c:pt>
                <c:pt idx="2">
                  <c:v>7.7566666666666668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1-154A-A368-71EA8D637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330624"/>
        <c:axId val="-2082327376"/>
      </c:barChart>
      <c:catAx>
        <c:axId val="-208233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27376"/>
        <c:crosses val="autoZero"/>
        <c:auto val="1"/>
        <c:lblAlgn val="ctr"/>
        <c:lblOffset val="100"/>
        <c:noMultiLvlLbl val="0"/>
      </c:catAx>
      <c:valAx>
        <c:axId val="-20823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3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'Combined Graphs'!$B$37</c:f>
              <c:strCache>
                <c:ptCount val="1"/>
                <c:pt idx="0">
                  <c:v>Control (N=6)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'Combined Graphs'!$A$38:$A$40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'Combined Graphs'!$B$38:$B$40</c:f>
              <c:numCache>
                <c:formatCode>General</c:formatCode>
                <c:ptCount val="3"/>
                <c:pt idx="0">
                  <c:v>14.595000000000001</c:v>
                </c:pt>
                <c:pt idx="1">
                  <c:v>15.704999999999998</c:v>
                </c:pt>
                <c:pt idx="2">
                  <c:v>13.992000000000001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0-9149-8341-BA5367964FBE}"/>
            </c:ext>
          </c:extLst>
        </c:ser>
        <c:ser>
          <c:idx val="1"/>
          <c:order val="1"/>
          <c:tx>
            <c:strRef>
              <c:f>'Combined Graphs'!$C$37</c:f>
              <c:strCache>
                <c:ptCount val="1"/>
                <c:pt idx="0">
                  <c:v>80dB (N=4)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'Combined Graphs'!$A$38:$A$40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'Combined Graphs'!$C$38:$C$40</c:f>
              <c:numCache>
                <c:formatCode>General</c:formatCode>
                <c:ptCount val="3"/>
                <c:pt idx="0">
                  <c:v>15.6</c:v>
                </c:pt>
                <c:pt idx="1">
                  <c:v>17.866666666666664</c:v>
                </c:pt>
                <c:pt idx="2">
                  <c:v>17.533333333333335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0-9149-8341-BA5367964FBE}"/>
            </c:ext>
          </c:extLst>
        </c:ser>
        <c:ser>
          <c:idx val="2"/>
          <c:order val="2"/>
          <c:tx>
            <c:strRef>
              <c:f>'Combined Graphs'!$D$37</c:f>
              <c:strCache>
                <c:ptCount val="1"/>
                <c:pt idx="0">
                  <c:v>90dB (N=4)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'Combined Graphs'!$A$38:$A$40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'Combined Graphs'!$D$38:$D$40</c:f>
              <c:numCache>
                <c:formatCode>General</c:formatCode>
                <c:ptCount val="3"/>
                <c:pt idx="0">
                  <c:v>17.1033333333333</c:v>
                </c:pt>
                <c:pt idx="1">
                  <c:v>20.399999999999999</c:v>
                </c:pt>
                <c:pt idx="2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0-9149-8341-BA5367964FBE}"/>
            </c:ext>
          </c:extLst>
        </c:ser>
        <c:ser>
          <c:idx val="3"/>
          <c:order val="3"/>
          <c:tx>
            <c:strRef>
              <c:f>'Combined Graphs'!$E$37</c:f>
              <c:strCache>
                <c:ptCount val="1"/>
                <c:pt idx="0">
                  <c:v>95dB (N=4)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'Combined Graphs'!$A$38:$A$40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'Combined Graphs'!$E$38:$E$40</c:f>
              <c:numCache>
                <c:formatCode>General</c:formatCode>
                <c:ptCount val="3"/>
                <c:pt idx="0">
                  <c:v>16.606666666666669</c:v>
                </c:pt>
                <c:pt idx="1">
                  <c:v>17.580000000000002</c:v>
                </c:pt>
                <c:pt idx="2">
                  <c:v>15.45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70-9149-8341-BA5367964FBE}"/>
            </c:ext>
          </c:extLst>
        </c:ser>
        <c:ser>
          <c:idx val="4"/>
          <c:order val="4"/>
          <c:tx>
            <c:strRef>
              <c:f>'Combined Graphs'!$F$37</c:f>
              <c:strCache>
                <c:ptCount val="1"/>
                <c:pt idx="0">
                  <c:v>100dB (N=4)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5804966023638575E-2"/>
                </c:manualLayout>
              </c:layout>
              <c:tx>
                <c:rich>
                  <a:bodyPr/>
                  <a:lstStyle/>
                  <a:p>
                    <a:r>
                      <a:rPr lang="en-US" u="sng"/>
                      <a:t>*    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D629-B04D-93D5-475C0322D96F}"/>
                </c:ext>
              </c:extLst>
            </c:dLbl>
            <c:dLbl>
              <c:idx val="1"/>
              <c:layout>
                <c:manualLayout>
                  <c:x val="0"/>
                  <c:y val="-5.6192858344157819E-2"/>
                </c:manualLayout>
              </c:layout>
              <c:tx>
                <c:rich>
                  <a:bodyPr/>
                  <a:lstStyle/>
                  <a:p>
                    <a:r>
                      <a:rPr lang="en-US" u="sng"/>
                      <a:t>***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D629-B04D-93D5-475C0322D96F}"/>
                </c:ext>
              </c:extLst>
            </c:dLbl>
            <c:dLbl>
              <c:idx val="2"/>
              <c:layout>
                <c:manualLayout>
                  <c:x val="-2.0303575562340223E-16"/>
                  <c:y val="-4.5968818323975966E-2"/>
                </c:manualLayout>
              </c:layout>
              <c:tx>
                <c:rich>
                  <a:bodyPr/>
                  <a:lstStyle/>
                  <a:p>
                    <a:r>
                      <a:rPr lang="en-US" u="sng"/>
                      <a:t>***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D629-B04D-93D5-475C0322D9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'Combined Graphs'!$A$38:$A$40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'Combined Graphs'!$F$38:$F$40</c:f>
              <c:numCache>
                <c:formatCode>General</c:formatCode>
                <c:ptCount val="3"/>
                <c:pt idx="0">
                  <c:v>12.841249999999999</c:v>
                </c:pt>
                <c:pt idx="1">
                  <c:v>10.305</c:v>
                </c:pt>
                <c:pt idx="2">
                  <c:v>7.7566666666666668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70-9149-8341-BA5367964FBE}"/>
            </c:ext>
          </c:extLst>
        </c:ser>
        <c:ser>
          <c:idx val="5"/>
          <c:order val="5"/>
          <c:tx>
            <c:strRef>
              <c:f>'Combined Graphs'!$G$37</c:f>
              <c:strCache>
                <c:ptCount val="1"/>
                <c:pt idx="0">
                  <c:v>100dB Treated (N=2)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'Combined Graphs'!$A$38:$A$40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'Combined Graphs'!$G$38:$G$40</c:f>
              <c:numCache>
                <c:formatCode>General</c:formatCode>
                <c:ptCount val="3"/>
                <c:pt idx="0">
                  <c:v>17.218846153846151</c:v>
                </c:pt>
                <c:pt idx="1">
                  <c:v>12.7</c:v>
                </c:pt>
                <c:pt idx="2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A-B343-B047-CFDF08336E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83671200"/>
        <c:axId val="-2083667872"/>
      </c:barChart>
      <c:catAx>
        <c:axId val="-208367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667872"/>
        <c:crosses val="autoZero"/>
        <c:auto val="1"/>
        <c:lblAlgn val="ctr"/>
        <c:lblOffset val="100"/>
        <c:noMultiLvlLbl val="0"/>
      </c:catAx>
      <c:valAx>
        <c:axId val="-20836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Synaptic Ribbons / IHC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67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'Combined Graphs'!$B$51</c:f>
              <c:strCache>
                <c:ptCount val="1"/>
                <c:pt idx="0">
                  <c:v>Control (N=6)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'Combined Graphs'!$A$52:$A$54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'Combined Graphs'!$B$52:$B$54</c:f>
              <c:numCache>
                <c:formatCode>General</c:formatCode>
                <c:ptCount val="3"/>
                <c:pt idx="0">
                  <c:v>3.032</c:v>
                </c:pt>
                <c:pt idx="1">
                  <c:v>2.6093333333333333</c:v>
                </c:pt>
                <c:pt idx="2">
                  <c:v>2.5162500000000003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2-AD41-993D-FAE98A79FA25}"/>
            </c:ext>
          </c:extLst>
        </c:ser>
        <c:ser>
          <c:idx val="1"/>
          <c:order val="1"/>
          <c:tx>
            <c:strRef>
              <c:f>'Combined Graphs'!$C$51</c:f>
              <c:strCache>
                <c:ptCount val="1"/>
                <c:pt idx="0">
                  <c:v>80dB (N=3)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'Combined Graphs'!$A$52:$A$54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'Combined Graphs'!$C$52:$C$54</c:f>
              <c:numCache>
                <c:formatCode>General</c:formatCode>
                <c:ptCount val="3"/>
                <c:pt idx="0">
                  <c:v>3.0333333333333332</c:v>
                </c:pt>
                <c:pt idx="1">
                  <c:v>2.7333333333333329</c:v>
                </c:pt>
                <c:pt idx="2">
                  <c:v>2.3133333333333335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2-AD41-993D-FAE98A79FA25}"/>
            </c:ext>
          </c:extLst>
        </c:ser>
        <c:ser>
          <c:idx val="2"/>
          <c:order val="2"/>
          <c:tx>
            <c:strRef>
              <c:f>'Combined Graphs'!$D$51</c:f>
              <c:strCache>
                <c:ptCount val="1"/>
                <c:pt idx="0">
                  <c:v>90dB (N=3)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'Combined Graphs'!$A$52:$A$54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'Combined Graphs'!$D$52:$D$54</c:f>
              <c:numCache>
                <c:formatCode>General</c:formatCode>
                <c:ptCount val="3"/>
                <c:pt idx="0">
                  <c:v>3.2100000000000004</c:v>
                </c:pt>
                <c:pt idx="1">
                  <c:v>2.5249999999999999</c:v>
                </c:pt>
                <c:pt idx="2">
                  <c:v>2.7199999999999998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F2-AD41-993D-FAE98A79FA25}"/>
            </c:ext>
          </c:extLst>
        </c:ser>
        <c:ser>
          <c:idx val="3"/>
          <c:order val="3"/>
          <c:tx>
            <c:strRef>
              <c:f>'Combined Graphs'!$E$51</c:f>
              <c:strCache>
                <c:ptCount val="1"/>
                <c:pt idx="0">
                  <c:v>95dB (N=4)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'Combined Graphs'!$A$52:$A$54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'Combined Graphs'!$E$52:$E$54</c:f>
              <c:numCache>
                <c:formatCode>General</c:formatCode>
                <c:ptCount val="3"/>
                <c:pt idx="0">
                  <c:v>3.0166666666666662</c:v>
                </c:pt>
                <c:pt idx="1">
                  <c:v>2.3699999999999997</c:v>
                </c:pt>
                <c:pt idx="2">
                  <c:v>2.2949999999999999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F2-AD41-993D-FAE98A79FA25}"/>
            </c:ext>
          </c:extLst>
        </c:ser>
        <c:ser>
          <c:idx val="4"/>
          <c:order val="4"/>
          <c:tx>
            <c:strRef>
              <c:f>'Combined Graphs'!$F$51</c:f>
              <c:strCache>
                <c:ptCount val="1"/>
                <c:pt idx="0">
                  <c:v>100dB (N=4)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'Combined Graphs'!$A$52:$A$54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'Combined Graphs'!$F$52:$F$54</c:f>
              <c:numCache>
                <c:formatCode>General</c:formatCode>
                <c:ptCount val="3"/>
                <c:pt idx="0">
                  <c:v>2.9862500000000001</c:v>
                </c:pt>
                <c:pt idx="1">
                  <c:v>2.4339999999999997</c:v>
                </c:pt>
                <c:pt idx="2">
                  <c:v>2.7833333333333332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F2-AD41-993D-FAE98A79FA25}"/>
            </c:ext>
          </c:extLst>
        </c:ser>
        <c:ser>
          <c:idx val="5"/>
          <c:order val="5"/>
          <c:tx>
            <c:strRef>
              <c:f>'Combined Graphs'!$G$51</c:f>
              <c:strCache>
                <c:ptCount val="1"/>
                <c:pt idx="0">
                  <c:v>100dB Treated (N=1)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'Combined Graphs'!$A$52:$A$54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'Combined Graphs'!$G$52:$G$54</c:f>
              <c:numCache>
                <c:formatCode>General</c:formatCode>
                <c:ptCount val="3"/>
                <c:pt idx="0">
                  <c:v>3.1159756097560978</c:v>
                </c:pt>
                <c:pt idx="1">
                  <c:v>2.25</c:v>
                </c:pt>
                <c:pt idx="2">
                  <c:v>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9-7C4B-82D7-ED2FAE4E0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3603648"/>
        <c:axId val="-2083600320"/>
      </c:barChart>
      <c:catAx>
        <c:axId val="-208360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600320"/>
        <c:crosses val="autoZero"/>
        <c:auto val="1"/>
        <c:lblAlgn val="ctr"/>
        <c:lblOffset val="100"/>
        <c:noMultiLvlLbl val="0"/>
      </c:catAx>
      <c:valAx>
        <c:axId val="-20836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Synaptic Ribbons / OHC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6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'Combined Graphs'!$J$15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 Graphs'!$I$16:$I$18</c:f>
              <c:strCache>
                <c:ptCount val="3"/>
                <c:pt idx="0">
                  <c:v>80dB</c:v>
                </c:pt>
                <c:pt idx="1">
                  <c:v>90dB</c:v>
                </c:pt>
                <c:pt idx="2">
                  <c:v>100dB</c:v>
                </c:pt>
              </c:strCache>
            </c:strRef>
          </c:cat>
          <c:val>
            <c:numRef>
              <c:f>'Combined Graphs'!$J$16:$J$18</c:f>
              <c:numCache>
                <c:formatCode>General</c:formatCode>
                <c:ptCount val="3"/>
                <c:pt idx="0">
                  <c:v>2.8</c:v>
                </c:pt>
                <c:pt idx="1">
                  <c:v>3.05</c:v>
                </c:pt>
                <c:pt idx="2">
                  <c:v>3.4249999999999998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A-614C-9721-A1F44FE7C46F}"/>
            </c:ext>
          </c:extLst>
        </c:ser>
        <c:ser>
          <c:idx val="1"/>
          <c:order val="1"/>
          <c:tx>
            <c:strRef>
              <c:f>'Combined Graphs'!$K$15</c:f>
              <c:strCache>
                <c:ptCount val="1"/>
                <c:pt idx="0">
                  <c:v>Noise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'Combined Graphs'!$I$16:$I$18</c:f>
              <c:strCache>
                <c:ptCount val="3"/>
                <c:pt idx="0">
                  <c:v>80dB</c:v>
                </c:pt>
                <c:pt idx="1">
                  <c:v>90dB</c:v>
                </c:pt>
                <c:pt idx="2">
                  <c:v>100dB</c:v>
                </c:pt>
              </c:strCache>
            </c:strRef>
          </c:cat>
          <c:val>
            <c:numRef>
              <c:f>'Combined Graphs'!$K$16:$K$18</c:f>
              <c:numCache>
                <c:formatCode>General</c:formatCode>
                <c:ptCount val="3"/>
                <c:pt idx="0">
                  <c:v>3.0333333333333332</c:v>
                </c:pt>
                <c:pt idx="1">
                  <c:v>3.2100000000000004</c:v>
                </c:pt>
                <c:pt idx="2">
                  <c:v>2.9862500000000001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A-614C-9721-A1F44FE7C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1174752"/>
        <c:axId val="-2081171408"/>
      </c:barChart>
      <c:catAx>
        <c:axId val="-208117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171408"/>
        <c:crosses val="autoZero"/>
        <c:auto val="1"/>
        <c:lblAlgn val="ctr"/>
        <c:lblOffset val="100"/>
        <c:noMultiLvlLbl val="0"/>
      </c:catAx>
      <c:valAx>
        <c:axId val="-20811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17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'Combined Graphs'!$J$22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 Graphs'!$I$23:$I$25</c:f>
              <c:strCache>
                <c:ptCount val="3"/>
                <c:pt idx="0">
                  <c:v>80dB</c:v>
                </c:pt>
                <c:pt idx="1">
                  <c:v>90dB</c:v>
                </c:pt>
                <c:pt idx="2">
                  <c:v>100dB</c:v>
                </c:pt>
              </c:strCache>
            </c:strRef>
          </c:cat>
          <c:val>
            <c:numRef>
              <c:f>'Combined Graphs'!$J$23:$J$25</c:f>
              <c:numCache>
                <c:formatCode>General</c:formatCode>
                <c:ptCount val="3"/>
                <c:pt idx="0">
                  <c:v>2.8250000000000002</c:v>
                </c:pt>
                <c:pt idx="1">
                  <c:v>2.25</c:v>
                </c:pt>
                <c:pt idx="2">
                  <c:v>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E-EE49-B26E-EBB7FB8F8727}"/>
            </c:ext>
          </c:extLst>
        </c:ser>
        <c:ser>
          <c:idx val="1"/>
          <c:order val="1"/>
          <c:tx>
            <c:strRef>
              <c:f>'Combined Graphs'!$K$22</c:f>
              <c:strCache>
                <c:ptCount val="1"/>
                <c:pt idx="0">
                  <c:v>Noise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'Combined Graphs'!$I$23:$I$25</c:f>
              <c:strCache>
                <c:ptCount val="3"/>
                <c:pt idx="0">
                  <c:v>80dB</c:v>
                </c:pt>
                <c:pt idx="1">
                  <c:v>90dB</c:v>
                </c:pt>
                <c:pt idx="2">
                  <c:v>100dB</c:v>
                </c:pt>
              </c:strCache>
            </c:strRef>
          </c:cat>
          <c:val>
            <c:numRef>
              <c:f>'Combined Graphs'!$K$23:$K$25</c:f>
              <c:numCache>
                <c:formatCode>General</c:formatCode>
                <c:ptCount val="3"/>
                <c:pt idx="0">
                  <c:v>2.7333333333333329</c:v>
                </c:pt>
                <c:pt idx="1">
                  <c:v>2.5249999999999999</c:v>
                </c:pt>
                <c:pt idx="2">
                  <c:v>2.7199999999999998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E-EE49-B26E-EBB7FB8F8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3720000"/>
        <c:axId val="-2083645968"/>
      </c:barChart>
      <c:catAx>
        <c:axId val="-208372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645968"/>
        <c:crosses val="autoZero"/>
        <c:auto val="1"/>
        <c:lblAlgn val="ctr"/>
        <c:lblOffset val="100"/>
        <c:noMultiLvlLbl val="0"/>
      </c:catAx>
      <c:valAx>
        <c:axId val="-20836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72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'Combined Graphs'!$J$28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 Graphs'!$I$29:$I$31</c:f>
              <c:strCache>
                <c:ptCount val="3"/>
                <c:pt idx="0">
                  <c:v>80dB</c:v>
                </c:pt>
                <c:pt idx="1">
                  <c:v>90dB</c:v>
                </c:pt>
                <c:pt idx="2">
                  <c:v>100dB</c:v>
                </c:pt>
              </c:strCache>
            </c:strRef>
          </c:cat>
          <c:val>
            <c:numRef>
              <c:f>'Combined Graphs'!$J$29:$J$31</c:f>
              <c:numCache>
                <c:formatCode>General</c:formatCode>
                <c:ptCount val="3"/>
                <c:pt idx="0">
                  <c:v>2.2999999999999998</c:v>
                </c:pt>
                <c:pt idx="1">
                  <c:v>2.2000000000000002</c:v>
                </c:pt>
                <c:pt idx="2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6-FB49-AD0C-7632BB0130E6}"/>
            </c:ext>
          </c:extLst>
        </c:ser>
        <c:ser>
          <c:idx val="1"/>
          <c:order val="1"/>
          <c:tx>
            <c:strRef>
              <c:f>'Combined Graphs'!$K$28</c:f>
              <c:strCache>
                <c:ptCount val="1"/>
                <c:pt idx="0">
                  <c:v>Noise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'Combined Graphs'!$I$29:$I$31</c:f>
              <c:strCache>
                <c:ptCount val="3"/>
                <c:pt idx="0">
                  <c:v>80dB</c:v>
                </c:pt>
                <c:pt idx="1">
                  <c:v>90dB</c:v>
                </c:pt>
                <c:pt idx="2">
                  <c:v>100dB</c:v>
                </c:pt>
              </c:strCache>
            </c:strRef>
          </c:cat>
          <c:val>
            <c:numRef>
              <c:f>'Combined Graphs'!$K$29:$K$31</c:f>
              <c:numCache>
                <c:formatCode>General</c:formatCode>
                <c:ptCount val="3"/>
                <c:pt idx="0">
                  <c:v>2.2999999999999998</c:v>
                </c:pt>
                <c:pt idx="1">
                  <c:v>2.8</c:v>
                </c:pt>
                <c:pt idx="2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6-FB49-AD0C-7632BB013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1150288"/>
        <c:axId val="-2081146944"/>
      </c:barChart>
      <c:catAx>
        <c:axId val="-208115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146944"/>
        <c:crosses val="autoZero"/>
        <c:auto val="1"/>
        <c:lblAlgn val="ctr"/>
        <c:lblOffset val="100"/>
        <c:noMultiLvlLbl val="0"/>
      </c:catAx>
      <c:valAx>
        <c:axId val="-20811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1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'Treat vs Control Data'!$J$2</c:f>
              <c:strCache>
                <c:ptCount val="1"/>
                <c:pt idx="0">
                  <c:v>Control 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'Treat vs Control Data'!$I$3:$I$5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'Treat vs Control Data'!$J$3:$J$5</c:f>
              <c:numCache>
                <c:formatCode>General</c:formatCode>
                <c:ptCount val="3"/>
                <c:pt idx="0">
                  <c:v>17.501666666666701</c:v>
                </c:pt>
                <c:pt idx="1">
                  <c:v>19.69166666666667</c:v>
                </c:pt>
                <c:pt idx="2">
                  <c:v>16.28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C-984E-BC43-58190DB11033}"/>
            </c:ext>
          </c:extLst>
        </c:ser>
        <c:ser>
          <c:idx val="1"/>
          <c:order val="1"/>
          <c:tx>
            <c:strRef>
              <c:f>'Treat vs Control Data'!$K$2</c:f>
              <c:strCache>
                <c:ptCount val="1"/>
                <c:pt idx="0">
                  <c:v>100dB Treated Cochlea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'Treat vs Control Data'!$I$3:$I$5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'Treat vs Control Data'!$K$3:$K$5</c:f>
              <c:numCache>
                <c:formatCode>General</c:formatCode>
                <c:ptCount val="3"/>
                <c:pt idx="0">
                  <c:v>15.669230769230767</c:v>
                </c:pt>
                <c:pt idx="1">
                  <c:v>11.3125</c:v>
                </c:pt>
                <c:pt idx="2">
                  <c:v>12.456666666666665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C-984E-BC43-58190DB11033}"/>
            </c:ext>
          </c:extLst>
        </c:ser>
        <c:ser>
          <c:idx val="2"/>
          <c:order val="2"/>
          <c:tx>
            <c:strRef>
              <c:f>'Treat vs Control Data'!$L$2</c:f>
              <c:strCache>
                <c:ptCount val="1"/>
                <c:pt idx="0">
                  <c:v>100dB Untreated Cochlea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'Treat vs Control Data'!$I$3:$I$5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'Treat vs Control Data'!$L$3:$L$5</c:f>
              <c:numCache>
                <c:formatCode>General</c:formatCode>
                <c:ptCount val="3"/>
                <c:pt idx="0">
                  <c:v>15.234166666666667</c:v>
                </c:pt>
                <c:pt idx="1">
                  <c:v>10.979999999999999</c:v>
                </c:pt>
                <c:pt idx="2">
                  <c:v>9.4550000000000001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1A-E842-B095-AB4CFA8B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897440"/>
        <c:axId val="219115056"/>
      </c:barChart>
      <c:catAx>
        <c:axId val="21889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15056"/>
        <c:crosses val="autoZero"/>
        <c:auto val="1"/>
        <c:lblAlgn val="ctr"/>
        <c:lblOffset val="100"/>
        <c:noMultiLvlLbl val="0"/>
      </c:catAx>
      <c:valAx>
        <c:axId val="2191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Synaptic Ribbons / IHC </a:t>
                </a:r>
                <a:endParaRPr lang="en-US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9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'Treat vs Control Data'!$J$7</c:f>
              <c:strCache>
                <c:ptCount val="1"/>
                <c:pt idx="0">
                  <c:v>Control 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'Treat vs Control Data'!$I$8:$I$10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'Treat vs Control Data'!$J$8:$J$10</c:f>
              <c:numCache>
                <c:formatCode>General</c:formatCode>
                <c:ptCount val="3"/>
                <c:pt idx="0">
                  <c:v>3.1759999999999997</c:v>
                </c:pt>
                <c:pt idx="1">
                  <c:v>2.6633333333333336</c:v>
                </c:pt>
                <c:pt idx="2">
                  <c:v>2.2149999999999999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3-3841-A2FE-60D00A276145}"/>
            </c:ext>
          </c:extLst>
        </c:ser>
        <c:ser>
          <c:idx val="1"/>
          <c:order val="1"/>
          <c:tx>
            <c:strRef>
              <c:f>'Treat vs Control Data'!$K$7</c:f>
              <c:strCache>
                <c:ptCount val="1"/>
                <c:pt idx="0">
                  <c:v>100dB Treated Cochlea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'Treat vs Control Data'!$I$8:$I$10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'Treat vs Control Data'!$K$8:$K$10</c:f>
              <c:numCache>
                <c:formatCode>General</c:formatCode>
                <c:ptCount val="3"/>
                <c:pt idx="0">
                  <c:v>2.8406504065040656</c:v>
                </c:pt>
                <c:pt idx="1">
                  <c:v>2.2616666666666667</c:v>
                </c:pt>
                <c:pt idx="2">
                  <c:v>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3-3841-A2FE-60D00A276145}"/>
            </c:ext>
          </c:extLst>
        </c:ser>
        <c:ser>
          <c:idx val="2"/>
          <c:order val="2"/>
          <c:tx>
            <c:strRef>
              <c:f>'Treat vs Control Data'!$L$7</c:f>
              <c:strCache>
                <c:ptCount val="1"/>
                <c:pt idx="0">
                  <c:v>100 dB Untreated Cochlea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'Treat vs Control Data'!$I$8:$I$10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'Treat vs Control Data'!$L$8:$L$10</c:f>
              <c:numCache>
                <c:formatCode>General</c:formatCode>
                <c:ptCount val="3"/>
                <c:pt idx="0">
                  <c:v>2.9735365853658537</c:v>
                </c:pt>
                <c:pt idx="1">
                  <c:v>2.415</c:v>
                </c:pt>
                <c:pt idx="2">
                  <c:v>2.6150000000000002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0-0440-AB4A-42EFC6034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837904"/>
        <c:axId val="221965904"/>
      </c:barChart>
      <c:catAx>
        <c:axId val="22283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65904"/>
        <c:crosses val="autoZero"/>
        <c:auto val="1"/>
        <c:lblAlgn val="ctr"/>
        <c:lblOffset val="100"/>
        <c:noMultiLvlLbl val="0"/>
      </c:catAx>
      <c:valAx>
        <c:axId val="2219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Synaptic Ribbons / OHC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3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'100dB'!#REF!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'100dB'!#REF!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'100dB'!#REF!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BB4-6A47-B3F1-E368BC62EB0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'100dB'!#REF!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'100dB'!#REF!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'100dB'!#REF!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BB4-6A47-B3F1-E368BC62E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3824192"/>
        <c:axId val="-2083818352"/>
      </c:barChart>
      <c:catAx>
        <c:axId val="-208382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Cochlear Section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18352"/>
        <c:crosses val="autoZero"/>
        <c:auto val="1"/>
        <c:lblAlgn val="ctr"/>
        <c:lblOffset val="100"/>
        <c:noMultiLvlLbl val="0"/>
      </c:catAx>
      <c:valAx>
        <c:axId val="-20838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Synaptic Ribbons/Outer Hair Cell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'95dB'!$F$2</c:f>
              <c:strCache>
                <c:ptCount val="1"/>
                <c:pt idx="0">
                  <c:v>Control (N=2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'95dB'!$E$3:$E$5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'95dB'!$F$3:$F$5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3-294B-BAE0-BA633D9A1EE1}"/>
            </c:ext>
          </c:extLst>
        </c:ser>
        <c:ser>
          <c:idx val="1"/>
          <c:order val="1"/>
          <c:tx>
            <c:strRef>
              <c:f>'95dB'!$G$2</c:f>
              <c:strCache>
                <c:ptCount val="1"/>
                <c:pt idx="0">
                  <c:v>Noise (N=3)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'95dB'!$E$3:$E$5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'95dB'!$G$3:$G$5</c:f>
              <c:numCache>
                <c:formatCode>General</c:formatCode>
                <c:ptCount val="3"/>
                <c:pt idx="0">
                  <c:v>17.486666666666668</c:v>
                </c:pt>
                <c:pt idx="1">
                  <c:v>18.446666666666669</c:v>
                </c:pt>
                <c:pt idx="2">
                  <c:v>16.83666666666667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E3-294B-BAE0-BA633D9A1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716800"/>
        <c:axId val="-2082713472"/>
      </c:barChart>
      <c:catAx>
        <c:axId val="-208271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713472"/>
        <c:crosses val="autoZero"/>
        <c:auto val="1"/>
        <c:lblAlgn val="ctr"/>
        <c:lblOffset val="100"/>
        <c:noMultiLvlLbl val="0"/>
      </c:catAx>
      <c:valAx>
        <c:axId val="-20827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Synaptic Ribbons/IHC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71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'95dB'!$J$2</c:f>
              <c:strCache>
                <c:ptCount val="1"/>
                <c:pt idx="0">
                  <c:v>Control (N=1)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'95dB'!$I$3:$I$5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'95dB'!$J$3:$J$5</c:f>
              <c:numCache>
                <c:formatCode>General</c:formatCode>
                <c:ptCount val="3"/>
                <c:pt idx="0">
                  <c:v>20.170000000000002</c:v>
                </c:pt>
                <c:pt idx="1">
                  <c:v>19.93</c:v>
                </c:pt>
                <c:pt idx="2">
                  <c:v>18.920000000000002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3-8346-A71B-1C16CA507FFD}"/>
            </c:ext>
          </c:extLst>
        </c:ser>
        <c:ser>
          <c:idx val="1"/>
          <c:order val="1"/>
          <c:tx>
            <c:strRef>
              <c:f>'95dB'!$K$2</c:f>
              <c:strCache>
                <c:ptCount val="1"/>
                <c:pt idx="0">
                  <c:v>Noise (N=2)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'95dB'!$I$3:$I$5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'95dB'!$K$3:$K$5</c:f>
              <c:numCache>
                <c:formatCode>General</c:formatCode>
                <c:ptCount val="3"/>
                <c:pt idx="0">
                  <c:v>15.855</c:v>
                </c:pt>
                <c:pt idx="1">
                  <c:v>19.899999999999999</c:v>
                </c:pt>
                <c:pt idx="2">
                  <c:v>17.215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3-8346-A71B-1C16CA507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677744"/>
        <c:axId val="-2082674400"/>
      </c:barChart>
      <c:catAx>
        <c:axId val="-20826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674400"/>
        <c:crosses val="autoZero"/>
        <c:auto val="1"/>
        <c:lblAlgn val="ctr"/>
        <c:lblOffset val="100"/>
        <c:noMultiLvlLbl val="0"/>
      </c:catAx>
      <c:valAx>
        <c:axId val="-20826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Synaptic</a:t>
                </a:r>
                <a:r>
                  <a:rPr lang="en-US" baseline="0"/>
                  <a:t>  Ribbons / IHC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6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'95dB'!$N$2</c:f>
              <c:strCache>
                <c:ptCount val="1"/>
                <c:pt idx="0">
                  <c:v>Control (N=1)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'95dB'!$M$3:$M$5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'95dB'!$N$3:$N$5</c:f>
              <c:numCache>
                <c:formatCode>General</c:formatCode>
                <c:ptCount val="3"/>
                <c:pt idx="0">
                  <c:v>20.170000000000002</c:v>
                </c:pt>
                <c:pt idx="1">
                  <c:v>19.93</c:v>
                </c:pt>
                <c:pt idx="2">
                  <c:v>18.920000000000002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0-864D-8562-7F60A3B4ED9C}"/>
            </c:ext>
          </c:extLst>
        </c:ser>
        <c:ser>
          <c:idx val="1"/>
          <c:order val="1"/>
          <c:tx>
            <c:strRef>
              <c:f>'95dB'!$O$2</c:f>
              <c:strCache>
                <c:ptCount val="1"/>
                <c:pt idx="0">
                  <c:v>Noise (N=1)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'95dB'!$M$3:$M$5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'95dB'!$O$3:$O$5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0-864D-8562-7F60A3B4E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640160"/>
        <c:axId val="-2082636816"/>
      </c:barChart>
      <c:catAx>
        <c:axId val="-208264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636816"/>
        <c:crosses val="autoZero"/>
        <c:auto val="1"/>
        <c:lblAlgn val="ctr"/>
        <c:lblOffset val="100"/>
        <c:noMultiLvlLbl val="0"/>
      </c:catAx>
      <c:valAx>
        <c:axId val="-20826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Synaptic Ribbons / IHC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64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'95dB'!$J$7</c:f>
              <c:strCache>
                <c:ptCount val="1"/>
                <c:pt idx="0">
                  <c:v>Control (N=1)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'95dB'!$I$8:$I$10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'95dB'!$J$8:$J$10</c:f>
              <c:numCache>
                <c:formatCode>General</c:formatCode>
                <c:ptCount val="3"/>
                <c:pt idx="0">
                  <c:v>3.36</c:v>
                </c:pt>
                <c:pt idx="1">
                  <c:v>2.69</c:v>
                </c:pt>
                <c:pt idx="2">
                  <c:v>2.875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A-B84A-A993-0996ABD00D8A}"/>
            </c:ext>
          </c:extLst>
        </c:ser>
        <c:ser>
          <c:idx val="1"/>
          <c:order val="1"/>
          <c:tx>
            <c:strRef>
              <c:f>'95dB'!$K$7</c:f>
              <c:strCache>
                <c:ptCount val="1"/>
                <c:pt idx="0">
                  <c:v>Noise (N=2)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'95dB'!$I$8:$I$10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'95dB'!$K$8:$K$10</c:f>
              <c:numCache>
                <c:formatCode>General</c:formatCode>
                <c:ptCount val="3"/>
                <c:pt idx="0">
                  <c:v>2.9649999999999999</c:v>
                </c:pt>
                <c:pt idx="1">
                  <c:v>2.1850000000000001</c:v>
                </c:pt>
                <c:pt idx="2">
                  <c:v>2.2450000000000001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AA-B84A-A993-0996ABD00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600736"/>
        <c:axId val="-2082597392"/>
      </c:barChart>
      <c:catAx>
        <c:axId val="-208260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597392"/>
        <c:crosses val="autoZero"/>
        <c:auto val="1"/>
        <c:lblAlgn val="ctr"/>
        <c:lblOffset val="100"/>
        <c:noMultiLvlLbl val="0"/>
      </c:catAx>
      <c:valAx>
        <c:axId val="-20825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Synaptic Ribbons / IHC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60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'95dB'!$N$7</c:f>
              <c:strCache>
                <c:ptCount val="1"/>
                <c:pt idx="0">
                  <c:v>Control (N=1)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'95dB'!$M$8:$M$10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'95dB'!$N$8:$N$10</c:f>
              <c:numCache>
                <c:formatCode>General</c:formatCode>
                <c:ptCount val="3"/>
                <c:pt idx="0">
                  <c:v>3.36</c:v>
                </c:pt>
                <c:pt idx="1">
                  <c:v>2.69</c:v>
                </c:pt>
                <c:pt idx="2">
                  <c:v>2.875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6-494A-82A5-B1EDB4A31C2C}"/>
            </c:ext>
          </c:extLst>
        </c:ser>
        <c:ser>
          <c:idx val="1"/>
          <c:order val="1"/>
          <c:tx>
            <c:strRef>
              <c:f>'95dB'!$O$7</c:f>
              <c:strCache>
                <c:ptCount val="1"/>
                <c:pt idx="0">
                  <c:v>Noise (N=1)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'95dB'!$M$8:$M$10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'95dB'!$O$8:$O$10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6-494A-82A5-B1EDB4A31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310688"/>
        <c:axId val="-2082307344"/>
      </c:barChart>
      <c:catAx>
        <c:axId val="-208231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7344"/>
        <c:crosses val="autoZero"/>
        <c:auto val="1"/>
        <c:lblAlgn val="ctr"/>
        <c:lblOffset val="100"/>
        <c:noMultiLvlLbl val="0"/>
      </c:catAx>
      <c:valAx>
        <c:axId val="-20823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Synaptic Ribbons / OHC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'95dB'!$F$7</c:f>
              <c:strCache>
                <c:ptCount val="1"/>
                <c:pt idx="0">
                  <c:v>Control (N=2)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'95dB'!$E$8:$E$10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'95dB'!$F$8:$F$10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3-5040-97F5-18F7B9E9C8A8}"/>
            </c:ext>
          </c:extLst>
        </c:ser>
        <c:ser>
          <c:idx val="1"/>
          <c:order val="1"/>
          <c:tx>
            <c:strRef>
              <c:f>'95dB'!$G$7</c:f>
              <c:strCache>
                <c:ptCount val="1"/>
                <c:pt idx="0">
                  <c:v>Noise (N=3)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'95dB'!$E$8:$E$10</c:f>
              <c:strCache>
                <c:ptCount val="3"/>
                <c:pt idx="0">
                  <c:v>Apex</c:v>
                </c:pt>
                <c:pt idx="1">
                  <c:v>Middle</c:v>
                </c:pt>
                <c:pt idx="2">
                  <c:v>Base</c:v>
                </c:pt>
              </c:strCache>
            </c:strRef>
          </c:cat>
          <c:val>
            <c:numRef>
              <c:f>'95dB'!$G$8:$G$10</c:f>
              <c:numCache>
                <c:formatCode>General</c:formatCode>
                <c:ptCount val="3"/>
                <c:pt idx="0">
                  <c:v>2.8916666666666671</c:v>
                </c:pt>
                <c:pt idx="1">
                  <c:v>2.4783333333333335</c:v>
                </c:pt>
                <c:pt idx="2">
                  <c:v>2.3641666666666667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3-5040-97F5-18F7B9E9C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556544"/>
        <c:axId val="-2082553216"/>
      </c:barChart>
      <c:catAx>
        <c:axId val="-20825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553216"/>
        <c:crosses val="autoZero"/>
        <c:auto val="1"/>
        <c:lblAlgn val="ctr"/>
        <c:lblOffset val="100"/>
        <c:noMultiLvlLbl val="0"/>
      </c:catAx>
      <c:valAx>
        <c:axId val="-20825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Synaptic Ribbons/OHC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55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151606</xdr:colOff>
      <xdr:row>8</xdr:row>
      <xdr:rowOff>66675</xdr:rowOff>
    </xdr:from>
    <xdr:to>
      <xdr:col>14</xdr:col>
      <xdr:colOff>300831</xdr:colOff>
      <xdr:row>23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437357</xdr:colOff>
      <xdr:row>26</xdr:row>
      <xdr:rowOff>124619</xdr:rowOff>
    </xdr:from>
    <xdr:to>
      <xdr:col>14</xdr:col>
      <xdr:colOff>618332</xdr:colOff>
      <xdr:row>41</xdr:row>
      <xdr:rowOff>83343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520700</xdr:colOff>
      <xdr:row>77</xdr:row>
      <xdr:rowOff>196850</xdr:rowOff>
    </xdr:from>
    <xdr:to>
      <xdr:col>13</xdr:col>
      <xdr:colOff>139700</xdr:colOff>
      <xdr:row>91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708752</xdr:colOff>
      <xdr:row>14</xdr:row>
      <xdr:rowOff>91196</xdr:rowOff>
    </xdr:from>
    <xdr:to>
      <xdr:col>9</xdr:col>
      <xdr:colOff>288886</xdr:colOff>
      <xdr:row>27</xdr:row>
      <xdr:rowOff>188511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127000</xdr:colOff>
      <xdr:row>14</xdr:row>
      <xdr:rowOff>50800</xdr:rowOff>
    </xdr:from>
    <xdr:to>
      <xdr:col>11</xdr:col>
      <xdr:colOff>571500</xdr:colOff>
      <xdr:row>27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14</xdr:row>
      <xdr:rowOff>12700</xdr:rowOff>
    </xdr:from>
    <xdr:to>
      <xdr:col>16</xdr:col>
      <xdr:colOff>177800</xdr:colOff>
      <xdr:row>27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28</xdr:row>
      <xdr:rowOff>139700</xdr:rowOff>
    </xdr:from>
    <xdr:to>
      <xdr:col>11</xdr:col>
      <xdr:colOff>787400</xdr:colOff>
      <xdr:row>42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342900</xdr:colOff>
      <xdr:row>28</xdr:row>
      <xdr:rowOff>190500</xdr:rowOff>
    </xdr:from>
    <xdr:to>
      <xdr:col>16</xdr:col>
      <xdr:colOff>165100</xdr:colOff>
      <xdr:row>41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537072</xdr:colOff>
      <xdr:row>29</xdr:row>
      <xdr:rowOff>127918</xdr:rowOff>
    </xdr:from>
    <xdr:to>
      <xdr:col>8</xdr:col>
      <xdr:colOff>244820</xdr:colOff>
      <xdr:row>41</xdr:row>
      <xdr:rowOff>137711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728339</xdr:colOff>
      <xdr:row>52</xdr:row>
      <xdr:rowOff>97315</xdr:rowOff>
    </xdr:from>
    <xdr:to>
      <xdr:col>10</xdr:col>
      <xdr:colOff>342748</xdr:colOff>
      <xdr:row>66</xdr:row>
      <xdr:rowOff>55695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651832</xdr:colOff>
      <xdr:row>68</xdr:row>
      <xdr:rowOff>36111</xdr:rowOff>
    </xdr:from>
    <xdr:to>
      <xdr:col>10</xdr:col>
      <xdr:colOff>266241</xdr:colOff>
      <xdr:row>81</xdr:row>
      <xdr:rowOff>193407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349250</xdr:colOff>
      <xdr:row>14</xdr:row>
      <xdr:rowOff>101600</xdr:rowOff>
    </xdr:from>
    <xdr:to>
      <xdr:col>8</xdr:col>
      <xdr:colOff>698500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349250</xdr:colOff>
      <xdr:row>27</xdr:row>
      <xdr:rowOff>152400</xdr:rowOff>
    </xdr:from>
    <xdr:to>
      <xdr:col>8</xdr:col>
      <xdr:colOff>723900</xdr:colOff>
      <xdr:row>38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13</xdr:row>
      <xdr:rowOff>25400</xdr:rowOff>
    </xdr:from>
    <xdr:to>
      <xdr:col>8</xdr:col>
      <xdr:colOff>254000</xdr:colOff>
      <xdr:row>26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514350</xdr:colOff>
      <xdr:row>28</xdr:row>
      <xdr:rowOff>50800</xdr:rowOff>
    </xdr:from>
    <xdr:to>
      <xdr:col>10</xdr:col>
      <xdr:colOff>12700</xdr:colOff>
      <xdr:row>40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359410</xdr:colOff>
      <xdr:row>27</xdr:row>
      <xdr:rowOff>115570</xdr:rowOff>
    </xdr:from>
    <xdr:to>
      <xdr:col>9</xdr:col>
      <xdr:colOff>801370</xdr:colOff>
      <xdr:row>41</xdr:row>
      <xdr:rowOff>13970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D62573-9A30-9941-942C-688D4C4B0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43</xdr:row>
      <xdr:rowOff>10160</xdr:rowOff>
    </xdr:from>
    <xdr:to>
      <xdr:col>9</xdr:col>
      <xdr:colOff>685800</xdr:colOff>
      <xdr:row>54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FC9C21-4B79-D442-8731-0105A8648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13</xdr:row>
      <xdr:rowOff>25400</xdr:rowOff>
    </xdr:from>
    <xdr:to>
      <xdr:col>7</xdr:col>
      <xdr:colOff>457200</xdr:colOff>
      <xdr:row>20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20</xdr:row>
      <xdr:rowOff>165100</xdr:rowOff>
    </xdr:from>
    <xdr:to>
      <xdr:col>7</xdr:col>
      <xdr:colOff>444500</xdr:colOff>
      <xdr:row>26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819150</xdr:colOff>
      <xdr:row>27</xdr:row>
      <xdr:rowOff>38100</xdr:rowOff>
    </xdr:from>
    <xdr:to>
      <xdr:col>7</xdr:col>
      <xdr:colOff>457200</xdr:colOff>
      <xdr:row>33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325572</xdr:colOff>
      <xdr:row>35</xdr:row>
      <xdr:rowOff>115376</xdr:rowOff>
    </xdr:from>
    <xdr:to>
      <xdr:col>14</xdr:col>
      <xdr:colOff>773301</xdr:colOff>
      <xdr:row>49</xdr:row>
      <xdr:rowOff>12484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499611</xdr:colOff>
      <xdr:row>49</xdr:row>
      <xdr:rowOff>186422</xdr:rowOff>
    </xdr:from>
    <xdr:to>
      <xdr:col>13</xdr:col>
      <xdr:colOff>118611</xdr:colOff>
      <xdr:row>63</xdr:row>
      <xdr:rowOff>89948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114300</xdr:colOff>
      <xdr:row>13</xdr:row>
      <xdr:rowOff>165100</xdr:rowOff>
    </xdr:from>
    <xdr:to>
      <xdr:col>14</xdr:col>
      <xdr:colOff>406400</xdr:colOff>
      <xdr:row>18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215900</xdr:colOff>
      <xdr:row>21</xdr:row>
      <xdr:rowOff>0</xdr:rowOff>
    </xdr:from>
    <xdr:to>
      <xdr:col>14</xdr:col>
      <xdr:colOff>241300</xdr:colOff>
      <xdr:row>25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190500</xdr:colOff>
      <xdr:row>28</xdr:row>
      <xdr:rowOff>0</xdr:rowOff>
    </xdr:from>
    <xdr:to>
      <xdr:col>14</xdr:col>
      <xdr:colOff>622300</xdr:colOff>
      <xdr:row>34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717550</xdr:colOff>
      <xdr:row>16</xdr:row>
      <xdr:rowOff>63500</xdr:rowOff>
    </xdr:from>
    <xdr:to>
      <xdr:col>12</xdr:col>
      <xdr:colOff>336550</xdr:colOff>
      <xdr:row>29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F25F95-A038-B748-82C6-50C3710E6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698500</xdr:colOff>
      <xdr:row>32</xdr:row>
      <xdr:rowOff>101600</xdr:rowOff>
    </xdr:from>
    <xdr:to>
      <xdr:col>12</xdr:col>
      <xdr:colOff>800100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40AFF1-1FB6-6A4E-805C-3E8DBE167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S68"/>
  <sheetViews>
    <sheetView tabSelected="1" workbookViewId="0">
      <selection activeCell="J22" sqref="J22"/>
    </sheetView>
  </sheetViews>
  <sheetFormatPr baseColWidth="10" defaultRowHeight="16" x14ac:dyDescent="0.2"/>
  <sheetData>
    <row r="1" spans="1:19" x14ac:dyDescent="0.2">
      <c r="A1" s="13" t="s">
        <v>42</v>
      </c>
      <c r="B1" s="13" t="s">
        <v>13</v>
      </c>
      <c r="C1" s="13" t="s">
        <v>16</v>
      </c>
      <c r="E1" s="1" t="s">
        <v>42</v>
      </c>
      <c r="F1" s="1" t="s">
        <v>21</v>
      </c>
      <c r="G1" s="1" t="s">
        <v>21</v>
      </c>
      <c r="P1" s="7" t="s">
        <v>16</v>
      </c>
      <c r="Q1" s="7" t="s">
        <v>13</v>
      </c>
      <c r="S1" s="7" t="s">
        <v>16</v>
      </c>
    </row>
    <row r="2" spans="1:19" x14ac:dyDescent="0.2">
      <c r="A2" s="13" t="s">
        <v>8</v>
      </c>
      <c r="B2" s="13" t="s">
        <v>4</v>
      </c>
      <c r="C2" s="13" t="s">
        <v>4</v>
      </c>
      <c r="E2" s="1" t="s">
        <v>8</v>
      </c>
      <c r="F2" s="1" t="s">
        <v>34</v>
      </c>
      <c r="G2" s="1" t="s">
        <v>93</v>
      </c>
      <c r="H2" s="18"/>
      <c r="I2" s="18"/>
      <c r="P2" s="7" t="s">
        <v>0</v>
      </c>
      <c r="Q2" s="7" t="s">
        <v>0</v>
      </c>
      <c r="S2" s="7" t="s">
        <v>0</v>
      </c>
    </row>
    <row r="3" spans="1:19" x14ac:dyDescent="0.2">
      <c r="A3" s="13" t="s">
        <v>1</v>
      </c>
      <c r="B3" s="13">
        <v>15.75</v>
      </c>
      <c r="C3" s="13">
        <v>12.92</v>
      </c>
      <c r="D3">
        <f>AVERAGE(B3:C3)</f>
        <v>14.335000000000001</v>
      </c>
      <c r="E3" s="1" t="s">
        <v>1</v>
      </c>
      <c r="F3" s="1" t="e">
        <f>AVERAGE(#REF!,#REF!)</f>
        <v>#REF!</v>
      </c>
      <c r="G3" s="1">
        <f>AVERAGE(D3,D15,D26,D37,D48)</f>
        <v>14.667000000000002</v>
      </c>
      <c r="P3" s="7">
        <v>17.36</v>
      </c>
      <c r="Q3" s="7">
        <v>19.920000000000002</v>
      </c>
      <c r="S3" s="7"/>
    </row>
    <row r="4" spans="1:19" x14ac:dyDescent="0.2">
      <c r="A4" s="13" t="s">
        <v>2</v>
      </c>
      <c r="B4" s="13">
        <v>10</v>
      </c>
      <c r="C4" s="13">
        <v>9.08</v>
      </c>
      <c r="D4">
        <f t="shared" ref="D4:D5" si="0">AVERAGE(B4:C4)</f>
        <v>9.5399999999999991</v>
      </c>
      <c r="E4" s="1" t="s">
        <v>2</v>
      </c>
      <c r="F4" s="1" t="e">
        <f>AVERAGE(#REF!,#REF!)</f>
        <v>#REF!</v>
      </c>
      <c r="G4" s="1">
        <f>AVERAGE(D4,D16,D27,D38,D49)</f>
        <v>12.683999999999999</v>
      </c>
      <c r="P4" s="7">
        <v>16.850000000000001</v>
      </c>
      <c r="Q4" s="7">
        <v>17.600000000000001</v>
      </c>
      <c r="S4" s="7"/>
    </row>
    <row r="5" spans="1:19" x14ac:dyDescent="0.2">
      <c r="A5" s="13" t="s">
        <v>3</v>
      </c>
      <c r="B5" s="13">
        <v>8.86</v>
      </c>
      <c r="C5" s="13">
        <v>6.41</v>
      </c>
      <c r="D5">
        <f t="shared" si="0"/>
        <v>7.6349999999999998</v>
      </c>
      <c r="E5" s="1" t="s">
        <v>3</v>
      </c>
      <c r="F5" s="1" t="e">
        <f>AVERAGE(#REF!,#REF!)</f>
        <v>#REF!</v>
      </c>
      <c r="G5" s="1">
        <f>AVERAGE(D5,D17,D28,D39,D50)</f>
        <v>9.17</v>
      </c>
      <c r="P5" s="7">
        <v>15.38</v>
      </c>
      <c r="Q5" s="7"/>
      <c r="S5" s="7">
        <v>15.5</v>
      </c>
    </row>
    <row r="6" spans="1:19" x14ac:dyDescent="0.2">
      <c r="A6" s="13"/>
      <c r="B6" s="13"/>
      <c r="C6" s="13"/>
      <c r="E6" s="1"/>
      <c r="F6" s="1"/>
      <c r="G6" s="1"/>
      <c r="P6" s="7"/>
      <c r="Q6" s="7"/>
      <c r="S6" s="7"/>
    </row>
    <row r="7" spans="1:19" x14ac:dyDescent="0.2">
      <c r="A7" s="13" t="s">
        <v>7</v>
      </c>
      <c r="B7" s="13" t="s">
        <v>4</v>
      </c>
      <c r="C7" s="13" t="s">
        <v>4</v>
      </c>
      <c r="E7" s="1" t="s">
        <v>7</v>
      </c>
      <c r="F7" s="1" t="s">
        <v>34</v>
      </c>
      <c r="G7" s="1" t="s">
        <v>93</v>
      </c>
      <c r="P7" s="7" t="s">
        <v>0</v>
      </c>
      <c r="Q7" s="7" t="s">
        <v>0</v>
      </c>
      <c r="S7" s="7" t="s">
        <v>0</v>
      </c>
    </row>
    <row r="8" spans="1:19" x14ac:dyDescent="0.2">
      <c r="A8" s="13" t="s">
        <v>1</v>
      </c>
      <c r="B8" s="13">
        <v>2.89</v>
      </c>
      <c r="C8" s="13">
        <v>2.83</v>
      </c>
      <c r="D8">
        <f>AVERAGE(B8:C8)</f>
        <v>2.8600000000000003</v>
      </c>
      <c r="E8" s="1" t="s">
        <v>1</v>
      </c>
      <c r="F8" s="1" t="e">
        <f>AVERAGE(#REF!,#REF!)</f>
        <v>#REF!</v>
      </c>
      <c r="G8" s="1">
        <f>AVERAGE(D8,D20,D31,D42,D53)</f>
        <v>2.7530000000000001</v>
      </c>
      <c r="P8" s="7">
        <v>3.7</v>
      </c>
      <c r="Q8" s="7">
        <v>3.15</v>
      </c>
      <c r="S8" s="7"/>
    </row>
    <row r="9" spans="1:19" x14ac:dyDescent="0.2">
      <c r="A9" s="13" t="s">
        <v>2</v>
      </c>
      <c r="B9" s="13">
        <v>2.476</v>
      </c>
      <c r="C9" s="13">
        <v>2.57</v>
      </c>
      <c r="D9">
        <f t="shared" ref="D9:D10" si="1">AVERAGE(B9:C9)</f>
        <v>2.5229999999999997</v>
      </c>
      <c r="E9" s="1" t="s">
        <v>2</v>
      </c>
      <c r="F9" s="1" t="e">
        <f>AVERAGE(#REF!,#REF!)</f>
        <v>#REF!</v>
      </c>
      <c r="G9" s="1">
        <f>AVERAGE(D9,D21,D32,D43,D54)</f>
        <v>2.3550999999999997</v>
      </c>
      <c r="P9" s="7">
        <v>2.67</v>
      </c>
      <c r="Q9" s="7">
        <v>2.5499999999999998</v>
      </c>
      <c r="S9" s="7"/>
    </row>
    <row r="10" spans="1:19" x14ac:dyDescent="0.2">
      <c r="A10" s="13" t="s">
        <v>3</v>
      </c>
      <c r="B10" s="13">
        <v>2.4500000000000002</v>
      </c>
      <c r="C10" s="13">
        <v>2.5</v>
      </c>
      <c r="D10">
        <f t="shared" si="1"/>
        <v>2.4750000000000001</v>
      </c>
      <c r="E10" s="1" t="s">
        <v>3</v>
      </c>
      <c r="F10" s="1" t="e">
        <f>AVERAGE(#REF!,#REF!)</f>
        <v>#REF!</v>
      </c>
      <c r="G10" s="1">
        <f>AVERAGE(D10,D22,D33,D44,D55)</f>
        <v>2.4854999999999996</v>
      </c>
      <c r="P10" s="7">
        <v>2.08</v>
      </c>
      <c r="Q10" s="7"/>
      <c r="S10" s="7">
        <v>2.11</v>
      </c>
    </row>
    <row r="11" spans="1:19" x14ac:dyDescent="0.2">
      <c r="A11" s="8"/>
      <c r="B11" s="8"/>
      <c r="C11" s="8"/>
      <c r="E11" s="8"/>
      <c r="F11" s="8"/>
      <c r="G11" s="8"/>
    </row>
    <row r="12" spans="1:19" x14ac:dyDescent="0.2">
      <c r="A12" s="8"/>
      <c r="B12" s="8"/>
      <c r="C12" s="8"/>
    </row>
    <row r="13" spans="1:19" x14ac:dyDescent="0.2">
      <c r="A13" s="13" t="s">
        <v>42</v>
      </c>
      <c r="B13" s="13" t="s">
        <v>14</v>
      </c>
      <c r="C13" s="13" t="s">
        <v>17</v>
      </c>
    </row>
    <row r="14" spans="1:19" x14ac:dyDescent="0.2">
      <c r="A14" s="13" t="s">
        <v>8</v>
      </c>
      <c r="B14" s="13" t="s">
        <v>4</v>
      </c>
      <c r="C14" s="13" t="s">
        <v>4</v>
      </c>
      <c r="D14" s="8"/>
    </row>
    <row r="15" spans="1:19" x14ac:dyDescent="0.2">
      <c r="A15" s="13" t="s">
        <v>1</v>
      </c>
      <c r="B15" s="13">
        <v>10.87</v>
      </c>
      <c r="C15" s="13">
        <v>13.92</v>
      </c>
      <c r="D15">
        <f>AVERAGE(B15:C15)</f>
        <v>12.395</v>
      </c>
    </row>
    <row r="16" spans="1:19" x14ac:dyDescent="0.2">
      <c r="A16" s="13" t="s">
        <v>2</v>
      </c>
      <c r="B16" s="13">
        <v>7.57</v>
      </c>
      <c r="C16" s="13">
        <v>14.57</v>
      </c>
      <c r="D16">
        <f t="shared" ref="D16:D17" si="2">AVERAGE(B16:C16)</f>
        <v>11.07</v>
      </c>
    </row>
    <row r="17" spans="1:4" x14ac:dyDescent="0.2">
      <c r="A17" s="13" t="s">
        <v>3</v>
      </c>
      <c r="B17" s="13"/>
      <c r="C17" s="13">
        <v>8.2899999999999991</v>
      </c>
      <c r="D17">
        <f t="shared" si="2"/>
        <v>8.2899999999999991</v>
      </c>
    </row>
    <row r="18" spans="1:4" x14ac:dyDescent="0.2">
      <c r="A18" s="13"/>
      <c r="B18" s="13"/>
      <c r="C18" s="13"/>
    </row>
    <row r="19" spans="1:4" x14ac:dyDescent="0.2">
      <c r="A19" s="13" t="s">
        <v>7</v>
      </c>
      <c r="B19" s="13" t="s">
        <v>4</v>
      </c>
      <c r="C19" s="13" t="s">
        <v>4</v>
      </c>
    </row>
    <row r="20" spans="1:4" x14ac:dyDescent="0.2">
      <c r="A20" s="13" t="s">
        <v>1</v>
      </c>
      <c r="B20" s="13">
        <v>2.74</v>
      </c>
      <c r="C20" s="13">
        <v>2.5499999999999998</v>
      </c>
      <c r="D20">
        <f>AVERAGE(B20:C20)</f>
        <v>2.645</v>
      </c>
    </row>
    <row r="21" spans="1:4" x14ac:dyDescent="0.2">
      <c r="A21" s="13" t="s">
        <v>2</v>
      </c>
      <c r="B21" s="13">
        <v>2.5</v>
      </c>
      <c r="C21" s="13">
        <v>2.19</v>
      </c>
      <c r="D21">
        <f t="shared" ref="D21:D22" si="3">AVERAGE(B21:C21)</f>
        <v>2.3449999999999998</v>
      </c>
    </row>
    <row r="22" spans="1:4" x14ac:dyDescent="0.2">
      <c r="A22" s="13" t="s">
        <v>3</v>
      </c>
      <c r="B22" s="13"/>
      <c r="C22" s="13">
        <v>2.5499999999999998</v>
      </c>
      <c r="D22">
        <f t="shared" si="3"/>
        <v>2.5499999999999998</v>
      </c>
    </row>
    <row r="23" spans="1:4" x14ac:dyDescent="0.2">
      <c r="A23" s="8"/>
      <c r="B23" s="8"/>
      <c r="C23" s="8"/>
    </row>
    <row r="24" spans="1:4" x14ac:dyDescent="0.2">
      <c r="A24" s="13" t="s">
        <v>87</v>
      </c>
      <c r="B24" s="13" t="s">
        <v>88</v>
      </c>
      <c r="C24" s="13" t="s">
        <v>16</v>
      </c>
    </row>
    <row r="25" spans="1:4" x14ac:dyDescent="0.2">
      <c r="A25" s="13" t="s">
        <v>8</v>
      </c>
      <c r="B25" s="13" t="s">
        <v>4</v>
      </c>
      <c r="C25" s="13" t="s">
        <v>4</v>
      </c>
    </row>
    <row r="26" spans="1:4" x14ac:dyDescent="0.2">
      <c r="A26" s="13" t="s">
        <v>1</v>
      </c>
      <c r="B26" s="13">
        <v>11.5</v>
      </c>
      <c r="C26" s="13">
        <v>17</v>
      </c>
      <c r="D26">
        <f>AVERAGE(B26:C26)</f>
        <v>14.25</v>
      </c>
    </row>
    <row r="27" spans="1:4" x14ac:dyDescent="0.2">
      <c r="A27" s="13" t="s">
        <v>2</v>
      </c>
      <c r="B27" s="13">
        <v>13.33</v>
      </c>
      <c r="C27" s="13">
        <v>11.93</v>
      </c>
      <c r="D27">
        <f t="shared" ref="D27:D28" si="4">AVERAGE(B27:C27)</f>
        <v>12.629999999999999</v>
      </c>
    </row>
    <row r="28" spans="1:4" x14ac:dyDescent="0.2">
      <c r="A28" s="13" t="s">
        <v>3</v>
      </c>
      <c r="B28" s="13">
        <v>8.1999999999999993</v>
      </c>
      <c r="C28" s="13">
        <v>9.5399999999999991</v>
      </c>
      <c r="D28">
        <f t="shared" si="4"/>
        <v>8.8699999999999992</v>
      </c>
    </row>
    <row r="29" spans="1:4" x14ac:dyDescent="0.2">
      <c r="A29" s="13"/>
      <c r="B29" s="13"/>
      <c r="C29" s="13"/>
    </row>
    <row r="30" spans="1:4" x14ac:dyDescent="0.2">
      <c r="A30" s="13" t="s">
        <v>9</v>
      </c>
      <c r="B30" s="13" t="s">
        <v>4</v>
      </c>
      <c r="C30" s="13" t="s">
        <v>4</v>
      </c>
    </row>
    <row r="31" spans="1:4" x14ac:dyDescent="0.2">
      <c r="A31" s="13" t="s">
        <v>1</v>
      </c>
      <c r="B31" s="13">
        <v>2.54</v>
      </c>
      <c r="C31" s="13">
        <v>3.02</v>
      </c>
      <c r="D31">
        <f>AVERAGE(B31:C31)</f>
        <v>2.7800000000000002</v>
      </c>
    </row>
    <row r="32" spans="1:4" x14ac:dyDescent="0.2">
      <c r="A32" s="13" t="s">
        <v>2</v>
      </c>
      <c r="B32" s="13">
        <v>2.11</v>
      </c>
      <c r="C32" s="13">
        <v>2.5099999999999998</v>
      </c>
      <c r="D32">
        <f t="shared" ref="D32:D33" si="5">AVERAGE(B32:C32)</f>
        <v>2.3099999999999996</v>
      </c>
    </row>
    <row r="33" spans="1:4" x14ac:dyDescent="0.2">
      <c r="A33" s="13" t="s">
        <v>3</v>
      </c>
      <c r="B33" s="13">
        <v>2.44</v>
      </c>
      <c r="C33" s="13">
        <v>2.78</v>
      </c>
      <c r="D33">
        <f t="shared" si="5"/>
        <v>2.61</v>
      </c>
    </row>
    <row r="35" spans="1:4" x14ac:dyDescent="0.2">
      <c r="A35" s="13" t="s">
        <v>87</v>
      </c>
      <c r="B35" s="13" t="s">
        <v>89</v>
      </c>
      <c r="C35" s="13" t="s">
        <v>17</v>
      </c>
    </row>
    <row r="36" spans="1:4" x14ac:dyDescent="0.2">
      <c r="A36" s="13" t="s">
        <v>8</v>
      </c>
      <c r="B36" s="13" t="s">
        <v>4</v>
      </c>
      <c r="C36" s="13" t="s">
        <v>4</v>
      </c>
    </row>
    <row r="37" spans="1:4" x14ac:dyDescent="0.2">
      <c r="A37" s="13" t="s">
        <v>1</v>
      </c>
      <c r="B37" s="13">
        <v>12.7</v>
      </c>
      <c r="C37" s="13">
        <v>18.25</v>
      </c>
      <c r="D37">
        <f>AVERAGE(B37:C37)</f>
        <v>15.475</v>
      </c>
    </row>
    <row r="38" spans="1:4" x14ac:dyDescent="0.2">
      <c r="A38" s="13" t="s">
        <v>2</v>
      </c>
      <c r="B38" s="13">
        <v>19.5</v>
      </c>
      <c r="C38" s="13">
        <v>13</v>
      </c>
      <c r="D38">
        <f t="shared" ref="D38:D39" si="6">AVERAGE(B38:C38)</f>
        <v>16.25</v>
      </c>
    </row>
    <row r="39" spans="1:4" x14ac:dyDescent="0.2">
      <c r="A39" s="13" t="s">
        <v>3</v>
      </c>
      <c r="B39" s="13">
        <v>8.77</v>
      </c>
      <c r="C39" s="13">
        <v>9.76</v>
      </c>
      <c r="D39">
        <f t="shared" si="6"/>
        <v>9.2650000000000006</v>
      </c>
    </row>
    <row r="40" spans="1:4" x14ac:dyDescent="0.2">
      <c r="A40" s="13"/>
      <c r="B40" s="13"/>
      <c r="C40" s="13"/>
    </row>
    <row r="41" spans="1:4" x14ac:dyDescent="0.2">
      <c r="A41" s="13" t="s">
        <v>9</v>
      </c>
      <c r="B41" s="13" t="s">
        <v>4</v>
      </c>
      <c r="C41" s="13" t="s">
        <v>4</v>
      </c>
    </row>
    <row r="42" spans="1:4" x14ac:dyDescent="0.2">
      <c r="A42" s="13" t="s">
        <v>1</v>
      </c>
      <c r="B42" s="13">
        <v>2.66</v>
      </c>
      <c r="C42" s="13">
        <v>2.9</v>
      </c>
      <c r="D42">
        <f>AVERAGE(B42:C42)</f>
        <v>2.7800000000000002</v>
      </c>
    </row>
    <row r="43" spans="1:4" x14ac:dyDescent="0.2">
      <c r="A43" s="13" t="s">
        <v>2</v>
      </c>
      <c r="B43" s="13">
        <v>2.44</v>
      </c>
      <c r="C43" s="13">
        <v>2.4</v>
      </c>
      <c r="D43">
        <f t="shared" ref="D43:D44" si="7">AVERAGE(B43:C43)</f>
        <v>2.42</v>
      </c>
    </row>
    <row r="44" spans="1:4" x14ac:dyDescent="0.2">
      <c r="A44" s="13" t="s">
        <v>3</v>
      </c>
      <c r="B44" s="13">
        <v>2.34</v>
      </c>
      <c r="C44" s="13">
        <v>2.125</v>
      </c>
      <c r="D44">
        <f t="shared" si="7"/>
        <v>2.2324999999999999</v>
      </c>
    </row>
    <row r="46" spans="1:4" x14ac:dyDescent="0.2">
      <c r="A46" s="13" t="s">
        <v>90</v>
      </c>
      <c r="B46" s="13" t="s">
        <v>88</v>
      </c>
      <c r="C46" s="13" t="s">
        <v>16</v>
      </c>
    </row>
    <row r="47" spans="1:4" x14ac:dyDescent="0.2">
      <c r="A47" s="13" t="s">
        <v>8</v>
      </c>
      <c r="B47" s="13" t="s">
        <v>4</v>
      </c>
      <c r="C47" s="13" t="s">
        <v>4</v>
      </c>
    </row>
    <row r="48" spans="1:4" x14ac:dyDescent="0.2">
      <c r="A48" s="13" t="s">
        <v>1</v>
      </c>
      <c r="B48" s="13">
        <v>16.88</v>
      </c>
      <c r="C48" s="13"/>
      <c r="D48">
        <f>AVERAGE(B48:C48)</f>
        <v>16.88</v>
      </c>
    </row>
    <row r="49" spans="1:4" x14ac:dyDescent="0.2">
      <c r="A49" s="13" t="s">
        <v>2</v>
      </c>
      <c r="B49" s="13">
        <v>12.43</v>
      </c>
      <c r="C49" s="13">
        <v>15.43</v>
      </c>
      <c r="D49">
        <f t="shared" ref="D49:D50" si="8">AVERAGE(B49:C49)</f>
        <v>13.93</v>
      </c>
    </row>
    <row r="50" spans="1:4" x14ac:dyDescent="0.2">
      <c r="A50" s="13" t="s">
        <v>3</v>
      </c>
      <c r="B50" s="13">
        <v>11.83</v>
      </c>
      <c r="C50" s="13">
        <v>11.75</v>
      </c>
      <c r="D50">
        <f t="shared" si="8"/>
        <v>11.79</v>
      </c>
    </row>
    <row r="51" spans="1:4" x14ac:dyDescent="0.2">
      <c r="A51" s="13"/>
      <c r="B51" s="13"/>
      <c r="C51" s="13"/>
    </row>
    <row r="52" spans="1:4" x14ac:dyDescent="0.2">
      <c r="A52" s="13" t="s">
        <v>9</v>
      </c>
      <c r="B52" s="13" t="s">
        <v>0</v>
      </c>
      <c r="C52" s="13" t="s">
        <v>4</v>
      </c>
    </row>
    <row r="53" spans="1:4" x14ac:dyDescent="0.2">
      <c r="A53" s="13" t="s">
        <v>1</v>
      </c>
      <c r="B53" s="13">
        <v>2.7</v>
      </c>
      <c r="C53" s="13"/>
      <c r="D53">
        <f>AVERAGE(B53:C53)</f>
        <v>2.7</v>
      </c>
    </row>
    <row r="54" spans="1:4" x14ac:dyDescent="0.2">
      <c r="A54" s="13" t="s">
        <v>2</v>
      </c>
      <c r="B54" s="13">
        <v>2.04</v>
      </c>
      <c r="C54" s="13">
        <v>2.3149999999999999</v>
      </c>
      <c r="D54">
        <f t="shared" ref="D54:D55" si="9">AVERAGE(B54:C54)</f>
        <v>2.1775000000000002</v>
      </c>
    </row>
    <row r="55" spans="1:4" x14ac:dyDescent="0.2">
      <c r="A55" s="13" t="s">
        <v>3</v>
      </c>
      <c r="B55" s="13">
        <v>2.5299999999999998</v>
      </c>
      <c r="C55" s="13">
        <v>2.59</v>
      </c>
      <c r="D55">
        <f t="shared" si="9"/>
        <v>2.5599999999999996</v>
      </c>
    </row>
    <row r="57" spans="1:4" x14ac:dyDescent="0.2">
      <c r="A57" s="11" t="s">
        <v>5</v>
      </c>
      <c r="B57" s="11" t="s">
        <v>43</v>
      </c>
      <c r="C57" s="11"/>
    </row>
    <row r="58" spans="1:4" x14ac:dyDescent="0.2">
      <c r="A58" s="11" t="s">
        <v>8</v>
      </c>
      <c r="B58" s="11"/>
      <c r="C58" s="11"/>
    </row>
    <row r="59" spans="1:4" x14ac:dyDescent="0.2">
      <c r="A59" s="11"/>
      <c r="B59" s="11" t="s">
        <v>0</v>
      </c>
      <c r="C59" s="11" t="s">
        <v>4</v>
      </c>
    </row>
    <row r="60" spans="1:4" x14ac:dyDescent="0.2">
      <c r="A60" s="11" t="s">
        <v>1</v>
      </c>
      <c r="B60" s="11">
        <v>17</v>
      </c>
      <c r="C60" s="11">
        <v>16.8</v>
      </c>
      <c r="D60">
        <f>AVERAGE(B60:C60)</f>
        <v>16.899999999999999</v>
      </c>
    </row>
    <row r="61" spans="1:4" x14ac:dyDescent="0.2">
      <c r="A61" s="11" t="s">
        <v>2</v>
      </c>
      <c r="B61" s="11">
        <v>18.3</v>
      </c>
      <c r="C61" s="11">
        <v>16.100000000000001</v>
      </c>
      <c r="D61">
        <f t="shared" ref="D61:D62" si="10">AVERAGE(B61:C61)</f>
        <v>17.200000000000003</v>
      </c>
    </row>
    <row r="62" spans="1:4" x14ac:dyDescent="0.2">
      <c r="A62" s="11" t="s">
        <v>3</v>
      </c>
      <c r="B62" s="11">
        <v>18</v>
      </c>
      <c r="C62" s="11"/>
      <c r="D62">
        <f t="shared" si="10"/>
        <v>18</v>
      </c>
    </row>
    <row r="63" spans="1:4" x14ac:dyDescent="0.2">
      <c r="A63" s="11"/>
      <c r="B63" s="11"/>
      <c r="C63" s="11"/>
    </row>
    <row r="64" spans="1:4" x14ac:dyDescent="0.2">
      <c r="A64" s="11" t="s">
        <v>7</v>
      </c>
      <c r="B64" s="11"/>
      <c r="C64" s="11"/>
    </row>
    <row r="65" spans="1:4" x14ac:dyDescent="0.2">
      <c r="A65" s="11"/>
      <c r="B65" s="11" t="s">
        <v>0</v>
      </c>
      <c r="C65" s="11" t="s">
        <v>4</v>
      </c>
    </row>
    <row r="66" spans="1:4" x14ac:dyDescent="0.2">
      <c r="A66" s="11" t="s">
        <v>1</v>
      </c>
      <c r="B66" s="11">
        <v>2.4</v>
      </c>
      <c r="C66" s="11">
        <v>2.1</v>
      </c>
      <c r="D66">
        <f>AVERAGE(B66:C66)</f>
        <v>2.25</v>
      </c>
    </row>
    <row r="67" spans="1:4" x14ac:dyDescent="0.2">
      <c r="A67" s="11" t="s">
        <v>2</v>
      </c>
      <c r="B67" s="11">
        <v>2.5</v>
      </c>
      <c r="C67" s="11">
        <v>2.2999999999999998</v>
      </c>
      <c r="D67">
        <f t="shared" ref="D67:D68" si="11">AVERAGE(B67:C67)</f>
        <v>2.4</v>
      </c>
    </row>
    <row r="68" spans="1:4" x14ac:dyDescent="0.2">
      <c r="A68" s="11" t="s">
        <v>3</v>
      </c>
      <c r="B68" s="11">
        <v>2.4</v>
      </c>
      <c r="C68" s="11"/>
      <c r="D68">
        <f t="shared" si="11"/>
        <v>2.4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C3781-BDFD-2947-8D7C-A97B12959E8C}">
  <dimension ref="A1:D22"/>
  <sheetViews>
    <sheetView workbookViewId="0">
      <selection activeCell="N76" sqref="N76"/>
    </sheetView>
  </sheetViews>
  <sheetFormatPr baseColWidth="10" defaultRowHeight="16" x14ac:dyDescent="0.2"/>
  <sheetData>
    <row r="1" spans="1:4" x14ac:dyDescent="0.2">
      <c r="A1" s="21" t="s">
        <v>116</v>
      </c>
      <c r="B1" s="21" t="s">
        <v>13</v>
      </c>
      <c r="C1" s="21" t="s">
        <v>16</v>
      </c>
    </row>
    <row r="2" spans="1:4" x14ac:dyDescent="0.2">
      <c r="A2" s="21" t="s">
        <v>8</v>
      </c>
      <c r="B2" s="21" t="s">
        <v>61</v>
      </c>
      <c r="C2" s="21" t="s">
        <v>111</v>
      </c>
    </row>
    <row r="3" spans="1:4" x14ac:dyDescent="0.2">
      <c r="A3" s="21" t="s">
        <v>1</v>
      </c>
      <c r="B3" s="21"/>
      <c r="C3" s="21"/>
    </row>
    <row r="4" spans="1:4" x14ac:dyDescent="0.2">
      <c r="A4" s="21" t="s">
        <v>2</v>
      </c>
      <c r="B4" s="21"/>
      <c r="C4" s="21"/>
    </row>
    <row r="5" spans="1:4" x14ac:dyDescent="0.2">
      <c r="A5" s="21" t="s">
        <v>3</v>
      </c>
      <c r="B5" s="21"/>
      <c r="C5" s="21"/>
    </row>
    <row r="6" spans="1:4" x14ac:dyDescent="0.2">
      <c r="A6" s="21"/>
      <c r="B6" s="21"/>
      <c r="C6" s="21"/>
    </row>
    <row r="7" spans="1:4" x14ac:dyDescent="0.2">
      <c r="A7" s="21" t="s">
        <v>7</v>
      </c>
      <c r="B7" s="21" t="s">
        <v>61</v>
      </c>
      <c r="C7" s="21" t="s">
        <v>111</v>
      </c>
    </row>
    <row r="8" spans="1:4" x14ac:dyDescent="0.2">
      <c r="A8" s="21" t="s">
        <v>1</v>
      </c>
      <c r="B8" s="21"/>
      <c r="C8" s="21"/>
    </row>
    <row r="9" spans="1:4" x14ac:dyDescent="0.2">
      <c r="A9" s="21" t="s">
        <v>2</v>
      </c>
      <c r="B9" s="21"/>
      <c r="C9" s="21"/>
    </row>
    <row r="10" spans="1:4" x14ac:dyDescent="0.2">
      <c r="A10" s="21" t="s">
        <v>3</v>
      </c>
      <c r="B10" s="21"/>
      <c r="C10" s="21"/>
    </row>
    <row r="13" spans="1:4" x14ac:dyDescent="0.2">
      <c r="A13" s="7" t="s">
        <v>117</v>
      </c>
      <c r="B13" s="7" t="s">
        <v>14</v>
      </c>
      <c r="C13" s="7" t="s">
        <v>17</v>
      </c>
    </row>
    <row r="14" spans="1:4" x14ac:dyDescent="0.2">
      <c r="A14" s="7" t="s">
        <v>8</v>
      </c>
      <c r="B14" s="7" t="s">
        <v>61</v>
      </c>
      <c r="C14" s="7" t="s">
        <v>111</v>
      </c>
      <c r="D14" s="8"/>
    </row>
    <row r="15" spans="1:4" x14ac:dyDescent="0.2">
      <c r="A15" s="7" t="s">
        <v>1</v>
      </c>
      <c r="B15" s="7">
        <v>17.38</v>
      </c>
      <c r="C15" s="7">
        <v>16.079999999999998</v>
      </c>
    </row>
    <row r="16" spans="1:4" x14ac:dyDescent="0.2">
      <c r="A16" s="7" t="s">
        <v>2</v>
      </c>
      <c r="B16" s="7">
        <v>10.93</v>
      </c>
      <c r="C16" s="7">
        <v>16.64</v>
      </c>
    </row>
    <row r="17" spans="1:3" x14ac:dyDescent="0.2">
      <c r="A17" s="7" t="s">
        <v>3</v>
      </c>
      <c r="B17" s="7">
        <v>8.27</v>
      </c>
      <c r="C17" s="7">
        <v>8</v>
      </c>
    </row>
    <row r="18" spans="1:3" x14ac:dyDescent="0.2">
      <c r="A18" s="7"/>
      <c r="B18" s="7"/>
      <c r="C18" s="7"/>
    </row>
    <row r="19" spans="1:3" x14ac:dyDescent="0.2">
      <c r="A19" s="7" t="s">
        <v>7</v>
      </c>
      <c r="B19" s="7" t="s">
        <v>61</v>
      </c>
      <c r="C19" s="7" t="s">
        <v>111</v>
      </c>
    </row>
    <row r="20" spans="1:3" x14ac:dyDescent="0.2">
      <c r="A20" s="7" t="s">
        <v>1</v>
      </c>
      <c r="B20" s="7">
        <v>2.8</v>
      </c>
      <c r="C20" s="7">
        <v>2.93</v>
      </c>
    </row>
    <row r="21" spans="1:3" x14ac:dyDescent="0.2">
      <c r="A21" s="7" t="s">
        <v>2</v>
      </c>
      <c r="B21" s="7">
        <v>2.09</v>
      </c>
      <c r="C21" s="7">
        <v>2.8</v>
      </c>
    </row>
    <row r="22" spans="1:3" x14ac:dyDescent="0.2">
      <c r="A22" s="7" t="s">
        <v>3</v>
      </c>
      <c r="B22" s="7">
        <v>2.42</v>
      </c>
      <c r="C22" s="7">
        <v>2.25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98B44-DA32-2E42-A067-DC988D276715}">
  <dimension ref="A1:F21"/>
  <sheetViews>
    <sheetView workbookViewId="0">
      <selection activeCell="E14" sqref="E14"/>
    </sheetView>
  </sheetViews>
  <sheetFormatPr baseColWidth="10" defaultRowHeight="16" x14ac:dyDescent="0.2"/>
  <sheetData>
    <row r="1" spans="1:6" x14ac:dyDescent="0.2">
      <c r="A1" t="s">
        <v>22</v>
      </c>
      <c r="B1" t="s">
        <v>10</v>
      </c>
      <c r="C1" t="s">
        <v>95</v>
      </c>
      <c r="D1" t="s">
        <v>96</v>
      </c>
      <c r="E1" t="s">
        <v>97</v>
      </c>
      <c r="F1" t="s">
        <v>98</v>
      </c>
    </row>
    <row r="2" spans="1:6" x14ac:dyDescent="0.2">
      <c r="A2" t="s">
        <v>8</v>
      </c>
      <c r="B2" t="s">
        <v>36</v>
      </c>
      <c r="C2" t="s">
        <v>37</v>
      </c>
      <c r="D2" t="s">
        <v>11</v>
      </c>
      <c r="E2" t="s">
        <v>37</v>
      </c>
      <c r="F2" t="s">
        <v>93</v>
      </c>
    </row>
    <row r="3" spans="1:6" x14ac:dyDescent="0.2">
      <c r="A3" t="s">
        <v>1</v>
      </c>
      <c r="B3">
        <v>17.752000000000002</v>
      </c>
      <c r="C3">
        <v>15.676666666666668</v>
      </c>
      <c r="D3">
        <v>17.64</v>
      </c>
      <c r="E3">
        <v>17.486666666666668</v>
      </c>
      <c r="F3">
        <v>11.6785</v>
      </c>
    </row>
    <row r="4" spans="1:6" x14ac:dyDescent="0.2">
      <c r="A4" t="s">
        <v>2</v>
      </c>
      <c r="B4">
        <v>19.932000000000002</v>
      </c>
      <c r="C4">
        <v>18.945</v>
      </c>
      <c r="D4">
        <v>20.572499999999998</v>
      </c>
      <c r="E4">
        <v>18.446666666666669</v>
      </c>
      <c r="F4">
        <v>12.824000000000002</v>
      </c>
    </row>
    <row r="5" spans="1:6" x14ac:dyDescent="0.2">
      <c r="A5" t="s">
        <v>3</v>
      </c>
      <c r="B5">
        <v>16.329166666666666</v>
      </c>
      <c r="C5">
        <v>16.876666666666669</v>
      </c>
      <c r="D5">
        <v>17.175000000000001</v>
      </c>
      <c r="E5">
        <v>16.708333333333332</v>
      </c>
      <c r="F5">
        <v>9.2459999999999987</v>
      </c>
    </row>
    <row r="7" spans="1:6" x14ac:dyDescent="0.2">
      <c r="A7" t="s">
        <v>7</v>
      </c>
      <c r="B7" t="s">
        <v>36</v>
      </c>
      <c r="C7" t="s">
        <v>37</v>
      </c>
      <c r="D7" t="s">
        <v>11</v>
      </c>
      <c r="E7" t="s">
        <v>37</v>
      </c>
      <c r="F7" t="s">
        <v>93</v>
      </c>
    </row>
    <row r="8" spans="1:6" x14ac:dyDescent="0.2">
      <c r="A8" t="s">
        <v>1</v>
      </c>
      <c r="B8">
        <v>3.093</v>
      </c>
      <c r="C8">
        <v>3.07</v>
      </c>
      <c r="D8">
        <v>3.2825000000000002</v>
      </c>
      <c r="E8">
        <v>2.8916666666666671</v>
      </c>
      <c r="F8">
        <v>2.8594999999999997</v>
      </c>
    </row>
    <row r="9" spans="1:6" x14ac:dyDescent="0.2">
      <c r="A9" t="s">
        <v>2</v>
      </c>
      <c r="B9">
        <v>2.6630000000000003</v>
      </c>
      <c r="C9">
        <v>2.6216666666666666</v>
      </c>
      <c r="D9">
        <v>2.4649999999999999</v>
      </c>
      <c r="E9">
        <v>2.4783333333333335</v>
      </c>
      <c r="F9">
        <v>2.3151000000000002</v>
      </c>
    </row>
    <row r="10" spans="1:6" x14ac:dyDescent="0.2">
      <c r="A10" t="s">
        <v>3</v>
      </c>
      <c r="B10">
        <v>2.1783333333333332</v>
      </c>
      <c r="C10">
        <v>2.1858333333333331</v>
      </c>
      <c r="D10">
        <v>2.6262499999999998</v>
      </c>
      <c r="E10">
        <v>2.3641666666666667</v>
      </c>
      <c r="F10">
        <v>2.6894999999999998</v>
      </c>
    </row>
    <row r="12" spans="1:6" x14ac:dyDescent="0.2">
      <c r="A12" t="s">
        <v>99</v>
      </c>
      <c r="B12" t="s">
        <v>100</v>
      </c>
      <c r="C12" t="s">
        <v>101</v>
      </c>
    </row>
    <row r="13" spans="1:6" x14ac:dyDescent="0.2">
      <c r="A13" t="s">
        <v>8</v>
      </c>
      <c r="B13" t="s">
        <v>61</v>
      </c>
      <c r="C13" t="s">
        <v>0</v>
      </c>
    </row>
    <row r="14" spans="1:6" x14ac:dyDescent="0.2">
      <c r="A14" t="s">
        <v>1</v>
      </c>
      <c r="B14">
        <v>15.66923076923077</v>
      </c>
      <c r="C14">
        <v>15.234166666666667</v>
      </c>
    </row>
    <row r="15" spans="1:6" x14ac:dyDescent="0.2">
      <c r="A15" t="s">
        <v>2</v>
      </c>
      <c r="B15">
        <v>11.3125</v>
      </c>
      <c r="C15">
        <v>10.979999999999999</v>
      </c>
    </row>
    <row r="16" spans="1:6" x14ac:dyDescent="0.2">
      <c r="A16" t="s">
        <v>3</v>
      </c>
      <c r="B16">
        <v>12.456666666666665</v>
      </c>
      <c r="C16">
        <v>9.4550000000000001</v>
      </c>
    </row>
    <row r="18" spans="1:3" x14ac:dyDescent="0.2">
      <c r="A18" t="s">
        <v>7</v>
      </c>
      <c r="B18" t="s">
        <v>102</v>
      </c>
      <c r="C18" t="s">
        <v>103</v>
      </c>
    </row>
    <row r="19" spans="1:3" x14ac:dyDescent="0.2">
      <c r="A19" t="s">
        <v>1</v>
      </c>
      <c r="B19">
        <v>2.8406504065040656</v>
      </c>
      <c r="C19">
        <v>2.9735365853658537</v>
      </c>
    </row>
    <row r="20" spans="1:3" x14ac:dyDescent="0.2">
      <c r="A20" t="s">
        <v>2</v>
      </c>
      <c r="B20">
        <v>2.2616666666666667</v>
      </c>
      <c r="C20">
        <v>2.415</v>
      </c>
    </row>
    <row r="21" spans="1:3" x14ac:dyDescent="0.2">
      <c r="A21" t="s">
        <v>3</v>
      </c>
      <c r="B21">
        <v>2.52</v>
      </c>
      <c r="C21">
        <v>2.6150000000000002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0"/>
  <sheetViews>
    <sheetView topLeftCell="B6" zoomScale="75" zoomScaleNormal="341" workbookViewId="0">
      <selection activeCell="B70" sqref="B70"/>
    </sheetView>
  </sheetViews>
  <sheetFormatPr baseColWidth="10" defaultRowHeight="16" x14ac:dyDescent="0.2"/>
  <sheetData>
    <row r="1" spans="1:16" x14ac:dyDescent="0.2">
      <c r="A1" s="1" t="s">
        <v>23</v>
      </c>
      <c r="B1" s="1" t="s">
        <v>0</v>
      </c>
      <c r="C1" s="1" t="s">
        <v>4</v>
      </c>
      <c r="F1" s="12" t="s">
        <v>24</v>
      </c>
      <c r="G1" s="12" t="s">
        <v>10</v>
      </c>
      <c r="H1" s="12" t="s">
        <v>4</v>
      </c>
      <c r="J1" s="13" t="s">
        <v>25</v>
      </c>
      <c r="K1" s="13" t="s">
        <v>10</v>
      </c>
      <c r="L1" s="13" t="s">
        <v>26</v>
      </c>
      <c r="N1" s="3" t="s">
        <v>31</v>
      </c>
      <c r="O1" s="3" t="s">
        <v>21</v>
      </c>
      <c r="P1" s="3" t="s">
        <v>21</v>
      </c>
    </row>
    <row r="2" spans="1:16" x14ac:dyDescent="0.2">
      <c r="A2" s="1" t="s">
        <v>6</v>
      </c>
      <c r="B2" s="1" t="s">
        <v>21</v>
      </c>
      <c r="C2" s="1" t="s">
        <v>21</v>
      </c>
      <c r="F2" s="12" t="s">
        <v>20</v>
      </c>
      <c r="G2" s="12" t="s">
        <v>21</v>
      </c>
      <c r="H2" s="12" t="s">
        <v>21</v>
      </c>
      <c r="J2" s="13" t="s">
        <v>22</v>
      </c>
      <c r="K2" s="13" t="s">
        <v>21</v>
      </c>
      <c r="L2" s="13" t="s">
        <v>21</v>
      </c>
      <c r="N2" s="3" t="s">
        <v>8</v>
      </c>
      <c r="O2" s="3" t="s">
        <v>10</v>
      </c>
      <c r="P2" s="3" t="s">
        <v>4</v>
      </c>
    </row>
    <row r="3" spans="1:16" x14ac:dyDescent="0.2">
      <c r="A3" s="1" t="s">
        <v>1</v>
      </c>
      <c r="B3" s="1">
        <v>18.64</v>
      </c>
      <c r="C3" s="1">
        <v>12.841249999999999</v>
      </c>
      <c r="F3" s="12" t="s">
        <v>1</v>
      </c>
      <c r="G3" s="12">
        <v>19.3</v>
      </c>
      <c r="H3" s="12">
        <v>17.1033333333333</v>
      </c>
      <c r="J3" s="13" t="s">
        <v>1</v>
      </c>
      <c r="K3" s="13">
        <v>15</v>
      </c>
      <c r="L3" s="13">
        <v>15.6</v>
      </c>
      <c r="N3" s="3" t="s">
        <v>1</v>
      </c>
      <c r="O3" s="3">
        <v>18.43</v>
      </c>
      <c r="P3" s="3">
        <v>17.955000000000002</v>
      </c>
    </row>
    <row r="4" spans="1:16" x14ac:dyDescent="0.2">
      <c r="A4" s="1" t="s">
        <v>2</v>
      </c>
      <c r="B4" s="1">
        <v>17.225000000000001</v>
      </c>
      <c r="C4" s="1">
        <v>10.305</v>
      </c>
      <c r="F4" s="12" t="s">
        <v>2</v>
      </c>
      <c r="G4" s="12">
        <v>21.6</v>
      </c>
      <c r="H4" s="12">
        <v>20.399999999999999</v>
      </c>
      <c r="J4" s="13" t="s">
        <v>2</v>
      </c>
      <c r="K4" s="13">
        <v>20.049999999999997</v>
      </c>
      <c r="L4" s="13">
        <v>17.866666666666664</v>
      </c>
      <c r="N4" s="3" t="s">
        <v>2</v>
      </c>
      <c r="O4" s="3">
        <v>22</v>
      </c>
      <c r="P4" s="3">
        <v>17.734999999999999</v>
      </c>
    </row>
    <row r="5" spans="1:16" x14ac:dyDescent="0.2">
      <c r="A5" s="1" t="s">
        <v>3</v>
      </c>
      <c r="B5" s="1">
        <v>15.440000000000001</v>
      </c>
      <c r="C5" s="1">
        <v>7.7566666666666668</v>
      </c>
      <c r="F5" s="12" t="s">
        <v>3</v>
      </c>
      <c r="G5" s="12"/>
      <c r="H5" s="12">
        <v>16.8</v>
      </c>
      <c r="J5" s="13" t="s">
        <v>3</v>
      </c>
      <c r="K5" s="13">
        <v>16.8</v>
      </c>
      <c r="L5" s="13">
        <v>17.533333333333335</v>
      </c>
      <c r="N5" s="3" t="s">
        <v>3</v>
      </c>
      <c r="O5" s="3">
        <v>17.920000000000002</v>
      </c>
      <c r="P5" s="3">
        <v>15.45</v>
      </c>
    </row>
    <row r="6" spans="1:16" x14ac:dyDescent="0.2">
      <c r="A6" s="1"/>
      <c r="B6" s="1"/>
      <c r="C6" s="1"/>
      <c r="F6" s="12"/>
      <c r="G6" s="12"/>
      <c r="H6" s="12"/>
      <c r="J6" s="13"/>
      <c r="K6" s="13"/>
      <c r="L6" s="13"/>
      <c r="N6" s="3"/>
      <c r="O6" s="3"/>
      <c r="P6" s="3"/>
    </row>
    <row r="7" spans="1:16" x14ac:dyDescent="0.2">
      <c r="A7" s="1" t="s">
        <v>7</v>
      </c>
      <c r="B7" s="1"/>
      <c r="C7" s="1"/>
      <c r="F7" s="12" t="s">
        <v>7</v>
      </c>
      <c r="G7" s="12" t="s">
        <v>0</v>
      </c>
      <c r="H7" s="12" t="s">
        <v>4</v>
      </c>
      <c r="J7" s="13" t="s">
        <v>7</v>
      </c>
      <c r="K7" s="13" t="s">
        <v>0</v>
      </c>
      <c r="L7" s="13" t="s">
        <v>4</v>
      </c>
      <c r="N7" s="3" t="s">
        <v>7</v>
      </c>
      <c r="O7" s="3" t="s">
        <v>0</v>
      </c>
      <c r="P7" s="3" t="s">
        <v>4</v>
      </c>
    </row>
    <row r="8" spans="1:16" x14ac:dyDescent="0.2">
      <c r="A8" s="1"/>
      <c r="B8" s="1" t="s">
        <v>10</v>
      </c>
      <c r="C8" s="1" t="s">
        <v>30</v>
      </c>
      <c r="F8" s="12" t="s">
        <v>1</v>
      </c>
      <c r="G8" s="12">
        <v>3.05</v>
      </c>
      <c r="H8" s="12">
        <v>3.2100000000000004</v>
      </c>
      <c r="J8" s="13" t="s">
        <v>1</v>
      </c>
      <c r="K8" s="13">
        <v>2.8</v>
      </c>
      <c r="L8" s="13">
        <v>3.0333333333333332</v>
      </c>
      <c r="N8" s="3" t="s">
        <v>1</v>
      </c>
      <c r="O8" s="3">
        <v>3.18</v>
      </c>
      <c r="P8" s="3">
        <v>2.9524999999999997</v>
      </c>
    </row>
    <row r="9" spans="1:16" x14ac:dyDescent="0.2">
      <c r="A9" s="1" t="s">
        <v>1</v>
      </c>
      <c r="B9" s="1">
        <v>3.4249999999999998</v>
      </c>
      <c r="C9" s="1">
        <v>2.9862500000000001</v>
      </c>
      <c r="F9" s="12" t="s">
        <v>2</v>
      </c>
      <c r="G9" s="12">
        <v>2.25</v>
      </c>
      <c r="H9" s="12">
        <v>2.5249999999999999</v>
      </c>
      <c r="J9" s="13" t="s">
        <v>2</v>
      </c>
      <c r="K9" s="13">
        <v>2.8250000000000002</v>
      </c>
      <c r="L9" s="13">
        <v>2.7333333333333329</v>
      </c>
      <c r="N9" s="3" t="s">
        <v>2</v>
      </c>
      <c r="O9" s="3">
        <v>2.86</v>
      </c>
      <c r="P9" s="3">
        <v>2.6274999999999999</v>
      </c>
    </row>
    <row r="10" spans="1:16" x14ac:dyDescent="0.2">
      <c r="A10" s="1" t="s">
        <v>2</v>
      </c>
      <c r="B10" s="1">
        <v>2.61</v>
      </c>
      <c r="C10" s="1">
        <v>2.4339999999999997</v>
      </c>
      <c r="F10" s="12" t="s">
        <v>3</v>
      </c>
      <c r="G10" s="12"/>
      <c r="H10" s="12">
        <v>2.7199999999999998</v>
      </c>
      <c r="J10" s="13" t="s">
        <v>3</v>
      </c>
      <c r="K10" s="13">
        <v>2.2999999999999998</v>
      </c>
      <c r="L10" s="13">
        <v>2.3133333333333335</v>
      </c>
      <c r="N10" s="3" t="s">
        <v>3</v>
      </c>
      <c r="O10" s="3">
        <v>2.37</v>
      </c>
      <c r="P10" s="3">
        <v>2.2949999999999999</v>
      </c>
    </row>
    <row r="11" spans="1:16" x14ac:dyDescent="0.2">
      <c r="A11" s="1" t="s">
        <v>3</v>
      </c>
      <c r="B11" s="1">
        <v>2.0949999999999998</v>
      </c>
      <c r="C11" s="1">
        <v>2.7833333333333332</v>
      </c>
    </row>
    <row r="12" spans="1:16" x14ac:dyDescent="0.2">
      <c r="A12" s="8"/>
      <c r="B12" s="8"/>
      <c r="C12" s="8"/>
    </row>
    <row r="15" spans="1:16" x14ac:dyDescent="0.2">
      <c r="I15" t="s">
        <v>1</v>
      </c>
      <c r="J15" t="s">
        <v>0</v>
      </c>
      <c r="K15" t="s">
        <v>4</v>
      </c>
    </row>
    <row r="16" spans="1:16" x14ac:dyDescent="0.2">
      <c r="A16" t="s">
        <v>1</v>
      </c>
      <c r="B16" t="s">
        <v>0</v>
      </c>
      <c r="C16" t="s">
        <v>4</v>
      </c>
      <c r="I16" t="s">
        <v>25</v>
      </c>
      <c r="J16">
        <f>K8</f>
        <v>2.8</v>
      </c>
      <c r="K16">
        <f>L8</f>
        <v>3.0333333333333332</v>
      </c>
    </row>
    <row r="17" spans="1:11" x14ac:dyDescent="0.2">
      <c r="A17" t="s">
        <v>25</v>
      </c>
      <c r="B17">
        <v>15</v>
      </c>
      <c r="C17">
        <v>15.6</v>
      </c>
      <c r="I17" t="s">
        <v>24</v>
      </c>
      <c r="J17">
        <f>G8</f>
        <v>3.05</v>
      </c>
      <c r="K17">
        <f>H8</f>
        <v>3.2100000000000004</v>
      </c>
    </row>
    <row r="18" spans="1:11" x14ac:dyDescent="0.2">
      <c r="A18" t="s">
        <v>24</v>
      </c>
      <c r="B18">
        <v>19.3</v>
      </c>
      <c r="C18">
        <v>17.103333333333335</v>
      </c>
      <c r="I18" t="s">
        <v>23</v>
      </c>
      <c r="J18" s="8">
        <f>B9</f>
        <v>3.4249999999999998</v>
      </c>
      <c r="K18" s="8">
        <f>C9</f>
        <v>2.9862500000000001</v>
      </c>
    </row>
    <row r="19" spans="1:11" x14ac:dyDescent="0.2">
      <c r="A19" t="s">
        <v>23</v>
      </c>
      <c r="B19" s="8">
        <v>18.158333333333335</v>
      </c>
      <c r="C19" s="8">
        <v>12.841249999999999</v>
      </c>
    </row>
    <row r="22" spans="1:11" x14ac:dyDescent="0.2">
      <c r="A22" t="s">
        <v>27</v>
      </c>
      <c r="B22" t="s">
        <v>0</v>
      </c>
      <c r="C22" t="s">
        <v>4</v>
      </c>
      <c r="I22" t="s">
        <v>27</v>
      </c>
      <c r="J22" t="s">
        <v>0</v>
      </c>
      <c r="K22" t="s">
        <v>4</v>
      </c>
    </row>
    <row r="23" spans="1:11" x14ac:dyDescent="0.2">
      <c r="A23" t="s">
        <v>25</v>
      </c>
      <c r="B23">
        <v>20.049999999999997</v>
      </c>
      <c r="C23">
        <v>17.866666666666664</v>
      </c>
      <c r="I23" t="s">
        <v>25</v>
      </c>
      <c r="J23">
        <f>K9</f>
        <v>2.8250000000000002</v>
      </c>
      <c r="K23">
        <f>L9</f>
        <v>2.7333333333333329</v>
      </c>
    </row>
    <row r="24" spans="1:11" x14ac:dyDescent="0.2">
      <c r="A24" t="s">
        <v>24</v>
      </c>
      <c r="B24">
        <v>21.6</v>
      </c>
      <c r="C24">
        <v>20.399999999999999</v>
      </c>
      <c r="I24" t="s">
        <v>24</v>
      </c>
      <c r="J24">
        <f>G9</f>
        <v>2.25</v>
      </c>
      <c r="K24">
        <f>H9</f>
        <v>2.5249999999999999</v>
      </c>
    </row>
    <row r="25" spans="1:11" x14ac:dyDescent="0.2">
      <c r="A25" t="s">
        <v>23</v>
      </c>
      <c r="B25" s="8">
        <v>17.583333333333336</v>
      </c>
      <c r="C25" s="8">
        <v>10.305</v>
      </c>
      <c r="I25" t="s">
        <v>23</v>
      </c>
      <c r="J25" s="8">
        <f>B10</f>
        <v>2.61</v>
      </c>
      <c r="K25">
        <f>H10</f>
        <v>2.7199999999999998</v>
      </c>
    </row>
    <row r="28" spans="1:11" x14ac:dyDescent="0.2">
      <c r="A28" t="s">
        <v>3</v>
      </c>
      <c r="B28" t="s">
        <v>0</v>
      </c>
      <c r="C28" t="s">
        <v>4</v>
      </c>
      <c r="I28" t="s">
        <v>3</v>
      </c>
      <c r="J28" t="s">
        <v>0</v>
      </c>
      <c r="K28" t="s">
        <v>4</v>
      </c>
    </row>
    <row r="29" spans="1:11" x14ac:dyDescent="0.2">
      <c r="A29" t="s">
        <v>25</v>
      </c>
      <c r="B29">
        <v>16.8</v>
      </c>
      <c r="C29">
        <v>17.533333333333335</v>
      </c>
      <c r="I29" t="s">
        <v>25</v>
      </c>
      <c r="J29">
        <v>2.2999999999999998</v>
      </c>
      <c r="K29">
        <v>2.2999999999999998</v>
      </c>
    </row>
    <row r="30" spans="1:11" x14ac:dyDescent="0.2">
      <c r="A30" t="s">
        <v>24</v>
      </c>
      <c r="B30">
        <v>16.3</v>
      </c>
      <c r="C30">
        <v>16.8</v>
      </c>
      <c r="I30" t="s">
        <v>24</v>
      </c>
      <c r="J30">
        <v>2.2000000000000002</v>
      </c>
      <c r="K30">
        <v>2.8</v>
      </c>
    </row>
    <row r="31" spans="1:11" ht="17" customHeight="1" x14ac:dyDescent="0.2">
      <c r="A31" t="s">
        <v>23</v>
      </c>
      <c r="B31" s="8">
        <v>16.293333333333333</v>
      </c>
      <c r="C31" s="8">
        <v>7.7566666666666668</v>
      </c>
      <c r="I31" t="s">
        <v>23</v>
      </c>
      <c r="J31">
        <v>2.2000000000000002</v>
      </c>
      <c r="K31">
        <v>2.8</v>
      </c>
    </row>
    <row r="36" spans="1:8" x14ac:dyDescent="0.2">
      <c r="A36" t="s">
        <v>28</v>
      </c>
    </row>
    <row r="37" spans="1:8" x14ac:dyDescent="0.2">
      <c r="B37" t="s">
        <v>36</v>
      </c>
      <c r="C37" t="s">
        <v>81</v>
      </c>
      <c r="D37" t="s">
        <v>59</v>
      </c>
      <c r="E37" t="s">
        <v>48</v>
      </c>
      <c r="F37" t="s">
        <v>47</v>
      </c>
      <c r="G37" t="s">
        <v>73</v>
      </c>
    </row>
    <row r="38" spans="1:8" x14ac:dyDescent="0.2">
      <c r="A38" t="s">
        <v>1</v>
      </c>
      <c r="B38">
        <f>AVERAGE('100dB'!B3,'100dB'!B15,'95dB'!B3,'90dB'!B3,'80dB'!B4,'80dB'!B15)</f>
        <v>14.595000000000001</v>
      </c>
      <c r="C38">
        <f>AVERAGE(L3)</f>
        <v>15.6</v>
      </c>
      <c r="D38">
        <f>AVERAGE(H3)</f>
        <v>17.1033333333333</v>
      </c>
      <c r="E38">
        <v>16.606666666666669</v>
      </c>
      <c r="F38">
        <f>AVERAGE(C3)</f>
        <v>12.841249999999999</v>
      </c>
      <c r="G38" s="8">
        <v>17.218846153846151</v>
      </c>
      <c r="H38" t="s">
        <v>53</v>
      </c>
    </row>
    <row r="39" spans="1:8" x14ac:dyDescent="0.2">
      <c r="A39" t="s">
        <v>2</v>
      </c>
      <c r="B39">
        <f>AVERAGE('100dB'!B4,'100dB'!B16,'95dB'!B4,'90dB'!B4,'80dB'!B5,'80dB'!B16)</f>
        <v>15.704999999999998</v>
      </c>
      <c r="C39">
        <f>AVERAGE(L4)</f>
        <v>17.866666666666664</v>
      </c>
      <c r="D39">
        <f>AVERAGE(H4)</f>
        <v>20.399999999999999</v>
      </c>
      <c r="E39">
        <v>17.580000000000002</v>
      </c>
      <c r="F39">
        <f>AVERAGE(C4)</f>
        <v>10.305</v>
      </c>
      <c r="G39" s="8">
        <v>12.7</v>
      </c>
      <c r="H39" t="s">
        <v>56</v>
      </c>
    </row>
    <row r="40" spans="1:8" x14ac:dyDescent="0.2">
      <c r="A40" t="s">
        <v>3</v>
      </c>
      <c r="B40">
        <f>AVERAGE('100dB'!B5,'100dB'!B28,'95dB'!B5,'90dB'!B17,'80dB'!B6)</f>
        <v>13.992000000000001</v>
      </c>
      <c r="C40">
        <f>AVERAGE(L5)</f>
        <v>17.533333333333335</v>
      </c>
      <c r="D40">
        <f>AVERAGE(H5)</f>
        <v>16.8</v>
      </c>
      <c r="E40">
        <v>15.45</v>
      </c>
      <c r="F40">
        <f>AVERAGE(C5)</f>
        <v>7.7566666666666668</v>
      </c>
      <c r="G40" s="8">
        <v>12.5</v>
      </c>
      <c r="H40" t="s">
        <v>58</v>
      </c>
    </row>
    <row r="50" spans="1:7" x14ac:dyDescent="0.2">
      <c r="A50" t="s">
        <v>29</v>
      </c>
    </row>
    <row r="51" spans="1:7" x14ac:dyDescent="0.2">
      <c r="B51" t="s">
        <v>36</v>
      </c>
      <c r="C51" t="s">
        <v>50</v>
      </c>
      <c r="D51" t="s">
        <v>49</v>
      </c>
      <c r="E51" t="s">
        <v>48</v>
      </c>
      <c r="F51" t="s">
        <v>47</v>
      </c>
      <c r="G51" t="s">
        <v>66</v>
      </c>
    </row>
    <row r="52" spans="1:7" x14ac:dyDescent="0.2">
      <c r="A52" t="s">
        <v>1</v>
      </c>
      <c r="B52">
        <f>AVERAGE('100dB'!B8,'100dB'!B20,'95dB'!B8,'90dB'!B8,'80dB'!B9)</f>
        <v>3.032</v>
      </c>
      <c r="C52">
        <f>AVERAGE(L8)</f>
        <v>3.0333333333333332</v>
      </c>
      <c r="D52">
        <f>AVERAGE(H8)</f>
        <v>3.2100000000000004</v>
      </c>
      <c r="E52">
        <v>3.0166666666666662</v>
      </c>
      <c r="F52">
        <f>AVERAGE(C9)</f>
        <v>2.9862500000000001</v>
      </c>
      <c r="G52">
        <v>3.1159756097560978</v>
      </c>
    </row>
    <row r="53" spans="1:7" x14ac:dyDescent="0.2">
      <c r="A53" t="s">
        <v>2</v>
      </c>
      <c r="B53">
        <f>AVERAGE('100dB'!B9,'100dB'!B21,'95dB'!B9,'90dB'!B9,'80dB'!B10,'80dB'!B21)</f>
        <v>2.6093333333333333</v>
      </c>
      <c r="C53">
        <f>AVERAGE(L9)</f>
        <v>2.7333333333333329</v>
      </c>
      <c r="D53">
        <f>AVERAGE(H9)</f>
        <v>2.5249999999999999</v>
      </c>
      <c r="E53">
        <v>2.3699999999999997</v>
      </c>
      <c r="F53">
        <f>C10</f>
        <v>2.4339999999999997</v>
      </c>
      <c r="G53">
        <v>2.25</v>
      </c>
    </row>
    <row r="54" spans="1:7" x14ac:dyDescent="0.2">
      <c r="A54" t="s">
        <v>3</v>
      </c>
      <c r="B54">
        <f>AVERAGE('100dB'!B10,'100dB'!B33,'95dB'!B10,'80dB'!B11)</f>
        <v>2.5162500000000003</v>
      </c>
      <c r="C54">
        <f>L10</f>
        <v>2.3133333333333335</v>
      </c>
      <c r="D54">
        <f>H10</f>
        <v>2.7199999999999998</v>
      </c>
      <c r="E54">
        <v>2.2949999999999999</v>
      </c>
      <c r="F54">
        <f>C11</f>
        <v>2.7833333333333332</v>
      </c>
      <c r="G54">
        <v>2.52</v>
      </c>
    </row>
    <row r="68" spans="1:3" x14ac:dyDescent="0.2">
      <c r="A68" t="s">
        <v>54</v>
      </c>
    </row>
    <row r="69" spans="1:3" x14ac:dyDescent="0.2">
      <c r="A69" s="7">
        <v>17.36</v>
      </c>
      <c r="B69" t="s">
        <v>52</v>
      </c>
    </row>
    <row r="70" spans="1:3" x14ac:dyDescent="0.2">
      <c r="A70" s="3">
        <v>19.920000000000002</v>
      </c>
      <c r="B70" t="s">
        <v>52</v>
      </c>
    </row>
    <row r="71" spans="1:3" x14ac:dyDescent="0.2">
      <c r="A71" s="1">
        <v>18.43</v>
      </c>
      <c r="B71">
        <v>95</v>
      </c>
    </row>
    <row r="72" spans="1:3" x14ac:dyDescent="0.2">
      <c r="A72" s="4">
        <v>19.3</v>
      </c>
      <c r="B72">
        <v>90</v>
      </c>
    </row>
    <row r="73" spans="1:3" x14ac:dyDescent="0.2">
      <c r="A73" s="1">
        <v>14.5</v>
      </c>
      <c r="B73">
        <v>80</v>
      </c>
    </row>
    <row r="74" spans="1:3" x14ac:dyDescent="0.2">
      <c r="A74" s="2">
        <v>15.5</v>
      </c>
      <c r="B74">
        <v>80</v>
      </c>
      <c r="C74" t="s">
        <v>69</v>
      </c>
    </row>
    <row r="75" spans="1:3" x14ac:dyDescent="0.2">
      <c r="A75">
        <f>AVERAGE(A69:A74)</f>
        <v>17.501666666666669</v>
      </c>
      <c r="B75">
        <f>STDEV(A69:A74)</f>
        <v>2.1438695544894131</v>
      </c>
      <c r="C75">
        <v>0.87523108059800003</v>
      </c>
    </row>
    <row r="76" spans="1:3" x14ac:dyDescent="0.2">
      <c r="A76" t="s">
        <v>55</v>
      </c>
    </row>
    <row r="77" spans="1:3" x14ac:dyDescent="0.2">
      <c r="A77" s="7">
        <v>16.850000000000001</v>
      </c>
      <c r="B77" t="s">
        <v>52</v>
      </c>
    </row>
    <row r="78" spans="1:3" x14ac:dyDescent="0.2">
      <c r="A78" s="3">
        <v>17.600000000000001</v>
      </c>
      <c r="B78" t="s">
        <v>52</v>
      </c>
    </row>
    <row r="79" spans="1:3" x14ac:dyDescent="0.2">
      <c r="A79" s="1">
        <v>22</v>
      </c>
      <c r="B79">
        <v>95</v>
      </c>
    </row>
    <row r="80" spans="1:3" x14ac:dyDescent="0.2">
      <c r="A80" s="4">
        <v>21.6</v>
      </c>
      <c r="B80">
        <v>90</v>
      </c>
    </row>
    <row r="81" spans="1:3" x14ac:dyDescent="0.2">
      <c r="A81" s="1">
        <v>19.899999999999999</v>
      </c>
      <c r="B81">
        <v>80</v>
      </c>
    </row>
    <row r="82" spans="1:3" x14ac:dyDescent="0.2">
      <c r="A82" s="2">
        <v>20.2</v>
      </c>
      <c r="B82">
        <v>80</v>
      </c>
      <c r="C82" t="s">
        <v>69</v>
      </c>
    </row>
    <row r="83" spans="1:3" x14ac:dyDescent="0.2">
      <c r="A83">
        <f>AVERAGE(A77:A82)</f>
        <v>19.69166666666667</v>
      </c>
      <c r="B83">
        <f>STDEV(A77:A82)</f>
        <v>2.0843264299688435</v>
      </c>
      <c r="C83">
        <v>0.850922701803</v>
      </c>
    </row>
    <row r="84" spans="1:3" x14ac:dyDescent="0.2">
      <c r="A84" t="s">
        <v>57</v>
      </c>
    </row>
    <row r="85" spans="1:3" x14ac:dyDescent="0.2">
      <c r="A85" s="7">
        <v>15.38</v>
      </c>
      <c r="B85" t="s">
        <v>52</v>
      </c>
    </row>
    <row r="86" spans="1:3" x14ac:dyDescent="0.2">
      <c r="A86" s="10">
        <v>15.5</v>
      </c>
      <c r="B86" t="s">
        <v>52</v>
      </c>
    </row>
    <row r="87" spans="1:3" x14ac:dyDescent="0.2">
      <c r="A87" s="1">
        <v>17.920000000000002</v>
      </c>
      <c r="B87">
        <v>95</v>
      </c>
    </row>
    <row r="88" spans="1:3" x14ac:dyDescent="0.2">
      <c r="A88" s="5">
        <v>15.8</v>
      </c>
      <c r="B88">
        <v>90</v>
      </c>
    </row>
    <row r="89" spans="1:3" x14ac:dyDescent="0.2">
      <c r="A89" s="1">
        <v>16.8</v>
      </c>
      <c r="B89">
        <v>80</v>
      </c>
      <c r="C89" t="s">
        <v>69</v>
      </c>
    </row>
    <row r="90" spans="1:3" x14ac:dyDescent="0.2">
      <c r="A90">
        <f>AVERAGE(A85:A89)</f>
        <v>16.28</v>
      </c>
      <c r="B90">
        <f>STDEV(A85:A89)</f>
        <v>1.073405794655498</v>
      </c>
      <c r="C90">
        <v>0.48004166485799998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2F72C-90A1-5943-81ED-833A3A8F3C46}">
  <dimension ref="A1:U79"/>
  <sheetViews>
    <sheetView zoomScale="59" workbookViewId="0">
      <selection activeCell="R53" sqref="R53"/>
    </sheetView>
  </sheetViews>
  <sheetFormatPr baseColWidth="10" defaultRowHeight="16" x14ac:dyDescent="0.2"/>
  <sheetData>
    <row r="1" spans="1:21" x14ac:dyDescent="0.2">
      <c r="A1" s="1" t="s">
        <v>60</v>
      </c>
      <c r="B1" s="1" t="s">
        <v>14</v>
      </c>
      <c r="C1" s="1" t="s">
        <v>17</v>
      </c>
      <c r="D1" s="1" t="s">
        <v>85</v>
      </c>
      <c r="E1" s="11"/>
      <c r="F1" s="11"/>
      <c r="G1" s="11"/>
      <c r="I1" s="7" t="s">
        <v>80</v>
      </c>
      <c r="J1" s="7"/>
      <c r="K1" s="7" t="s">
        <v>64</v>
      </c>
      <c r="L1" s="7" t="s">
        <v>65</v>
      </c>
      <c r="N1" s="1" t="s">
        <v>72</v>
      </c>
      <c r="O1" s="1" t="s">
        <v>64</v>
      </c>
      <c r="P1" s="1" t="s">
        <v>65</v>
      </c>
      <c r="R1" s="7"/>
      <c r="S1" s="7"/>
      <c r="T1" s="7"/>
      <c r="U1" s="7"/>
    </row>
    <row r="2" spans="1:21" x14ac:dyDescent="0.2">
      <c r="A2" s="1" t="s">
        <v>8</v>
      </c>
      <c r="B2" s="1" t="s">
        <v>61</v>
      </c>
      <c r="C2" s="1" t="s">
        <v>0</v>
      </c>
      <c r="E2" s="11"/>
      <c r="F2" s="11"/>
      <c r="G2" s="11"/>
      <c r="I2" s="7" t="s">
        <v>8</v>
      </c>
      <c r="J2" s="7" t="s">
        <v>10</v>
      </c>
      <c r="K2" s="7" t="s">
        <v>74</v>
      </c>
      <c r="L2" s="7" t="s">
        <v>75</v>
      </c>
      <c r="N2" s="1" t="s">
        <v>8</v>
      </c>
      <c r="O2" s="1" t="s">
        <v>67</v>
      </c>
      <c r="P2" s="1" t="s">
        <v>68</v>
      </c>
      <c r="R2" s="7"/>
      <c r="S2" s="7"/>
      <c r="T2" s="7"/>
      <c r="U2" s="7"/>
    </row>
    <row r="3" spans="1:21" x14ac:dyDescent="0.2">
      <c r="A3" s="1" t="s">
        <v>1</v>
      </c>
      <c r="B3" s="1">
        <v>17.13</v>
      </c>
      <c r="C3" s="1">
        <v>18.7</v>
      </c>
      <c r="E3" s="11"/>
      <c r="F3" s="11"/>
      <c r="G3" s="11"/>
      <c r="I3" s="7" t="s">
        <v>1</v>
      </c>
      <c r="J3" s="7">
        <v>17.501666666666701</v>
      </c>
      <c r="K3" s="7">
        <f t="shared" ref="K3:L5" si="0">AVERAGE(B3,B28,B61,B72)</f>
        <v>15.669230769230767</v>
      </c>
      <c r="L3" s="7">
        <f t="shared" si="0"/>
        <v>15.234166666666667</v>
      </c>
      <c r="N3" s="1" t="s">
        <v>1</v>
      </c>
      <c r="O3" s="1"/>
      <c r="P3" s="1"/>
      <c r="R3" s="7"/>
      <c r="S3" s="7"/>
      <c r="T3" s="7"/>
      <c r="U3" s="7"/>
    </row>
    <row r="4" spans="1:21" x14ac:dyDescent="0.2">
      <c r="A4" s="1" t="s">
        <v>2</v>
      </c>
      <c r="B4" s="1">
        <v>12.7</v>
      </c>
      <c r="C4" s="1">
        <v>12.86</v>
      </c>
      <c r="E4" s="11"/>
      <c r="F4" s="11"/>
      <c r="G4" s="11"/>
      <c r="I4" s="7" t="s">
        <v>2</v>
      </c>
      <c r="J4" s="7">
        <v>19.69166666666667</v>
      </c>
      <c r="K4" s="7">
        <f t="shared" si="0"/>
        <v>11.3125</v>
      </c>
      <c r="L4" s="7">
        <f t="shared" si="0"/>
        <v>10.979999999999999</v>
      </c>
      <c r="N4" s="1" t="s">
        <v>2</v>
      </c>
      <c r="O4" s="1"/>
      <c r="P4" s="1"/>
      <c r="R4" s="7"/>
      <c r="S4" s="7"/>
      <c r="T4" s="7"/>
      <c r="U4" s="7"/>
    </row>
    <row r="5" spans="1:21" x14ac:dyDescent="0.2">
      <c r="A5" s="1" t="s">
        <v>3</v>
      </c>
      <c r="B5" s="1">
        <v>12.5</v>
      </c>
      <c r="C5" s="1">
        <v>8.86</v>
      </c>
      <c r="E5" s="11"/>
      <c r="F5" s="11"/>
      <c r="G5" s="11"/>
      <c r="I5" s="7" t="s">
        <v>3</v>
      </c>
      <c r="J5" s="7">
        <v>16.28</v>
      </c>
      <c r="K5" s="7">
        <f t="shared" si="0"/>
        <v>12.456666666666665</v>
      </c>
      <c r="L5" s="7">
        <f t="shared" si="0"/>
        <v>9.4550000000000001</v>
      </c>
      <c r="N5" s="1" t="s">
        <v>3</v>
      </c>
      <c r="O5" s="1"/>
      <c r="P5" s="1"/>
      <c r="R5" s="7"/>
      <c r="S5" s="7"/>
      <c r="T5" s="7"/>
      <c r="U5" s="7"/>
    </row>
    <row r="6" spans="1:21" x14ac:dyDescent="0.2">
      <c r="A6" s="1"/>
      <c r="B6" s="1"/>
      <c r="C6" s="1"/>
      <c r="E6" s="11"/>
      <c r="F6" s="11"/>
      <c r="G6" s="11"/>
      <c r="I6" s="7"/>
      <c r="J6" s="7"/>
      <c r="K6" s="7"/>
      <c r="L6" s="7"/>
      <c r="N6" s="1"/>
      <c r="O6" s="1"/>
      <c r="P6" s="1"/>
      <c r="R6" s="7"/>
      <c r="S6" s="7"/>
      <c r="T6" s="7"/>
      <c r="U6" s="7"/>
    </row>
    <row r="7" spans="1:21" x14ac:dyDescent="0.2">
      <c r="A7" s="1" t="s">
        <v>7</v>
      </c>
      <c r="B7" s="1" t="s">
        <v>61</v>
      </c>
      <c r="C7" s="1" t="s">
        <v>0</v>
      </c>
      <c r="E7" s="11"/>
      <c r="F7" s="11"/>
      <c r="G7" s="11"/>
      <c r="I7" s="7" t="s">
        <v>7</v>
      </c>
      <c r="J7" s="7" t="s">
        <v>10</v>
      </c>
      <c r="K7" s="7" t="s">
        <v>74</v>
      </c>
      <c r="L7" s="7" t="s">
        <v>82</v>
      </c>
      <c r="N7" s="1" t="s">
        <v>7</v>
      </c>
      <c r="O7" s="1" t="s">
        <v>67</v>
      </c>
      <c r="P7" s="1" t="s">
        <v>68</v>
      </c>
      <c r="R7" s="7"/>
      <c r="S7" s="7"/>
      <c r="T7" s="7"/>
      <c r="U7" s="7"/>
    </row>
    <row r="8" spans="1:21" x14ac:dyDescent="0.2">
      <c r="A8" s="1" t="s">
        <v>1</v>
      </c>
      <c r="B8" s="1">
        <v>3.11</v>
      </c>
      <c r="C8" s="1">
        <v>2.74</v>
      </c>
      <c r="E8" s="11"/>
      <c r="F8" s="15"/>
      <c r="G8" s="11"/>
      <c r="I8" s="7" t="s">
        <v>1</v>
      </c>
      <c r="J8" s="7">
        <v>3.1759999999999997</v>
      </c>
      <c r="K8" s="7">
        <f t="shared" ref="K8:L10" si="1">AVERAGE(B8,B33,B66,B77)</f>
        <v>2.8406504065040656</v>
      </c>
      <c r="L8" s="7">
        <f t="shared" si="1"/>
        <v>2.9735365853658537</v>
      </c>
      <c r="N8" s="1" t="s">
        <v>1</v>
      </c>
      <c r="O8" s="16"/>
      <c r="P8" s="1"/>
      <c r="R8" s="7"/>
      <c r="S8" s="7"/>
      <c r="T8" s="14"/>
      <c r="U8" s="7"/>
    </row>
    <row r="9" spans="1:21" x14ac:dyDescent="0.2">
      <c r="A9" s="1" t="s">
        <v>2</v>
      </c>
      <c r="B9" s="1">
        <v>2.25</v>
      </c>
      <c r="C9" s="1">
        <v>2.36</v>
      </c>
      <c r="E9" s="11"/>
      <c r="F9" s="11"/>
      <c r="G9" s="11"/>
      <c r="I9" s="7" t="s">
        <v>2</v>
      </c>
      <c r="J9" s="7">
        <v>2.6633333333333336</v>
      </c>
      <c r="K9" s="7">
        <f t="shared" si="1"/>
        <v>2.2616666666666667</v>
      </c>
      <c r="L9" s="7">
        <f t="shared" si="1"/>
        <v>2.415</v>
      </c>
      <c r="N9" s="1" t="s">
        <v>2</v>
      </c>
      <c r="O9" s="1"/>
      <c r="P9" s="1"/>
      <c r="R9" s="7"/>
      <c r="S9" s="7"/>
      <c r="T9" s="7"/>
      <c r="U9" s="7"/>
    </row>
    <row r="10" spans="1:21" x14ac:dyDescent="0.2">
      <c r="A10" s="1" t="s">
        <v>3</v>
      </c>
      <c r="B10" s="1">
        <v>2.52</v>
      </c>
      <c r="C10" s="1">
        <v>2.39</v>
      </c>
      <c r="E10" s="11"/>
      <c r="F10" s="11"/>
      <c r="G10" s="11"/>
      <c r="I10" s="7" t="s">
        <v>3</v>
      </c>
      <c r="J10" s="7">
        <v>2.2149999999999999</v>
      </c>
      <c r="K10" s="7">
        <f t="shared" si="1"/>
        <v>2.52</v>
      </c>
      <c r="L10" s="7">
        <f t="shared" si="1"/>
        <v>2.6150000000000002</v>
      </c>
      <c r="N10" s="1" t="s">
        <v>3</v>
      </c>
      <c r="O10" s="1"/>
      <c r="P10" s="1"/>
      <c r="R10" s="7"/>
      <c r="S10" s="7"/>
      <c r="T10" s="7"/>
      <c r="U10" s="7"/>
    </row>
    <row r="14" spans="1:21" x14ac:dyDescent="0.2">
      <c r="A14" s="1"/>
      <c r="B14" s="1"/>
      <c r="C14" s="1"/>
    </row>
    <row r="15" spans="1:21" x14ac:dyDescent="0.2">
      <c r="A15" s="1"/>
      <c r="B15" s="1"/>
      <c r="C15" s="1"/>
    </row>
    <row r="16" spans="1:21" x14ac:dyDescent="0.2">
      <c r="A16" s="1"/>
      <c r="B16" s="1"/>
      <c r="C16" s="1"/>
    </row>
    <row r="17" spans="1:4" x14ac:dyDescent="0.2">
      <c r="A17" s="1"/>
      <c r="B17" s="1"/>
      <c r="C17" s="1"/>
    </row>
    <row r="18" spans="1:4" x14ac:dyDescent="0.2">
      <c r="A18" s="1"/>
      <c r="B18" s="1"/>
      <c r="C18" s="1"/>
    </row>
    <row r="19" spans="1:4" x14ac:dyDescent="0.2">
      <c r="A19" s="1"/>
      <c r="B19" s="1"/>
      <c r="C19" s="1"/>
    </row>
    <row r="20" spans="1:4" x14ac:dyDescent="0.2">
      <c r="A20" s="1"/>
      <c r="B20" s="1"/>
      <c r="C20" s="1"/>
    </row>
    <row r="21" spans="1:4" x14ac:dyDescent="0.2">
      <c r="A21" s="1"/>
      <c r="B21" s="1"/>
      <c r="C21" s="1"/>
    </row>
    <row r="22" spans="1:4" x14ac:dyDescent="0.2">
      <c r="A22" s="1"/>
      <c r="B22" s="1"/>
      <c r="C22" s="1"/>
    </row>
    <row r="23" spans="1:4" x14ac:dyDescent="0.2">
      <c r="A23" s="1"/>
      <c r="B23" s="1"/>
      <c r="C23" s="1"/>
    </row>
    <row r="26" spans="1:4" x14ac:dyDescent="0.2">
      <c r="A26" s="1" t="s">
        <v>60</v>
      </c>
      <c r="B26" s="1" t="s">
        <v>70</v>
      </c>
      <c r="C26" s="1" t="s">
        <v>71</v>
      </c>
      <c r="D26" s="1" t="s">
        <v>86</v>
      </c>
    </row>
    <row r="27" spans="1:4" x14ac:dyDescent="0.2">
      <c r="A27" s="1" t="s">
        <v>8</v>
      </c>
      <c r="B27" s="1" t="s">
        <v>61</v>
      </c>
      <c r="C27" s="1" t="s">
        <v>0</v>
      </c>
    </row>
    <row r="28" spans="1:4" x14ac:dyDescent="0.2">
      <c r="A28" s="1" t="s">
        <v>1</v>
      </c>
      <c r="B28" s="1">
        <v>17.307692307692307</v>
      </c>
      <c r="C28" s="1">
        <v>19.166666666666668</v>
      </c>
    </row>
    <row r="29" spans="1:4" x14ac:dyDescent="0.2">
      <c r="A29" s="1" t="s">
        <v>2</v>
      </c>
      <c r="B29" s="1">
        <v>9.7100000000000009</v>
      </c>
      <c r="C29" s="1">
        <v>10.4</v>
      </c>
    </row>
    <row r="30" spans="1:4" x14ac:dyDescent="0.2">
      <c r="A30" s="1" t="s">
        <v>3</v>
      </c>
      <c r="B30" s="1">
        <v>12.33</v>
      </c>
      <c r="C30" s="1">
        <v>9</v>
      </c>
    </row>
    <row r="31" spans="1:4" x14ac:dyDescent="0.2">
      <c r="A31" s="1"/>
      <c r="B31" s="1"/>
      <c r="C31" s="1"/>
    </row>
    <row r="32" spans="1:4" x14ac:dyDescent="0.2">
      <c r="A32" s="1" t="s">
        <v>7</v>
      </c>
      <c r="B32" s="1" t="s">
        <v>61</v>
      </c>
      <c r="C32" s="1" t="s">
        <v>0</v>
      </c>
    </row>
    <row r="33" spans="1:4" x14ac:dyDescent="0.2">
      <c r="A33" s="1" t="s">
        <v>1</v>
      </c>
      <c r="B33" s="1">
        <v>3.1219512195121952</v>
      </c>
      <c r="C33" s="1">
        <v>3.6341463414634148</v>
      </c>
    </row>
    <row r="34" spans="1:4" x14ac:dyDescent="0.2">
      <c r="A34" s="1" t="s">
        <v>2</v>
      </c>
      <c r="B34" s="1"/>
      <c r="C34" s="1"/>
    </row>
    <row r="35" spans="1:4" x14ac:dyDescent="0.2">
      <c r="A35" s="1" t="s">
        <v>3</v>
      </c>
      <c r="B35" s="1"/>
      <c r="C35" s="1">
        <v>3.23</v>
      </c>
    </row>
    <row r="37" spans="1:4" x14ac:dyDescent="0.2">
      <c r="A37" s="11" t="s">
        <v>60</v>
      </c>
      <c r="B37" s="11" t="s">
        <v>13</v>
      </c>
      <c r="C37" s="11" t="s">
        <v>16</v>
      </c>
      <c r="D37" s="11" t="s">
        <v>83</v>
      </c>
    </row>
    <row r="38" spans="1:4" x14ac:dyDescent="0.2">
      <c r="A38" s="11" t="s">
        <v>8</v>
      </c>
      <c r="B38" s="11" t="s">
        <v>61</v>
      </c>
      <c r="C38" s="11" t="s">
        <v>0</v>
      </c>
    </row>
    <row r="39" spans="1:4" x14ac:dyDescent="0.2">
      <c r="A39" s="11" t="s">
        <v>1</v>
      </c>
      <c r="B39" s="11"/>
      <c r="C39" s="11"/>
    </row>
    <row r="40" spans="1:4" x14ac:dyDescent="0.2">
      <c r="A40" s="11" t="s">
        <v>2</v>
      </c>
      <c r="B40" s="11"/>
      <c r="C40" s="11"/>
    </row>
    <row r="41" spans="1:4" x14ac:dyDescent="0.2">
      <c r="A41" s="11" t="s">
        <v>3</v>
      </c>
      <c r="B41" s="11">
        <f>132/13</f>
        <v>10.153846153846153</v>
      </c>
      <c r="C41" s="11">
        <f>177/15</f>
        <v>11.8</v>
      </c>
    </row>
    <row r="42" spans="1:4" x14ac:dyDescent="0.2">
      <c r="A42" s="11"/>
      <c r="B42" s="11"/>
      <c r="C42" s="11"/>
    </row>
    <row r="43" spans="1:4" x14ac:dyDescent="0.2">
      <c r="A43" s="11" t="s">
        <v>7</v>
      </c>
      <c r="B43" s="11" t="s">
        <v>61</v>
      </c>
      <c r="C43" s="11" t="s">
        <v>0</v>
      </c>
    </row>
    <row r="44" spans="1:4" x14ac:dyDescent="0.2">
      <c r="A44" s="11" t="s">
        <v>1</v>
      </c>
      <c r="B44" s="11"/>
      <c r="C44" s="11"/>
    </row>
    <row r="45" spans="1:4" x14ac:dyDescent="0.2">
      <c r="A45" s="11" t="s">
        <v>2</v>
      </c>
      <c r="B45" s="11"/>
      <c r="C45" s="11"/>
    </row>
    <row r="46" spans="1:4" x14ac:dyDescent="0.2">
      <c r="A46" s="11" t="s">
        <v>3</v>
      </c>
      <c r="B46" s="11">
        <f>80/33</f>
        <v>2.4242424242424243</v>
      </c>
      <c r="C46" s="11">
        <f>95/42</f>
        <v>2.2619047619047619</v>
      </c>
    </row>
    <row r="48" spans="1:4" x14ac:dyDescent="0.2">
      <c r="A48" s="11" t="s">
        <v>60</v>
      </c>
      <c r="B48" s="11" t="s">
        <v>63</v>
      </c>
      <c r="C48" s="11" t="s">
        <v>62</v>
      </c>
      <c r="D48" s="11" t="s">
        <v>84</v>
      </c>
    </row>
    <row r="49" spans="1:3" x14ac:dyDescent="0.2">
      <c r="A49" s="11" t="s">
        <v>8</v>
      </c>
      <c r="B49" s="11" t="s">
        <v>61</v>
      </c>
      <c r="C49" s="11" t="s">
        <v>0</v>
      </c>
    </row>
    <row r="50" spans="1:3" x14ac:dyDescent="0.2">
      <c r="A50" s="11" t="s">
        <v>1</v>
      </c>
      <c r="B50" s="11">
        <v>18.41</v>
      </c>
      <c r="C50" s="11">
        <v>17.57</v>
      </c>
    </row>
    <row r="51" spans="1:3" x14ac:dyDescent="0.2">
      <c r="A51" s="11" t="s">
        <v>2</v>
      </c>
      <c r="B51" s="11"/>
      <c r="C51" s="11"/>
    </row>
    <row r="52" spans="1:3" x14ac:dyDescent="0.2">
      <c r="A52" s="11" t="s">
        <v>3</v>
      </c>
      <c r="B52" s="11"/>
      <c r="C52" s="11"/>
    </row>
    <row r="53" spans="1:3" x14ac:dyDescent="0.2">
      <c r="A53" s="11"/>
      <c r="B53" s="11"/>
      <c r="C53" s="11"/>
    </row>
    <row r="54" spans="1:3" x14ac:dyDescent="0.2">
      <c r="A54" s="11" t="s">
        <v>7</v>
      </c>
      <c r="B54" s="11" t="s">
        <v>61</v>
      </c>
      <c r="C54" s="11" t="s">
        <v>0</v>
      </c>
    </row>
    <row r="55" spans="1:3" x14ac:dyDescent="0.2">
      <c r="A55" s="11" t="s">
        <v>1</v>
      </c>
      <c r="B55" s="11">
        <v>3.43</v>
      </c>
      <c r="C55" s="11">
        <v>3.16</v>
      </c>
    </row>
    <row r="56" spans="1:3" x14ac:dyDescent="0.2">
      <c r="A56" s="11" t="s">
        <v>2</v>
      </c>
      <c r="B56" s="11"/>
      <c r="C56" s="11"/>
    </row>
    <row r="57" spans="1:3" x14ac:dyDescent="0.2">
      <c r="A57" s="11" t="s">
        <v>3</v>
      </c>
      <c r="B57" s="11"/>
      <c r="C57" s="11"/>
    </row>
    <row r="59" spans="1:3" x14ac:dyDescent="0.2">
      <c r="A59" s="7" t="s">
        <v>76</v>
      </c>
      <c r="B59" s="7" t="s">
        <v>14</v>
      </c>
      <c r="C59" s="7" t="s">
        <v>17</v>
      </c>
    </row>
    <row r="60" spans="1:3" x14ac:dyDescent="0.2">
      <c r="A60" s="7" t="s">
        <v>8</v>
      </c>
      <c r="B60" s="7" t="s">
        <v>61</v>
      </c>
      <c r="C60" s="7" t="s">
        <v>0</v>
      </c>
    </row>
    <row r="61" spans="1:3" x14ac:dyDescent="0.2">
      <c r="A61" s="7" t="s">
        <v>1</v>
      </c>
      <c r="B61" s="7">
        <v>12.57</v>
      </c>
      <c r="C61" s="7">
        <v>13.64</v>
      </c>
    </row>
    <row r="62" spans="1:3" x14ac:dyDescent="0.2">
      <c r="A62" s="7" t="s">
        <v>2</v>
      </c>
      <c r="B62" s="7">
        <v>13.2</v>
      </c>
      <c r="C62" s="7"/>
    </row>
    <row r="63" spans="1:3" x14ac:dyDescent="0.2">
      <c r="A63" s="7" t="s">
        <v>3</v>
      </c>
      <c r="B63" s="7"/>
      <c r="C63" s="7">
        <v>9.5</v>
      </c>
    </row>
    <row r="64" spans="1:3" x14ac:dyDescent="0.2">
      <c r="A64" s="7"/>
      <c r="B64" s="7"/>
      <c r="C64" s="7"/>
    </row>
    <row r="65" spans="1:3" x14ac:dyDescent="0.2">
      <c r="A65" s="7" t="s">
        <v>7</v>
      </c>
      <c r="B65" s="7" t="s">
        <v>61</v>
      </c>
      <c r="C65" s="7" t="s">
        <v>0</v>
      </c>
    </row>
    <row r="66" spans="1:3" x14ac:dyDescent="0.2">
      <c r="A66" s="7" t="s">
        <v>1</v>
      </c>
      <c r="B66" s="7">
        <v>2.29</v>
      </c>
      <c r="C66" s="7">
        <v>3</v>
      </c>
    </row>
    <row r="67" spans="1:3" x14ac:dyDescent="0.2">
      <c r="A67" s="7" t="s">
        <v>2</v>
      </c>
      <c r="B67" s="7">
        <v>2.1749999999999998</v>
      </c>
      <c r="C67" s="7"/>
    </row>
    <row r="68" spans="1:3" x14ac:dyDescent="0.2">
      <c r="A68" s="7" t="s">
        <v>3</v>
      </c>
      <c r="B68" s="7"/>
      <c r="C68" s="7">
        <v>2.2599999999999998</v>
      </c>
    </row>
    <row r="69" spans="1:3" x14ac:dyDescent="0.2">
      <c r="A69" s="7"/>
      <c r="B69" s="7"/>
      <c r="C69" s="7"/>
    </row>
    <row r="70" spans="1:3" x14ac:dyDescent="0.2">
      <c r="A70" s="7" t="s">
        <v>76</v>
      </c>
      <c r="B70" s="7" t="s">
        <v>70</v>
      </c>
      <c r="C70" s="7" t="s">
        <v>71</v>
      </c>
    </row>
    <row r="71" spans="1:3" x14ac:dyDescent="0.2">
      <c r="A71" s="7" t="s">
        <v>8</v>
      </c>
      <c r="B71" s="7" t="s">
        <v>61</v>
      </c>
      <c r="C71" s="7" t="s">
        <v>0</v>
      </c>
    </row>
    <row r="72" spans="1:3" x14ac:dyDescent="0.2">
      <c r="A72" s="7" t="s">
        <v>1</v>
      </c>
      <c r="B72" s="7"/>
      <c r="C72" s="7">
        <v>9.43</v>
      </c>
    </row>
    <row r="73" spans="1:3" x14ac:dyDescent="0.2">
      <c r="A73" s="7" t="s">
        <v>2</v>
      </c>
      <c r="B73" s="7">
        <v>9.64</v>
      </c>
      <c r="C73" s="7">
        <v>9.68</v>
      </c>
    </row>
    <row r="74" spans="1:3" x14ac:dyDescent="0.2">
      <c r="A74" s="7" t="s">
        <v>3</v>
      </c>
      <c r="B74" s="7">
        <v>12.54</v>
      </c>
      <c r="C74" s="7">
        <v>10.46</v>
      </c>
    </row>
    <row r="75" spans="1:3" x14ac:dyDescent="0.2">
      <c r="A75" s="7"/>
      <c r="B75" s="7"/>
      <c r="C75" s="7"/>
    </row>
    <row r="76" spans="1:3" x14ac:dyDescent="0.2">
      <c r="A76" s="7" t="s">
        <v>7</v>
      </c>
      <c r="B76" s="7" t="s">
        <v>61</v>
      </c>
      <c r="C76" s="7" t="s">
        <v>0</v>
      </c>
    </row>
    <row r="77" spans="1:3" x14ac:dyDescent="0.2">
      <c r="A77" s="7" t="s">
        <v>1</v>
      </c>
      <c r="B77" s="7"/>
      <c r="C77" s="7">
        <v>2.52</v>
      </c>
    </row>
    <row r="78" spans="1:3" x14ac:dyDescent="0.2">
      <c r="A78" s="7" t="s">
        <v>2</v>
      </c>
      <c r="B78" s="7">
        <v>2.36</v>
      </c>
      <c r="C78" s="7">
        <v>2.4700000000000002</v>
      </c>
    </row>
    <row r="79" spans="1:3" x14ac:dyDescent="0.2">
      <c r="A79" s="7" t="s">
        <v>3</v>
      </c>
      <c r="B79" s="7"/>
      <c r="C79" s="7">
        <v>2.58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S55"/>
  <sheetViews>
    <sheetView zoomScale="83" workbookViewId="0">
      <selection activeCell="B16" sqref="B16"/>
    </sheetView>
  </sheetViews>
  <sheetFormatPr baseColWidth="10" defaultRowHeight="16" x14ac:dyDescent="0.2"/>
  <sheetData>
    <row r="1" spans="1:19" x14ac:dyDescent="0.2">
      <c r="A1" s="1" t="s">
        <v>31</v>
      </c>
      <c r="B1" s="1" t="s">
        <v>16</v>
      </c>
      <c r="C1" s="1" t="s">
        <v>13</v>
      </c>
      <c r="E1" s="3" t="s">
        <v>31</v>
      </c>
      <c r="F1" s="3" t="s">
        <v>21</v>
      </c>
      <c r="G1" s="3" t="s">
        <v>21</v>
      </c>
      <c r="I1" s="1" t="s">
        <v>32</v>
      </c>
      <c r="J1" s="1" t="s">
        <v>21</v>
      </c>
      <c r="K1" s="1" t="s">
        <v>21</v>
      </c>
      <c r="M1" s="1" t="s">
        <v>33</v>
      </c>
      <c r="N1" s="1" t="s">
        <v>21</v>
      </c>
      <c r="O1" s="1" t="s">
        <v>21</v>
      </c>
      <c r="R1" s="1" t="s">
        <v>13</v>
      </c>
      <c r="S1" s="2" t="s">
        <v>16</v>
      </c>
    </row>
    <row r="2" spans="1:19" x14ac:dyDescent="0.2">
      <c r="A2" s="1" t="s">
        <v>8</v>
      </c>
      <c r="B2" s="1" t="s">
        <v>4</v>
      </c>
      <c r="C2" s="1" t="s">
        <v>4</v>
      </c>
      <c r="D2" s="1" t="s">
        <v>94</v>
      </c>
      <c r="E2" s="3" t="s">
        <v>8</v>
      </c>
      <c r="F2" s="3" t="s">
        <v>92</v>
      </c>
      <c r="G2" s="3" t="s">
        <v>37</v>
      </c>
      <c r="I2" s="1" t="s">
        <v>8</v>
      </c>
      <c r="J2" s="1" t="s">
        <v>34</v>
      </c>
      <c r="K2" s="1" t="s">
        <v>11</v>
      </c>
      <c r="M2" s="1" t="s">
        <v>8</v>
      </c>
      <c r="N2" s="1" t="s">
        <v>34</v>
      </c>
      <c r="O2" s="1" t="s">
        <v>35</v>
      </c>
      <c r="R2" s="1" t="s">
        <v>10</v>
      </c>
      <c r="S2" s="2" t="s">
        <v>0</v>
      </c>
    </row>
    <row r="3" spans="1:19" x14ac:dyDescent="0.2">
      <c r="A3" s="1" t="s">
        <v>1</v>
      </c>
      <c r="B3" s="1">
        <v>20.170000000000002</v>
      </c>
      <c r="C3" s="1">
        <v>16.010000000000002</v>
      </c>
      <c r="D3">
        <f>AVERAGE(B3:C3)</f>
        <v>18.090000000000003</v>
      </c>
      <c r="E3" s="3" t="s">
        <v>1</v>
      </c>
      <c r="F3" s="3" t="e">
        <f>AVERAGE(#REF!,#REF!)</f>
        <v>#REF!</v>
      </c>
      <c r="G3" s="3">
        <f>AVERAGE(D3,D14,D25)</f>
        <v>17.486666666666668</v>
      </c>
      <c r="I3" s="1" t="s">
        <v>1</v>
      </c>
      <c r="J3" s="1">
        <f>AVERAGE(B3)</f>
        <v>20.170000000000002</v>
      </c>
      <c r="K3" s="1">
        <f>AVERAGE(C3,C25)</f>
        <v>15.855</v>
      </c>
      <c r="M3" s="1" t="s">
        <v>1</v>
      </c>
      <c r="N3" s="1">
        <f>B3</f>
        <v>20.170000000000002</v>
      </c>
      <c r="O3" s="1" t="e">
        <f>AVERAGE(C14,#REF!)</f>
        <v>#REF!</v>
      </c>
      <c r="R3" s="1">
        <v>18.43</v>
      </c>
      <c r="S3" s="2"/>
    </row>
    <row r="4" spans="1:19" x14ac:dyDescent="0.2">
      <c r="A4" s="1" t="s">
        <v>2</v>
      </c>
      <c r="B4" s="1">
        <v>19.93</v>
      </c>
      <c r="C4" s="1">
        <v>19.93</v>
      </c>
      <c r="D4">
        <f t="shared" ref="D4:D32" si="0">AVERAGE(B4:C4)</f>
        <v>19.93</v>
      </c>
      <c r="E4" s="3" t="s">
        <v>2</v>
      </c>
      <c r="F4" s="3" t="e">
        <f>AVERAGE(#REF!,#REF!)</f>
        <v>#REF!</v>
      </c>
      <c r="G4" s="3">
        <f>AVERAGE(D4,D15,D26)</f>
        <v>18.446666666666669</v>
      </c>
      <c r="I4" s="1" t="s">
        <v>2</v>
      </c>
      <c r="J4" s="1">
        <f>B4</f>
        <v>19.93</v>
      </c>
      <c r="K4" s="1">
        <f>AVERAGE(C4,C26)</f>
        <v>19.899999999999999</v>
      </c>
      <c r="M4" s="1" t="s">
        <v>2</v>
      </c>
      <c r="N4" s="1">
        <f>B4</f>
        <v>19.93</v>
      </c>
      <c r="O4" s="1" t="e">
        <f>AVERAGE(C15,#REF!)</f>
        <v>#REF!</v>
      </c>
      <c r="R4" s="1">
        <v>22</v>
      </c>
      <c r="S4" s="2"/>
    </row>
    <row r="5" spans="1:19" x14ac:dyDescent="0.2">
      <c r="A5" s="1" t="s">
        <v>3</v>
      </c>
      <c r="B5" s="1">
        <v>18.920000000000002</v>
      </c>
      <c r="C5" s="1">
        <v>19.5</v>
      </c>
      <c r="D5">
        <f t="shared" si="0"/>
        <v>19.21</v>
      </c>
      <c r="E5" s="3" t="s">
        <v>3</v>
      </c>
      <c r="F5" s="3" t="e">
        <f>AVERAGE(#REF!,#REF!)</f>
        <v>#REF!</v>
      </c>
      <c r="G5" s="3">
        <f>AVERAGE(D5,D16,D27)</f>
        <v>16.83666666666667</v>
      </c>
      <c r="I5" s="1" t="s">
        <v>3</v>
      </c>
      <c r="J5" s="1">
        <f>B5</f>
        <v>18.920000000000002</v>
      </c>
      <c r="K5" s="1">
        <f>AVERAGE(C5,C27)</f>
        <v>17.215</v>
      </c>
      <c r="M5" s="1" t="s">
        <v>3</v>
      </c>
      <c r="N5" s="1">
        <f>B5</f>
        <v>18.920000000000002</v>
      </c>
      <c r="O5" s="9" t="e">
        <f>AVERAGE(C16,#REF!)</f>
        <v>#REF!</v>
      </c>
      <c r="R5" s="1">
        <v>17.920000000000002</v>
      </c>
      <c r="S5" s="2"/>
    </row>
    <row r="6" spans="1:19" x14ac:dyDescent="0.2">
      <c r="A6" s="1"/>
      <c r="B6" s="1"/>
      <c r="C6" s="1"/>
      <c r="E6" s="3"/>
      <c r="F6" s="3"/>
      <c r="G6" s="3"/>
      <c r="I6" s="1"/>
      <c r="J6" s="1"/>
      <c r="K6" s="1"/>
      <c r="M6" s="1"/>
      <c r="N6" s="1"/>
      <c r="O6" s="1"/>
      <c r="R6" s="1"/>
      <c r="S6" s="2"/>
    </row>
    <row r="7" spans="1:19" x14ac:dyDescent="0.2">
      <c r="A7" s="1" t="s">
        <v>7</v>
      </c>
      <c r="B7" s="1" t="s">
        <v>4</v>
      </c>
      <c r="C7" s="1" t="s">
        <v>4</v>
      </c>
      <c r="E7" s="3" t="s">
        <v>7</v>
      </c>
      <c r="F7" s="3" t="s">
        <v>41</v>
      </c>
      <c r="G7" s="3" t="s">
        <v>37</v>
      </c>
      <c r="I7" s="1" t="s">
        <v>7</v>
      </c>
      <c r="J7" s="1" t="s">
        <v>34</v>
      </c>
      <c r="K7" s="1" t="s">
        <v>11</v>
      </c>
      <c r="M7" s="1" t="s">
        <v>7</v>
      </c>
      <c r="N7" s="1" t="s">
        <v>34</v>
      </c>
      <c r="O7" s="1" t="s">
        <v>35</v>
      </c>
      <c r="R7" s="1" t="s">
        <v>0</v>
      </c>
      <c r="S7" s="2" t="s">
        <v>0</v>
      </c>
    </row>
    <row r="8" spans="1:19" x14ac:dyDescent="0.2">
      <c r="A8" s="1" t="s">
        <v>1</v>
      </c>
      <c r="B8" s="1">
        <v>3.36</v>
      </c>
      <c r="C8" s="1">
        <v>3.12</v>
      </c>
      <c r="D8">
        <f t="shared" si="0"/>
        <v>3.24</v>
      </c>
      <c r="E8" s="3" t="s">
        <v>1</v>
      </c>
      <c r="F8" s="3" t="e">
        <f>AVERAGE(#REF!,#REF!)</f>
        <v>#REF!</v>
      </c>
      <c r="G8" s="3">
        <f>AVERAGE(D8,D19,D30)</f>
        <v>2.8916666666666671</v>
      </c>
      <c r="I8" s="1" t="s">
        <v>1</v>
      </c>
      <c r="J8" s="1">
        <f>B8</f>
        <v>3.36</v>
      </c>
      <c r="K8" s="1">
        <f>AVERAGE(C8,C30)</f>
        <v>2.9649999999999999</v>
      </c>
      <c r="M8" s="1" t="s">
        <v>1</v>
      </c>
      <c r="N8" s="1">
        <f>B8</f>
        <v>3.36</v>
      </c>
      <c r="O8" s="1" t="e">
        <f>AVERAGE(C19,#REF!)</f>
        <v>#REF!</v>
      </c>
      <c r="R8" s="1">
        <v>3.18</v>
      </c>
      <c r="S8" s="2"/>
    </row>
    <row r="9" spans="1:19" x14ac:dyDescent="0.2">
      <c r="A9" s="1" t="s">
        <v>2</v>
      </c>
      <c r="B9" s="1">
        <v>2.69</v>
      </c>
      <c r="C9" s="1">
        <v>2.19</v>
      </c>
      <c r="D9">
        <f t="shared" si="0"/>
        <v>2.44</v>
      </c>
      <c r="E9" s="3" t="s">
        <v>2</v>
      </c>
      <c r="F9" s="3" t="e">
        <f>AVERAGE(#REF!,#REF!)</f>
        <v>#REF!</v>
      </c>
      <c r="G9" s="3">
        <f>AVERAGE(D9,D20,D31)</f>
        <v>2.4783333333333335</v>
      </c>
      <c r="I9" s="1" t="s">
        <v>2</v>
      </c>
      <c r="J9" s="1">
        <f>B9</f>
        <v>2.69</v>
      </c>
      <c r="K9" s="1">
        <f>AVERAGE(C9,C31)</f>
        <v>2.1850000000000001</v>
      </c>
      <c r="M9" s="1" t="s">
        <v>2</v>
      </c>
      <c r="N9" s="1">
        <f>B9</f>
        <v>2.69</v>
      </c>
      <c r="O9" s="1" t="e">
        <f>AVERAGE(C20,#REF!)</f>
        <v>#REF!</v>
      </c>
      <c r="R9" s="1">
        <v>2.86</v>
      </c>
      <c r="S9" s="2"/>
    </row>
    <row r="10" spans="1:19" x14ac:dyDescent="0.2">
      <c r="A10" s="1" t="s">
        <v>3</v>
      </c>
      <c r="B10" s="1">
        <v>2.875</v>
      </c>
      <c r="C10" s="1">
        <v>2.1</v>
      </c>
      <c r="D10">
        <f t="shared" si="0"/>
        <v>2.4874999999999998</v>
      </c>
      <c r="E10" s="3" t="s">
        <v>3</v>
      </c>
      <c r="F10" s="3" t="e">
        <f>AVERAGE(#REF!,#REF!)</f>
        <v>#REF!</v>
      </c>
      <c r="G10" s="3">
        <f>AVERAGE(D10,D21,D32)</f>
        <v>2.3641666666666667</v>
      </c>
      <c r="I10" s="1" t="s">
        <v>3</v>
      </c>
      <c r="J10" s="1">
        <f>B10</f>
        <v>2.875</v>
      </c>
      <c r="K10" s="1">
        <f>AVERAGE(C10,C32)</f>
        <v>2.2450000000000001</v>
      </c>
      <c r="M10" s="1" t="s">
        <v>3</v>
      </c>
      <c r="N10" s="1">
        <f>B10</f>
        <v>2.875</v>
      </c>
      <c r="O10" s="1" t="e">
        <f>AVERAGE(C21,#REF!)</f>
        <v>#REF!</v>
      </c>
      <c r="R10" s="1">
        <v>2.37</v>
      </c>
      <c r="S10" s="2"/>
    </row>
    <row r="12" spans="1:19" x14ac:dyDescent="0.2">
      <c r="A12" s="1" t="s">
        <v>31</v>
      </c>
      <c r="B12" s="1" t="s">
        <v>17</v>
      </c>
      <c r="C12" s="1" t="s">
        <v>14</v>
      </c>
      <c r="E12" s="7" t="s">
        <v>38</v>
      </c>
      <c r="I12" s="1" t="s">
        <v>39</v>
      </c>
      <c r="M12" s="1" t="s">
        <v>40</v>
      </c>
    </row>
    <row r="13" spans="1:19" x14ac:dyDescent="0.2">
      <c r="A13" s="1" t="s">
        <v>8</v>
      </c>
      <c r="B13" s="1" t="s">
        <v>4</v>
      </c>
      <c r="C13" s="1" t="s">
        <v>4</v>
      </c>
      <c r="D13" s="1" t="s">
        <v>94</v>
      </c>
    </row>
    <row r="14" spans="1:19" x14ac:dyDescent="0.2">
      <c r="A14" s="1" t="s">
        <v>1</v>
      </c>
      <c r="B14" s="1">
        <v>22</v>
      </c>
      <c r="C14" s="1">
        <v>13.64</v>
      </c>
      <c r="D14">
        <f t="shared" si="0"/>
        <v>17.82</v>
      </c>
    </row>
    <row r="15" spans="1:19" x14ac:dyDescent="0.2">
      <c r="A15" s="1" t="s">
        <v>2</v>
      </c>
      <c r="B15" s="1">
        <v>18.2</v>
      </c>
      <c r="C15" s="1">
        <v>12.88</v>
      </c>
      <c r="D15">
        <f t="shared" si="0"/>
        <v>15.54</v>
      </c>
    </row>
    <row r="16" spans="1:19" x14ac:dyDescent="0.2">
      <c r="A16" s="1" t="s">
        <v>3</v>
      </c>
      <c r="B16" s="1">
        <v>19.5</v>
      </c>
      <c r="C16" s="1">
        <v>12.17</v>
      </c>
      <c r="D16">
        <f>AVERAGE(B16:C16)</f>
        <v>15.835000000000001</v>
      </c>
    </row>
    <row r="17" spans="1:4" x14ac:dyDescent="0.2">
      <c r="A17" s="1"/>
      <c r="B17" s="1"/>
      <c r="C17" s="1"/>
    </row>
    <row r="18" spans="1:4" x14ac:dyDescent="0.2">
      <c r="A18" s="1" t="s">
        <v>7</v>
      </c>
      <c r="B18" s="1" t="s">
        <v>4</v>
      </c>
      <c r="C18" s="1" t="s">
        <v>4</v>
      </c>
    </row>
    <row r="19" spans="1:4" x14ac:dyDescent="0.2">
      <c r="A19" s="1" t="s">
        <v>1</v>
      </c>
      <c r="B19" s="1">
        <v>2.76</v>
      </c>
      <c r="C19" s="1">
        <v>2.57</v>
      </c>
      <c r="D19">
        <f t="shared" si="0"/>
        <v>2.665</v>
      </c>
    </row>
    <row r="20" spans="1:4" x14ac:dyDescent="0.2">
      <c r="A20" s="1" t="s">
        <v>2</v>
      </c>
      <c r="B20" s="1">
        <v>3.4</v>
      </c>
      <c r="C20" s="1">
        <v>2.23</v>
      </c>
      <c r="D20">
        <f t="shared" si="0"/>
        <v>2.8149999999999999</v>
      </c>
    </row>
    <row r="21" spans="1:4" x14ac:dyDescent="0.2">
      <c r="A21" s="1" t="s">
        <v>3</v>
      </c>
      <c r="B21" s="1">
        <v>2.39</v>
      </c>
      <c r="C21" s="1">
        <v>2.4900000000000002</v>
      </c>
      <c r="D21">
        <f t="shared" si="0"/>
        <v>2.4400000000000004</v>
      </c>
    </row>
    <row r="23" spans="1:4" x14ac:dyDescent="0.2">
      <c r="A23" s="1" t="s">
        <v>91</v>
      </c>
      <c r="B23" s="1" t="s">
        <v>19</v>
      </c>
      <c r="C23" s="1" t="s">
        <v>44</v>
      </c>
    </row>
    <row r="24" spans="1:4" x14ac:dyDescent="0.2">
      <c r="A24" s="1" t="s">
        <v>8</v>
      </c>
      <c r="B24" s="1" t="s">
        <v>4</v>
      </c>
      <c r="C24" s="1" t="s">
        <v>4</v>
      </c>
      <c r="D24" s="1" t="s">
        <v>94</v>
      </c>
    </row>
    <row r="25" spans="1:4" x14ac:dyDescent="0.2">
      <c r="A25" s="1" t="s">
        <v>1</v>
      </c>
      <c r="B25" s="1">
        <v>17.399999999999999</v>
      </c>
      <c r="C25" s="1">
        <v>15.7</v>
      </c>
      <c r="D25">
        <f t="shared" si="0"/>
        <v>16.549999999999997</v>
      </c>
    </row>
    <row r="26" spans="1:4" x14ac:dyDescent="0.2">
      <c r="A26" s="1" t="s">
        <v>2</v>
      </c>
      <c r="B26" s="1"/>
      <c r="C26" s="1">
        <v>19.87</v>
      </c>
      <c r="D26">
        <f t="shared" si="0"/>
        <v>19.87</v>
      </c>
    </row>
    <row r="27" spans="1:4" x14ac:dyDescent="0.2">
      <c r="A27" s="1" t="s">
        <v>3</v>
      </c>
      <c r="B27" s="1">
        <v>16</v>
      </c>
      <c r="C27" s="1">
        <v>14.93</v>
      </c>
      <c r="D27">
        <f t="shared" si="0"/>
        <v>15.465</v>
      </c>
    </row>
    <row r="28" spans="1:4" x14ac:dyDescent="0.2">
      <c r="A28" s="1"/>
      <c r="B28" s="1"/>
      <c r="C28" s="1"/>
    </row>
    <row r="29" spans="1:4" x14ac:dyDescent="0.2">
      <c r="A29" s="1" t="s">
        <v>7</v>
      </c>
      <c r="B29" s="1" t="s">
        <v>4</v>
      </c>
      <c r="C29" s="1" t="s">
        <v>4</v>
      </c>
    </row>
    <row r="30" spans="1:4" x14ac:dyDescent="0.2">
      <c r="A30" s="1" t="s">
        <v>1</v>
      </c>
      <c r="B30" s="1">
        <v>2.73</v>
      </c>
      <c r="C30" s="1">
        <v>2.81</v>
      </c>
      <c r="D30">
        <f t="shared" si="0"/>
        <v>2.77</v>
      </c>
    </row>
    <row r="31" spans="1:4" x14ac:dyDescent="0.2">
      <c r="A31" s="1" t="s">
        <v>2</v>
      </c>
      <c r="B31" s="1" t="s">
        <v>104</v>
      </c>
      <c r="C31" s="1">
        <v>2.1800000000000002</v>
      </c>
      <c r="D31">
        <f t="shared" si="0"/>
        <v>2.1800000000000002</v>
      </c>
    </row>
    <row r="32" spans="1:4" x14ac:dyDescent="0.2">
      <c r="A32" s="1" t="s">
        <v>3</v>
      </c>
      <c r="B32" s="1">
        <v>1.94</v>
      </c>
      <c r="C32" s="1">
        <v>2.39</v>
      </c>
      <c r="D32">
        <f t="shared" si="0"/>
        <v>2.165</v>
      </c>
    </row>
    <row r="35" spans="1:4" x14ac:dyDescent="0.2">
      <c r="A35" s="1" t="s">
        <v>115</v>
      </c>
      <c r="B35" s="1" t="s">
        <v>17</v>
      </c>
      <c r="C35" s="1" t="s">
        <v>14</v>
      </c>
    </row>
    <row r="36" spans="1:4" x14ac:dyDescent="0.2">
      <c r="A36" s="1" t="s">
        <v>8</v>
      </c>
      <c r="B36" s="1" t="s">
        <v>4</v>
      </c>
      <c r="C36" s="1" t="s">
        <v>4</v>
      </c>
      <c r="D36" s="1" t="s">
        <v>94</v>
      </c>
    </row>
    <row r="37" spans="1:4" x14ac:dyDescent="0.2">
      <c r="A37" s="1" t="s">
        <v>1</v>
      </c>
      <c r="B37" s="1" t="s">
        <v>114</v>
      </c>
      <c r="C37" s="1">
        <v>18.54</v>
      </c>
      <c r="D37">
        <f>AVERAGE(C37)</f>
        <v>18.54</v>
      </c>
    </row>
    <row r="38" spans="1:4" x14ac:dyDescent="0.2">
      <c r="A38" s="1" t="s">
        <v>2</v>
      </c>
      <c r="B38" s="1" t="s">
        <v>114</v>
      </c>
      <c r="C38" s="1">
        <v>17.2</v>
      </c>
      <c r="D38">
        <f t="shared" ref="D38:D39" si="1">AVERAGE(C38)</f>
        <v>17.2</v>
      </c>
    </row>
    <row r="39" spans="1:4" x14ac:dyDescent="0.2">
      <c r="A39" s="1" t="s">
        <v>3</v>
      </c>
      <c r="B39" s="1" t="s">
        <v>114</v>
      </c>
      <c r="C39" s="1">
        <v>14.3</v>
      </c>
      <c r="D39">
        <f t="shared" si="1"/>
        <v>14.3</v>
      </c>
    </row>
    <row r="40" spans="1:4" x14ac:dyDescent="0.2">
      <c r="A40" s="1"/>
      <c r="B40" s="1"/>
      <c r="C40" s="1"/>
    </row>
    <row r="41" spans="1:4" x14ac:dyDescent="0.2">
      <c r="A41" s="1" t="s">
        <v>7</v>
      </c>
      <c r="B41" s="1" t="s">
        <v>4</v>
      </c>
      <c r="C41" s="1" t="s">
        <v>4</v>
      </c>
      <c r="D41" s="1" t="s">
        <v>94</v>
      </c>
    </row>
    <row r="42" spans="1:4" x14ac:dyDescent="0.2">
      <c r="A42" s="1" t="s">
        <v>1</v>
      </c>
      <c r="B42" s="1" t="s">
        <v>114</v>
      </c>
      <c r="C42" s="1">
        <v>2.83</v>
      </c>
      <c r="D42">
        <f>AVERAGE(C42)</f>
        <v>2.83</v>
      </c>
    </row>
    <row r="43" spans="1:4" x14ac:dyDescent="0.2">
      <c r="A43" s="1" t="s">
        <v>2</v>
      </c>
      <c r="B43" s="1" t="s">
        <v>114</v>
      </c>
      <c r="C43" s="1">
        <v>2.2000000000000002</v>
      </c>
      <c r="D43">
        <f t="shared" ref="D43:D44" si="2">AVERAGE(C43)</f>
        <v>2.2000000000000002</v>
      </c>
    </row>
    <row r="44" spans="1:4" x14ac:dyDescent="0.2">
      <c r="A44" s="1" t="s">
        <v>3</v>
      </c>
      <c r="B44" s="1" t="s">
        <v>114</v>
      </c>
      <c r="C44" s="1">
        <v>2.17</v>
      </c>
      <c r="D44">
        <f t="shared" si="2"/>
        <v>2.17</v>
      </c>
    </row>
    <row r="46" spans="1:4" x14ac:dyDescent="0.2">
      <c r="A46" s="17"/>
      <c r="B46" s="17"/>
      <c r="C46" s="17"/>
    </row>
    <row r="47" spans="1:4" x14ac:dyDescent="0.2">
      <c r="A47" s="17"/>
      <c r="B47" s="17"/>
      <c r="C47" s="17"/>
    </row>
    <row r="48" spans="1:4" x14ac:dyDescent="0.2">
      <c r="A48" s="17"/>
      <c r="B48" s="17"/>
      <c r="C48" s="17"/>
    </row>
    <row r="49" spans="1:3" x14ac:dyDescent="0.2">
      <c r="A49" s="17"/>
      <c r="B49" s="17"/>
      <c r="C49" s="17"/>
    </row>
    <row r="50" spans="1:3" x14ac:dyDescent="0.2">
      <c r="A50" s="17"/>
      <c r="B50" s="17"/>
      <c r="C50" s="17"/>
    </row>
    <row r="51" spans="1:3" x14ac:dyDescent="0.2">
      <c r="A51" s="17"/>
      <c r="B51" s="17"/>
      <c r="C51" s="17"/>
    </row>
    <row r="52" spans="1:3" x14ac:dyDescent="0.2">
      <c r="A52" s="17"/>
      <c r="B52" s="17"/>
      <c r="C52" s="17"/>
    </row>
    <row r="53" spans="1:3" x14ac:dyDescent="0.2">
      <c r="A53" s="17"/>
      <c r="B53" s="17"/>
      <c r="C53" s="17"/>
    </row>
    <row r="54" spans="1:3" x14ac:dyDescent="0.2">
      <c r="A54" s="17"/>
      <c r="B54" s="17"/>
      <c r="C54" s="17"/>
    </row>
    <row r="55" spans="1:3" x14ac:dyDescent="0.2">
      <c r="A55" s="17"/>
      <c r="B55" s="17"/>
      <c r="C55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L58"/>
  <sheetViews>
    <sheetView workbookViewId="0">
      <selection activeCell="E43" sqref="E43"/>
    </sheetView>
  </sheetViews>
  <sheetFormatPr baseColWidth="10" defaultRowHeight="16" x14ac:dyDescent="0.2"/>
  <sheetData>
    <row r="1" spans="1:12" x14ac:dyDescent="0.2">
      <c r="A1" s="6" t="s">
        <v>18</v>
      </c>
      <c r="B1" s="6" t="s">
        <v>16</v>
      </c>
      <c r="C1" s="6" t="s">
        <v>13</v>
      </c>
      <c r="F1" s="7" t="s">
        <v>20</v>
      </c>
      <c r="G1" s="7" t="s">
        <v>21</v>
      </c>
      <c r="H1" s="7" t="s">
        <v>21</v>
      </c>
      <c r="J1" s="8" t="s">
        <v>46</v>
      </c>
    </row>
    <row r="2" spans="1:12" x14ac:dyDescent="0.2">
      <c r="A2" s="6" t="s">
        <v>8</v>
      </c>
      <c r="B2" s="6" t="s">
        <v>4</v>
      </c>
      <c r="C2" s="6" t="s">
        <v>4</v>
      </c>
      <c r="D2" s="6" t="s">
        <v>94</v>
      </c>
      <c r="F2" s="7" t="s">
        <v>8</v>
      </c>
      <c r="G2" s="7" t="s">
        <v>34</v>
      </c>
      <c r="H2" s="7" t="s">
        <v>11</v>
      </c>
    </row>
    <row r="3" spans="1:12" x14ac:dyDescent="0.2">
      <c r="A3" s="6" t="s">
        <v>1</v>
      </c>
      <c r="B3" s="6">
        <v>17.36</v>
      </c>
      <c r="C3" s="6">
        <v>15.75</v>
      </c>
      <c r="D3">
        <f>AVERAGE(B3:C3)</f>
        <v>16.555</v>
      </c>
      <c r="F3" s="7" t="s">
        <v>1</v>
      </c>
      <c r="G3" s="7" t="e">
        <f>AVERAGE(#REF!)</f>
        <v>#REF!</v>
      </c>
      <c r="H3" s="7">
        <f>AVERAGE(D3,D15)</f>
        <v>17.64</v>
      </c>
      <c r="K3" s="4" t="s">
        <v>19</v>
      </c>
      <c r="L3" s="5" t="s">
        <v>44</v>
      </c>
    </row>
    <row r="4" spans="1:12" x14ac:dyDescent="0.2">
      <c r="A4" s="6" t="s">
        <v>2</v>
      </c>
      <c r="B4" s="6">
        <v>19.3</v>
      </c>
      <c r="C4" s="6">
        <v>21.5</v>
      </c>
      <c r="D4">
        <f>AVERAGE(B4:C4)</f>
        <v>20.399999999999999</v>
      </c>
      <c r="F4" s="7" t="s">
        <v>2</v>
      </c>
      <c r="G4" s="7" t="e">
        <f>AVERAGE(#REF!)</f>
        <v>#REF!</v>
      </c>
      <c r="H4" s="7">
        <f>AVERAGE(D4,D16)</f>
        <v>20.572499999999998</v>
      </c>
      <c r="K4" s="4" t="s">
        <v>10</v>
      </c>
      <c r="L4" s="5" t="s">
        <v>10</v>
      </c>
    </row>
    <row r="5" spans="1:12" x14ac:dyDescent="0.2">
      <c r="A5" s="6" t="s">
        <v>3</v>
      </c>
      <c r="B5" s="6">
        <v>15.7</v>
      </c>
      <c r="C5" s="6">
        <v>16.8</v>
      </c>
      <c r="D5">
        <f t="shared" ref="D5:D22" si="0">AVERAGE(B5:C5)</f>
        <v>16.25</v>
      </c>
      <c r="F5" s="7" t="s">
        <v>3</v>
      </c>
      <c r="G5" s="7" t="e">
        <f>AVERAGE(#REF!)</f>
        <v>#REF!</v>
      </c>
      <c r="H5" s="7">
        <f>AVERAGE(D5,D17)</f>
        <v>16.670000000000002</v>
      </c>
      <c r="K5" s="4">
        <v>19.3</v>
      </c>
      <c r="L5" s="5"/>
    </row>
    <row r="6" spans="1:12" x14ac:dyDescent="0.2">
      <c r="A6" s="6"/>
      <c r="B6" s="6"/>
      <c r="C6" s="6"/>
      <c r="F6" s="7"/>
      <c r="G6" s="7"/>
      <c r="H6" s="7"/>
      <c r="K6" s="4">
        <v>21.6</v>
      </c>
      <c r="L6" s="5"/>
    </row>
    <row r="7" spans="1:12" x14ac:dyDescent="0.2">
      <c r="A7" s="6" t="s">
        <v>7</v>
      </c>
      <c r="B7" s="6" t="s">
        <v>4</v>
      </c>
      <c r="C7" s="6" t="s">
        <v>4</v>
      </c>
      <c r="F7" s="7" t="s">
        <v>7</v>
      </c>
      <c r="G7" s="7" t="s">
        <v>34</v>
      </c>
      <c r="H7" s="7" t="s">
        <v>11</v>
      </c>
      <c r="K7" s="4"/>
      <c r="L7" s="5">
        <v>15.8</v>
      </c>
    </row>
    <row r="8" spans="1:12" x14ac:dyDescent="0.2">
      <c r="A8" s="6" t="s">
        <v>1</v>
      </c>
      <c r="B8" s="6">
        <v>3.17</v>
      </c>
      <c r="C8" s="6">
        <v>3.06</v>
      </c>
      <c r="D8">
        <f t="shared" si="0"/>
        <v>3.1150000000000002</v>
      </c>
      <c r="F8" s="7" t="s">
        <v>1</v>
      </c>
      <c r="G8" s="7" t="e">
        <f>AVERAGE(#REF!)</f>
        <v>#REF!</v>
      </c>
      <c r="H8" s="7">
        <f>AVERAGE(D8,D20)</f>
        <v>3.2825000000000002</v>
      </c>
      <c r="K8" s="4"/>
      <c r="L8" s="5"/>
    </row>
    <row r="9" spans="1:12" x14ac:dyDescent="0.2">
      <c r="A9" s="6" t="s">
        <v>2</v>
      </c>
      <c r="B9" s="6">
        <v>2.71</v>
      </c>
      <c r="C9" s="6">
        <v>2.34</v>
      </c>
      <c r="D9">
        <f t="shared" si="0"/>
        <v>2.5249999999999999</v>
      </c>
      <c r="F9" s="7" t="s">
        <v>2</v>
      </c>
      <c r="G9" s="7" t="e">
        <f>AVERAGE(#REF!)</f>
        <v>#REF!</v>
      </c>
      <c r="H9" s="7">
        <f t="shared" ref="H9:H10" si="1">AVERAGE(D9,D21)</f>
        <v>2.4649999999999999</v>
      </c>
      <c r="K9" s="4" t="s">
        <v>0</v>
      </c>
      <c r="L9" s="5" t="s">
        <v>0</v>
      </c>
    </row>
    <row r="10" spans="1:12" x14ac:dyDescent="0.2">
      <c r="A10" s="6" t="s">
        <v>3</v>
      </c>
      <c r="B10" s="6">
        <v>2.4249999999999998</v>
      </c>
      <c r="C10" s="6">
        <v>2.8</v>
      </c>
      <c r="D10">
        <f t="shared" si="0"/>
        <v>2.6124999999999998</v>
      </c>
      <c r="F10" s="7" t="s">
        <v>3</v>
      </c>
      <c r="G10" s="7" t="e">
        <f>AVERAGE(#REF!)</f>
        <v>#REF!</v>
      </c>
      <c r="H10" s="7">
        <f t="shared" si="1"/>
        <v>2.4987499999999998</v>
      </c>
      <c r="K10" s="4">
        <v>3.05</v>
      </c>
      <c r="L10" s="5"/>
    </row>
    <row r="11" spans="1:12" x14ac:dyDescent="0.2">
      <c r="K11" s="4">
        <v>2.25</v>
      </c>
      <c r="L11" s="5"/>
    </row>
    <row r="12" spans="1:12" x14ac:dyDescent="0.2">
      <c r="K12" s="4"/>
      <c r="L12" s="5">
        <v>2.21</v>
      </c>
    </row>
    <row r="13" spans="1:12" x14ac:dyDescent="0.2">
      <c r="A13" s="6" t="s">
        <v>18</v>
      </c>
      <c r="B13" s="19" t="s">
        <v>51</v>
      </c>
      <c r="C13" s="6" t="s">
        <v>14</v>
      </c>
    </row>
    <row r="14" spans="1:12" x14ac:dyDescent="0.2">
      <c r="A14" s="6" t="s">
        <v>8</v>
      </c>
      <c r="B14" s="19" t="s">
        <v>4</v>
      </c>
      <c r="C14" s="6" t="s">
        <v>4</v>
      </c>
      <c r="D14" s="6" t="s">
        <v>94</v>
      </c>
    </row>
    <row r="15" spans="1:12" x14ac:dyDescent="0.2">
      <c r="A15" s="6" t="s">
        <v>1</v>
      </c>
      <c r="B15" s="19">
        <v>19.25</v>
      </c>
      <c r="C15" s="6">
        <v>18.2</v>
      </c>
      <c r="D15">
        <f>AVERAGE(B15:C15)</f>
        <v>18.725000000000001</v>
      </c>
    </row>
    <row r="16" spans="1:12" x14ac:dyDescent="0.2">
      <c r="A16" s="6" t="s">
        <v>2</v>
      </c>
      <c r="B16" s="19">
        <v>18.57</v>
      </c>
      <c r="C16" s="6">
        <v>22.92</v>
      </c>
      <c r="D16">
        <f t="shared" si="0"/>
        <v>20.745000000000001</v>
      </c>
    </row>
    <row r="17" spans="1:4" x14ac:dyDescent="0.2">
      <c r="A17" s="6" t="s">
        <v>3</v>
      </c>
      <c r="B17" s="19">
        <v>16.079999999999998</v>
      </c>
      <c r="C17" s="6">
        <v>18.100000000000001</v>
      </c>
      <c r="D17">
        <f t="shared" si="0"/>
        <v>17.09</v>
      </c>
    </row>
    <row r="18" spans="1:4" x14ac:dyDescent="0.2">
      <c r="A18" s="6"/>
      <c r="B18" s="19"/>
      <c r="C18" s="6"/>
    </row>
    <row r="19" spans="1:4" x14ac:dyDescent="0.2">
      <c r="A19" s="6" t="s">
        <v>7</v>
      </c>
      <c r="B19" s="19" t="s">
        <v>4</v>
      </c>
      <c r="C19" s="6" t="s">
        <v>4</v>
      </c>
    </row>
    <row r="20" spans="1:4" x14ac:dyDescent="0.2">
      <c r="A20" s="6" t="s">
        <v>1</v>
      </c>
      <c r="B20" s="19">
        <v>3.5</v>
      </c>
      <c r="C20" s="6">
        <v>3.4</v>
      </c>
      <c r="D20">
        <f t="shared" si="0"/>
        <v>3.45</v>
      </c>
    </row>
    <row r="21" spans="1:4" x14ac:dyDescent="0.2">
      <c r="A21" s="6" t="s">
        <v>2</v>
      </c>
      <c r="B21" s="19">
        <v>2.11</v>
      </c>
      <c r="C21" s="6">
        <v>2.7</v>
      </c>
      <c r="D21">
        <f t="shared" si="0"/>
        <v>2.4050000000000002</v>
      </c>
    </row>
    <row r="22" spans="1:4" x14ac:dyDescent="0.2">
      <c r="A22" s="6" t="s">
        <v>3</v>
      </c>
      <c r="B22" s="19">
        <v>2.13</v>
      </c>
      <c r="C22" s="6">
        <v>2.64</v>
      </c>
      <c r="D22">
        <f t="shared" si="0"/>
        <v>2.3849999999999998</v>
      </c>
    </row>
    <row r="25" spans="1:4" x14ac:dyDescent="0.2">
      <c r="A25" s="6" t="s">
        <v>115</v>
      </c>
      <c r="B25" s="6" t="s">
        <v>16</v>
      </c>
      <c r="C25" s="6" t="s">
        <v>13</v>
      </c>
    </row>
    <row r="26" spans="1:4" x14ac:dyDescent="0.2">
      <c r="A26" s="6" t="s">
        <v>8</v>
      </c>
      <c r="B26" s="6" t="s">
        <v>4</v>
      </c>
      <c r="C26" s="6" t="s">
        <v>4</v>
      </c>
      <c r="D26" s="6" t="s">
        <v>94</v>
      </c>
    </row>
    <row r="27" spans="1:4" x14ac:dyDescent="0.2">
      <c r="A27" s="6" t="s">
        <v>1</v>
      </c>
      <c r="B27" s="6">
        <v>14.13</v>
      </c>
      <c r="C27" s="6">
        <v>17.213999999999999</v>
      </c>
      <c r="D27">
        <f>AVERAGE(B27:C27)</f>
        <v>15.672000000000001</v>
      </c>
    </row>
    <row r="28" spans="1:4" x14ac:dyDescent="0.2">
      <c r="A28" s="6" t="s">
        <v>2</v>
      </c>
      <c r="B28" s="6">
        <v>21.38</v>
      </c>
      <c r="C28" s="6">
        <v>21.29</v>
      </c>
      <c r="D28">
        <f t="shared" ref="D28:D29" si="2">AVERAGE(B28:C28)</f>
        <v>21.335000000000001</v>
      </c>
    </row>
    <row r="29" spans="1:4" x14ac:dyDescent="0.2">
      <c r="A29" s="6" t="s">
        <v>3</v>
      </c>
      <c r="B29" s="6">
        <v>14</v>
      </c>
      <c r="C29" s="6">
        <v>15.58</v>
      </c>
      <c r="D29">
        <f t="shared" si="2"/>
        <v>14.79</v>
      </c>
    </row>
    <row r="30" spans="1:4" x14ac:dyDescent="0.2">
      <c r="A30" s="6"/>
      <c r="B30" s="6"/>
      <c r="C30" s="6"/>
    </row>
    <row r="31" spans="1:4" x14ac:dyDescent="0.2">
      <c r="A31" s="6" t="s">
        <v>7</v>
      </c>
      <c r="B31" s="6" t="s">
        <v>4</v>
      </c>
      <c r="C31" s="6" t="s">
        <v>4</v>
      </c>
    </row>
    <row r="32" spans="1:4" x14ac:dyDescent="0.2">
      <c r="A32" s="6" t="s">
        <v>1</v>
      </c>
      <c r="B32" s="6">
        <v>2.84</v>
      </c>
      <c r="C32" s="6">
        <v>3</v>
      </c>
      <c r="D32">
        <f>AVERAGE(B32:C32)</f>
        <v>2.92</v>
      </c>
    </row>
    <row r="33" spans="1:4" x14ac:dyDescent="0.2">
      <c r="A33" s="6" t="s">
        <v>2</v>
      </c>
      <c r="B33" s="6">
        <v>2.36</v>
      </c>
      <c r="C33" s="6">
        <v>2.65</v>
      </c>
      <c r="D33">
        <f t="shared" ref="D33:D34" si="3">AVERAGE(B33:C33)</f>
        <v>2.5049999999999999</v>
      </c>
    </row>
    <row r="34" spans="1:4" x14ac:dyDescent="0.2">
      <c r="A34" s="6" t="s">
        <v>3</v>
      </c>
      <c r="B34" s="6">
        <v>2</v>
      </c>
      <c r="C34" s="6">
        <v>2</v>
      </c>
      <c r="D34">
        <f t="shared" si="3"/>
        <v>2</v>
      </c>
    </row>
    <row r="37" spans="1:4" x14ac:dyDescent="0.2">
      <c r="A37" s="6" t="s">
        <v>115</v>
      </c>
      <c r="B37" s="6" t="s">
        <v>17</v>
      </c>
      <c r="C37" s="6" t="s">
        <v>14</v>
      </c>
    </row>
    <row r="38" spans="1:4" x14ac:dyDescent="0.2">
      <c r="A38" s="6" t="s">
        <v>8</v>
      </c>
      <c r="B38" s="6" t="s">
        <v>4</v>
      </c>
      <c r="C38" s="6" t="s">
        <v>4</v>
      </c>
      <c r="D38" s="6" t="s">
        <v>94</v>
      </c>
    </row>
    <row r="39" spans="1:4" x14ac:dyDescent="0.2">
      <c r="A39" s="6" t="s">
        <v>1</v>
      </c>
      <c r="B39" s="6">
        <v>17.260000000000002</v>
      </c>
      <c r="C39" s="6">
        <v>19.93</v>
      </c>
      <c r="D39">
        <f>AVERAGE(B39:C39)</f>
        <v>18.594999999999999</v>
      </c>
    </row>
    <row r="40" spans="1:4" x14ac:dyDescent="0.2">
      <c r="A40" s="6" t="s">
        <v>2</v>
      </c>
      <c r="B40" s="6" t="s">
        <v>114</v>
      </c>
      <c r="C40" s="6">
        <v>18.88</v>
      </c>
      <c r="D40">
        <f t="shared" ref="D40" si="4">AVERAGE(B40:C40)</f>
        <v>18.88</v>
      </c>
    </row>
    <row r="41" spans="1:4" x14ac:dyDescent="0.2">
      <c r="A41" s="6" t="s">
        <v>3</v>
      </c>
      <c r="B41" s="6">
        <v>16.45</v>
      </c>
      <c r="C41" s="6">
        <v>15.71</v>
      </c>
      <c r="D41">
        <f>AVERAGE(B41:C41)</f>
        <v>16.079999999999998</v>
      </c>
    </row>
    <row r="42" spans="1:4" x14ac:dyDescent="0.2">
      <c r="A42" s="6"/>
      <c r="B42" s="6"/>
      <c r="C42" s="6"/>
    </row>
    <row r="43" spans="1:4" x14ac:dyDescent="0.2">
      <c r="A43" s="6" t="s">
        <v>7</v>
      </c>
      <c r="B43" s="6" t="s">
        <v>4</v>
      </c>
      <c r="C43" s="6" t="s">
        <v>4</v>
      </c>
      <c r="D43" s="6" t="s">
        <v>94</v>
      </c>
    </row>
    <row r="44" spans="1:4" x14ac:dyDescent="0.2">
      <c r="A44" s="6" t="s">
        <v>1</v>
      </c>
      <c r="B44" s="6">
        <v>2.5099999999999998</v>
      </c>
      <c r="C44" s="6">
        <v>2.4300000000000002</v>
      </c>
      <c r="D44">
        <f>AVERAGE(B44:C44)</f>
        <v>2.4699999999999998</v>
      </c>
    </row>
    <row r="45" spans="1:4" x14ac:dyDescent="0.2">
      <c r="A45" s="6" t="s">
        <v>2</v>
      </c>
      <c r="B45" s="6" t="s">
        <v>114</v>
      </c>
      <c r="C45" s="6">
        <v>2.4</v>
      </c>
      <c r="D45">
        <f t="shared" ref="D45:D46" si="5">AVERAGE(B45:C45)</f>
        <v>2.4</v>
      </c>
    </row>
    <row r="46" spans="1:4" x14ac:dyDescent="0.2">
      <c r="A46" s="6" t="s">
        <v>3</v>
      </c>
      <c r="B46" s="6">
        <v>2.36</v>
      </c>
      <c r="C46" s="6">
        <v>2.0299999999999998</v>
      </c>
      <c r="D46">
        <f t="shared" si="5"/>
        <v>2.1949999999999998</v>
      </c>
    </row>
    <row r="49" spans="1:4" x14ac:dyDescent="0.2">
      <c r="A49" s="6" t="s">
        <v>115</v>
      </c>
      <c r="B49" s="6" t="s">
        <v>62</v>
      </c>
      <c r="C49" s="6" t="s">
        <v>63</v>
      </c>
    </row>
    <row r="50" spans="1:4" x14ac:dyDescent="0.2">
      <c r="A50" s="6" t="s">
        <v>8</v>
      </c>
      <c r="B50" s="6" t="s">
        <v>4</v>
      </c>
      <c r="C50" s="6" t="s">
        <v>4</v>
      </c>
      <c r="D50" s="6" t="s">
        <v>94</v>
      </c>
    </row>
    <row r="51" spans="1:4" x14ac:dyDescent="0.2">
      <c r="A51" s="6" t="s">
        <v>1</v>
      </c>
      <c r="B51" s="6">
        <v>16.920000000000002</v>
      </c>
      <c r="C51" s="6">
        <v>17.5</v>
      </c>
      <c r="D51">
        <f>AVERAGE(B51:C51)</f>
        <v>17.21</v>
      </c>
    </row>
    <row r="52" spans="1:4" x14ac:dyDescent="0.2">
      <c r="A52" s="6" t="s">
        <v>2</v>
      </c>
      <c r="B52" s="6">
        <v>16.38</v>
      </c>
      <c r="C52" s="6">
        <v>19.79</v>
      </c>
      <c r="D52">
        <f t="shared" ref="D52:D53" si="6">AVERAGE(B52:C52)</f>
        <v>18.085000000000001</v>
      </c>
    </row>
    <row r="53" spans="1:4" x14ac:dyDescent="0.2">
      <c r="A53" s="6" t="s">
        <v>3</v>
      </c>
      <c r="B53" s="6">
        <v>15.25</v>
      </c>
      <c r="C53" s="6">
        <v>14.33</v>
      </c>
      <c r="D53">
        <f t="shared" si="6"/>
        <v>14.79</v>
      </c>
    </row>
    <row r="54" spans="1:4" x14ac:dyDescent="0.2">
      <c r="A54" s="6"/>
      <c r="B54" s="6"/>
      <c r="C54" s="6"/>
    </row>
    <row r="55" spans="1:4" x14ac:dyDescent="0.2">
      <c r="A55" s="6" t="s">
        <v>7</v>
      </c>
      <c r="B55" s="6" t="s">
        <v>4</v>
      </c>
      <c r="C55" s="6" t="s">
        <v>4</v>
      </c>
      <c r="D55" s="6" t="s">
        <v>94</v>
      </c>
    </row>
    <row r="56" spans="1:4" x14ac:dyDescent="0.2">
      <c r="A56" s="6" t="s">
        <v>1</v>
      </c>
      <c r="B56" s="6">
        <v>2.82</v>
      </c>
      <c r="C56" s="6">
        <v>2.98</v>
      </c>
      <c r="D56">
        <f>AVERAGE(B56:C56)</f>
        <v>2.9</v>
      </c>
    </row>
    <row r="57" spans="1:4" x14ac:dyDescent="0.2">
      <c r="A57" s="6" t="s">
        <v>2</v>
      </c>
      <c r="B57" s="6">
        <v>2.02</v>
      </c>
      <c r="C57" s="6">
        <v>2.1800000000000002</v>
      </c>
      <c r="D57">
        <f t="shared" ref="D57:D58" si="7">AVERAGE(B57:C57)</f>
        <v>2.1</v>
      </c>
    </row>
    <row r="58" spans="1:4" x14ac:dyDescent="0.2">
      <c r="A58" s="6" t="s">
        <v>3</v>
      </c>
      <c r="B58" s="6">
        <v>2.62</v>
      </c>
      <c r="C58" s="6">
        <v>2.0259999999999998</v>
      </c>
      <c r="D58">
        <f t="shared" si="7"/>
        <v>2.323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K57"/>
  <sheetViews>
    <sheetView workbookViewId="0">
      <selection activeCell="E40" sqref="E40"/>
    </sheetView>
  </sheetViews>
  <sheetFormatPr baseColWidth="10" defaultRowHeight="16" x14ac:dyDescent="0.2"/>
  <sheetData>
    <row r="1" spans="1:11" x14ac:dyDescent="0.2">
      <c r="B1" t="s">
        <v>15</v>
      </c>
      <c r="C1" t="s">
        <v>15</v>
      </c>
    </row>
    <row r="2" spans="1:11" x14ac:dyDescent="0.2">
      <c r="A2" s="17" t="s">
        <v>12</v>
      </c>
      <c r="B2" s="17" t="s">
        <v>17</v>
      </c>
      <c r="C2" s="17" t="s">
        <v>14</v>
      </c>
      <c r="E2" s="13" t="s">
        <v>22</v>
      </c>
      <c r="F2" s="13" t="s">
        <v>21</v>
      </c>
      <c r="G2" s="13" t="s">
        <v>21</v>
      </c>
      <c r="J2" s="1" t="s">
        <v>13</v>
      </c>
      <c r="K2" s="2" t="s">
        <v>16</v>
      </c>
    </row>
    <row r="3" spans="1:11" x14ac:dyDescent="0.2">
      <c r="A3" s="17" t="s">
        <v>8</v>
      </c>
      <c r="B3" s="17" t="s">
        <v>4</v>
      </c>
      <c r="C3" s="17" t="s">
        <v>4</v>
      </c>
      <c r="D3" s="17" t="s">
        <v>94</v>
      </c>
      <c r="E3" s="13" t="s">
        <v>8</v>
      </c>
      <c r="F3" s="13" t="s">
        <v>34</v>
      </c>
      <c r="G3" s="13" t="s">
        <v>37</v>
      </c>
      <c r="J3" s="1" t="s">
        <v>10</v>
      </c>
      <c r="K3" s="2" t="s">
        <v>0</v>
      </c>
    </row>
    <row r="4" spans="1:11" x14ac:dyDescent="0.2">
      <c r="A4" s="17" t="s">
        <v>1</v>
      </c>
      <c r="B4" s="17">
        <v>12.3</v>
      </c>
      <c r="C4" s="17">
        <v>17.399999999999999</v>
      </c>
      <c r="D4">
        <f>AVERAGE(B4:C4)</f>
        <v>14.85</v>
      </c>
      <c r="E4" s="13" t="s">
        <v>1</v>
      </c>
      <c r="F4" s="13" t="e">
        <f>AVERAGE(#REF!)</f>
        <v>#REF!</v>
      </c>
      <c r="G4" s="13">
        <f>AVERAGE(D4,D15,D26)</f>
        <v>15.676666666666668</v>
      </c>
      <c r="J4" s="1">
        <v>14.5</v>
      </c>
      <c r="K4" s="2">
        <v>15.5</v>
      </c>
    </row>
    <row r="5" spans="1:11" x14ac:dyDescent="0.2">
      <c r="A5" s="17" t="s">
        <v>2</v>
      </c>
      <c r="B5" s="17">
        <v>16.5</v>
      </c>
      <c r="C5" s="17">
        <v>18.899999999999999</v>
      </c>
      <c r="D5">
        <f t="shared" ref="D5:D33" si="0">AVERAGE(B5:C5)</f>
        <v>17.7</v>
      </c>
      <c r="E5" s="13" t="s">
        <v>2</v>
      </c>
      <c r="F5" s="13" t="e">
        <f>AVERAGE(#REF!)</f>
        <v>#REF!</v>
      </c>
      <c r="G5" s="13">
        <f>AVERAGE(D5,D16,D27)</f>
        <v>18.945</v>
      </c>
      <c r="J5" s="1">
        <v>19.899999999999999</v>
      </c>
      <c r="K5" s="2">
        <v>20.2</v>
      </c>
    </row>
    <row r="6" spans="1:11" x14ac:dyDescent="0.2">
      <c r="A6" s="17" t="s">
        <v>3</v>
      </c>
      <c r="B6" s="17">
        <v>17.899999999999999</v>
      </c>
      <c r="C6" s="17">
        <v>17</v>
      </c>
      <c r="D6">
        <f t="shared" si="0"/>
        <v>17.45</v>
      </c>
      <c r="E6" s="13" t="s">
        <v>3</v>
      </c>
      <c r="F6" s="13" t="e">
        <f>AVERAGE(#REF!)</f>
        <v>#REF!</v>
      </c>
      <c r="G6" s="13">
        <f>AVERAGE(D6,D17,D28)</f>
        <v>16.876666666666669</v>
      </c>
      <c r="J6" s="1">
        <v>16.8</v>
      </c>
      <c r="K6" s="2"/>
    </row>
    <row r="7" spans="1:11" x14ac:dyDescent="0.2">
      <c r="A7" s="17"/>
      <c r="B7" s="17"/>
      <c r="C7" s="17"/>
      <c r="E7" s="13"/>
      <c r="F7" s="13"/>
      <c r="G7" s="13"/>
      <c r="J7" s="1"/>
      <c r="K7" s="2"/>
    </row>
    <row r="8" spans="1:11" x14ac:dyDescent="0.2">
      <c r="A8" s="17" t="s">
        <v>7</v>
      </c>
      <c r="B8" s="17" t="s">
        <v>4</v>
      </c>
      <c r="C8" s="17" t="s">
        <v>4</v>
      </c>
      <c r="E8" s="13" t="s">
        <v>7</v>
      </c>
      <c r="F8" s="13" t="s">
        <v>34</v>
      </c>
      <c r="G8" s="13" t="s">
        <v>37</v>
      </c>
      <c r="J8" s="1" t="s">
        <v>0</v>
      </c>
      <c r="K8" s="2" t="s">
        <v>0</v>
      </c>
    </row>
    <row r="9" spans="1:11" x14ac:dyDescent="0.2">
      <c r="A9" s="17" t="s">
        <v>1</v>
      </c>
      <c r="B9" s="17">
        <v>3</v>
      </c>
      <c r="C9" s="17">
        <v>3.2</v>
      </c>
      <c r="D9">
        <f t="shared" si="0"/>
        <v>3.1</v>
      </c>
      <c r="E9" s="13" t="s">
        <v>1</v>
      </c>
      <c r="F9" s="13" t="e">
        <f>AVERAGE(#REF!)</f>
        <v>#REF!</v>
      </c>
      <c r="G9" s="13">
        <f>AVERAGE(D9,D20,D31)</f>
        <v>3.07</v>
      </c>
      <c r="J9" s="1">
        <v>2.8</v>
      </c>
      <c r="K9" s="2"/>
    </row>
    <row r="10" spans="1:11" x14ac:dyDescent="0.2">
      <c r="A10" s="17" t="s">
        <v>2</v>
      </c>
      <c r="B10" s="17">
        <v>2.7</v>
      </c>
      <c r="C10" s="17">
        <v>2.6</v>
      </c>
      <c r="D10">
        <f t="shared" si="0"/>
        <v>2.6500000000000004</v>
      </c>
      <c r="E10" s="13" t="s">
        <v>2</v>
      </c>
      <c r="F10" s="13" t="e">
        <f>AVERAGE(#REF!)</f>
        <v>#REF!</v>
      </c>
      <c r="G10" s="13">
        <f t="shared" ref="G10:G11" si="1">AVERAGE(D10,D21,D32)</f>
        <v>2.6216666666666666</v>
      </c>
      <c r="J10" s="1">
        <v>2.65</v>
      </c>
      <c r="K10" s="2">
        <v>3</v>
      </c>
    </row>
    <row r="11" spans="1:11" x14ac:dyDescent="0.2">
      <c r="A11" s="17" t="s">
        <v>3</v>
      </c>
      <c r="B11" s="17">
        <v>2.2999999999999998</v>
      </c>
      <c r="C11" s="17">
        <v>2.2400000000000002</v>
      </c>
      <c r="D11">
        <f t="shared" si="0"/>
        <v>2.27</v>
      </c>
      <c r="E11" s="13" t="s">
        <v>3</v>
      </c>
      <c r="F11" s="13" t="e">
        <f>AVERAGE(#REF!)</f>
        <v>#REF!</v>
      </c>
      <c r="G11" s="13">
        <f t="shared" si="1"/>
        <v>2.1858333333333331</v>
      </c>
      <c r="J11" s="1">
        <v>2.2999999999999998</v>
      </c>
      <c r="K11" s="2"/>
    </row>
    <row r="13" spans="1:11" x14ac:dyDescent="0.2">
      <c r="A13" s="17" t="s">
        <v>12</v>
      </c>
      <c r="B13" s="17" t="s">
        <v>16</v>
      </c>
      <c r="C13" s="17" t="s">
        <v>13</v>
      </c>
    </row>
    <row r="14" spans="1:11" x14ac:dyDescent="0.2">
      <c r="A14" s="17" t="s">
        <v>8</v>
      </c>
      <c r="B14" s="17" t="s">
        <v>4</v>
      </c>
      <c r="C14" s="17" t="s">
        <v>4</v>
      </c>
    </row>
    <row r="15" spans="1:11" x14ac:dyDescent="0.2">
      <c r="A15" s="17" t="s">
        <v>1</v>
      </c>
      <c r="B15" s="17">
        <v>11.12</v>
      </c>
      <c r="C15" s="17">
        <v>17.100000000000001</v>
      </c>
      <c r="D15">
        <f t="shared" si="0"/>
        <v>14.11</v>
      </c>
    </row>
    <row r="16" spans="1:11" x14ac:dyDescent="0.2">
      <c r="A16" s="17" t="s">
        <v>2</v>
      </c>
      <c r="B16" s="17">
        <v>20.93</v>
      </c>
      <c r="C16" s="17">
        <v>18.2</v>
      </c>
      <c r="D16">
        <f t="shared" si="0"/>
        <v>19.564999999999998</v>
      </c>
    </row>
    <row r="17" spans="1:4" x14ac:dyDescent="0.2">
      <c r="A17" s="17" t="s">
        <v>3</v>
      </c>
      <c r="B17" s="17">
        <v>17.420000000000002</v>
      </c>
      <c r="C17" s="17">
        <v>17.7</v>
      </c>
      <c r="D17">
        <f t="shared" si="0"/>
        <v>17.560000000000002</v>
      </c>
    </row>
    <row r="18" spans="1:4" x14ac:dyDescent="0.2">
      <c r="A18" s="17"/>
      <c r="B18" s="17"/>
      <c r="C18" s="17"/>
    </row>
    <row r="19" spans="1:4" x14ac:dyDescent="0.2">
      <c r="A19" s="17" t="s">
        <v>7</v>
      </c>
      <c r="B19" s="17" t="s">
        <v>4</v>
      </c>
      <c r="C19" s="17" t="s">
        <v>4</v>
      </c>
    </row>
    <row r="20" spans="1:4" x14ac:dyDescent="0.2">
      <c r="A20" s="17" t="s">
        <v>1</v>
      </c>
      <c r="B20" s="17">
        <v>3.1</v>
      </c>
      <c r="C20" s="17">
        <v>2.9</v>
      </c>
      <c r="D20">
        <f t="shared" si="0"/>
        <v>3</v>
      </c>
    </row>
    <row r="21" spans="1:4" x14ac:dyDescent="0.2">
      <c r="A21" s="17" t="s">
        <v>2</v>
      </c>
      <c r="B21" s="17">
        <v>2.58</v>
      </c>
      <c r="C21" s="17">
        <v>2.9</v>
      </c>
      <c r="D21">
        <f t="shared" si="0"/>
        <v>2.74</v>
      </c>
    </row>
    <row r="22" spans="1:4" x14ac:dyDescent="0.2">
      <c r="A22" s="17" t="s">
        <v>3</v>
      </c>
      <c r="B22" s="17">
        <v>2.1349999999999998</v>
      </c>
      <c r="C22" s="17">
        <v>2.4</v>
      </c>
      <c r="D22">
        <f t="shared" si="0"/>
        <v>2.2675000000000001</v>
      </c>
    </row>
    <row r="24" spans="1:4" x14ac:dyDescent="0.2">
      <c r="A24" s="17" t="s">
        <v>12</v>
      </c>
      <c r="B24" s="17" t="s">
        <v>63</v>
      </c>
      <c r="C24" s="17" t="s">
        <v>62</v>
      </c>
    </row>
    <row r="25" spans="1:4" x14ac:dyDescent="0.2">
      <c r="A25" s="17" t="s">
        <v>8</v>
      </c>
      <c r="B25" s="17" t="s">
        <v>4</v>
      </c>
      <c r="C25" s="17" t="s">
        <v>4</v>
      </c>
    </row>
    <row r="26" spans="1:4" x14ac:dyDescent="0.2">
      <c r="A26" s="17" t="s">
        <v>1</v>
      </c>
      <c r="B26" s="17">
        <v>17.29</v>
      </c>
      <c r="C26" s="17">
        <v>18.850000000000001</v>
      </c>
      <c r="D26">
        <f t="shared" si="0"/>
        <v>18.07</v>
      </c>
    </row>
    <row r="27" spans="1:4" x14ac:dyDescent="0.2">
      <c r="A27" s="17" t="s">
        <v>2</v>
      </c>
      <c r="B27" s="17">
        <v>19</v>
      </c>
      <c r="C27" s="17">
        <v>20.14</v>
      </c>
      <c r="D27">
        <f t="shared" si="0"/>
        <v>19.57</v>
      </c>
    </row>
    <row r="28" spans="1:4" x14ac:dyDescent="0.2">
      <c r="A28" s="17" t="s">
        <v>3</v>
      </c>
      <c r="B28" s="17" t="s">
        <v>114</v>
      </c>
      <c r="C28" s="17">
        <v>15.62</v>
      </c>
      <c r="D28">
        <f t="shared" si="0"/>
        <v>15.62</v>
      </c>
    </row>
    <row r="29" spans="1:4" x14ac:dyDescent="0.2">
      <c r="A29" s="17"/>
      <c r="B29" s="17"/>
      <c r="C29" s="17"/>
    </row>
    <row r="30" spans="1:4" x14ac:dyDescent="0.2">
      <c r="A30" s="17" t="s">
        <v>7</v>
      </c>
      <c r="B30" s="17" t="s">
        <v>0</v>
      </c>
      <c r="C30" s="17" t="s">
        <v>4</v>
      </c>
    </row>
    <row r="31" spans="1:4" x14ac:dyDescent="0.2">
      <c r="A31" s="17" t="s">
        <v>1</v>
      </c>
      <c r="B31" s="17">
        <v>2.86</v>
      </c>
      <c r="C31" s="17">
        <v>3.36</v>
      </c>
      <c r="D31">
        <f t="shared" si="0"/>
        <v>3.11</v>
      </c>
    </row>
    <row r="32" spans="1:4" x14ac:dyDescent="0.2">
      <c r="A32" s="17" t="s">
        <v>2</v>
      </c>
      <c r="B32" s="17">
        <v>2.35</v>
      </c>
      <c r="C32" s="17">
        <v>2.6</v>
      </c>
      <c r="D32">
        <f t="shared" si="0"/>
        <v>2.4750000000000001</v>
      </c>
    </row>
    <row r="33" spans="1:4" x14ac:dyDescent="0.2">
      <c r="A33" s="17" t="s">
        <v>3</v>
      </c>
      <c r="B33" s="17" t="s">
        <v>114</v>
      </c>
      <c r="C33" s="17">
        <v>2.02</v>
      </c>
      <c r="D33">
        <f t="shared" si="0"/>
        <v>2.02</v>
      </c>
    </row>
    <row r="35" spans="1:4" x14ac:dyDescent="0.2">
      <c r="A35" s="8"/>
      <c r="B35" s="8"/>
      <c r="C35" s="8"/>
    </row>
    <row r="36" spans="1:4" x14ac:dyDescent="0.2">
      <c r="A36" s="1" t="s">
        <v>121</v>
      </c>
      <c r="B36" s="1" t="s">
        <v>13</v>
      </c>
      <c r="C36" s="1" t="s">
        <v>16</v>
      </c>
    </row>
    <row r="37" spans="1:4" x14ac:dyDescent="0.2">
      <c r="A37" s="1" t="s">
        <v>8</v>
      </c>
      <c r="B37" s="1" t="s">
        <v>4</v>
      </c>
      <c r="C37" s="1" t="s">
        <v>4</v>
      </c>
      <c r="D37" s="1" t="s">
        <v>94</v>
      </c>
    </row>
    <row r="38" spans="1:4" x14ac:dyDescent="0.2">
      <c r="A38" s="1" t="s">
        <v>1</v>
      </c>
      <c r="B38" s="1"/>
      <c r="C38" s="1">
        <v>19.38</v>
      </c>
      <c r="D38">
        <f>AVERAGE(C38)</f>
        <v>19.38</v>
      </c>
    </row>
    <row r="39" spans="1:4" x14ac:dyDescent="0.2">
      <c r="A39" s="1" t="s">
        <v>2</v>
      </c>
      <c r="B39" s="1"/>
      <c r="C39" s="1">
        <v>17.690000000000001</v>
      </c>
      <c r="D39">
        <f t="shared" ref="D39:D40" si="2">AVERAGE(C39)</f>
        <v>17.690000000000001</v>
      </c>
    </row>
    <row r="40" spans="1:4" x14ac:dyDescent="0.2">
      <c r="A40" s="1" t="s">
        <v>3</v>
      </c>
      <c r="B40" s="1"/>
      <c r="C40" s="1">
        <v>18.13</v>
      </c>
      <c r="D40">
        <f t="shared" si="2"/>
        <v>18.13</v>
      </c>
    </row>
    <row r="41" spans="1:4" x14ac:dyDescent="0.2">
      <c r="A41" s="1"/>
      <c r="B41" s="1"/>
      <c r="C41" s="1"/>
    </row>
    <row r="42" spans="1:4" x14ac:dyDescent="0.2">
      <c r="A42" s="1" t="s">
        <v>7</v>
      </c>
      <c r="B42" s="1" t="s">
        <v>4</v>
      </c>
      <c r="C42" s="1" t="s">
        <v>4</v>
      </c>
    </row>
    <row r="43" spans="1:4" x14ac:dyDescent="0.2">
      <c r="A43" s="1" t="s">
        <v>1</v>
      </c>
      <c r="B43" s="1"/>
      <c r="C43" s="1">
        <v>2.625</v>
      </c>
      <c r="D43">
        <v>2.625</v>
      </c>
    </row>
    <row r="44" spans="1:4" x14ac:dyDescent="0.2">
      <c r="A44" s="1" t="s">
        <v>2</v>
      </c>
      <c r="B44" s="1"/>
      <c r="C44" s="1">
        <v>2.4049999999999998</v>
      </c>
      <c r="D44">
        <v>2.4049999999999998</v>
      </c>
    </row>
    <row r="45" spans="1:4" x14ac:dyDescent="0.2">
      <c r="A45" s="1" t="s">
        <v>3</v>
      </c>
      <c r="B45" s="1"/>
      <c r="C45" s="1">
        <v>2.31</v>
      </c>
      <c r="D45">
        <v>2.31</v>
      </c>
    </row>
    <row r="48" spans="1:4" x14ac:dyDescent="0.2">
      <c r="A48" s="1" t="s">
        <v>121</v>
      </c>
      <c r="B48" s="1" t="s">
        <v>14</v>
      </c>
      <c r="C48" s="1" t="s">
        <v>17</v>
      </c>
    </row>
    <row r="49" spans="1:3" x14ac:dyDescent="0.2">
      <c r="A49" s="1" t="s">
        <v>8</v>
      </c>
      <c r="B49" s="1" t="s">
        <v>4</v>
      </c>
      <c r="C49" s="1" t="s">
        <v>4</v>
      </c>
    </row>
    <row r="50" spans="1:3" x14ac:dyDescent="0.2">
      <c r="A50" s="1" t="s">
        <v>1</v>
      </c>
      <c r="B50" s="1"/>
      <c r="C50" s="1"/>
    </row>
    <row r="51" spans="1:3" x14ac:dyDescent="0.2">
      <c r="A51" s="1" t="s">
        <v>2</v>
      </c>
      <c r="B51" s="1"/>
      <c r="C51" s="1"/>
    </row>
    <row r="52" spans="1:3" x14ac:dyDescent="0.2">
      <c r="A52" s="1" t="s">
        <v>3</v>
      </c>
      <c r="B52" s="1"/>
      <c r="C52" s="1"/>
    </row>
    <row r="53" spans="1:3" x14ac:dyDescent="0.2">
      <c r="A53" s="1"/>
      <c r="B53" s="1"/>
      <c r="C53" s="1"/>
    </row>
    <row r="54" spans="1:3" x14ac:dyDescent="0.2">
      <c r="A54" s="1" t="s">
        <v>7</v>
      </c>
      <c r="B54" s="1" t="s">
        <v>4</v>
      </c>
      <c r="C54" s="1" t="s">
        <v>4</v>
      </c>
    </row>
    <row r="55" spans="1:3" x14ac:dyDescent="0.2">
      <c r="A55" s="1" t="s">
        <v>1</v>
      </c>
      <c r="B55" s="1"/>
      <c r="C55" s="1"/>
    </row>
    <row r="56" spans="1:3" x14ac:dyDescent="0.2">
      <c r="A56" s="1" t="s">
        <v>2</v>
      </c>
      <c r="B56" s="1"/>
      <c r="C56" s="1"/>
    </row>
    <row r="57" spans="1:3" x14ac:dyDescent="0.2">
      <c r="A57" s="1" t="s">
        <v>3</v>
      </c>
      <c r="B57" s="1"/>
      <c r="C57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372C4-0CEC-2D40-ABB4-55E107FEA9B4}">
  <sheetPr>
    <tabColor rgb="FF00B050"/>
  </sheetPr>
  <dimension ref="A1:H79"/>
  <sheetViews>
    <sheetView zoomScale="87" workbookViewId="0">
      <selection activeCell="B3" sqref="B3"/>
    </sheetView>
  </sheetViews>
  <sheetFormatPr baseColWidth="10" defaultRowHeight="16" x14ac:dyDescent="0.2"/>
  <sheetData>
    <row r="1" spans="1:8" x14ac:dyDescent="0.2">
      <c r="A1" s="7" t="s">
        <v>42</v>
      </c>
      <c r="B1" s="7" t="s">
        <v>16</v>
      </c>
      <c r="C1" s="7" t="s">
        <v>13</v>
      </c>
      <c r="F1" s="13" t="s">
        <v>22</v>
      </c>
      <c r="G1" s="13" t="s">
        <v>21</v>
      </c>
      <c r="H1" s="18"/>
    </row>
    <row r="2" spans="1:8" x14ac:dyDescent="0.2">
      <c r="A2" s="7" t="s">
        <v>8</v>
      </c>
      <c r="B2" s="7" t="s">
        <v>0</v>
      </c>
      <c r="C2" s="7" t="s">
        <v>0</v>
      </c>
      <c r="F2" s="13" t="s">
        <v>8</v>
      </c>
      <c r="G2" s="13" t="s">
        <v>36</v>
      </c>
      <c r="H2" s="18"/>
    </row>
    <row r="3" spans="1:8" x14ac:dyDescent="0.2">
      <c r="A3" s="7" t="s">
        <v>1</v>
      </c>
      <c r="B3" s="7">
        <v>17.36</v>
      </c>
      <c r="C3" s="7">
        <v>19.920000000000002</v>
      </c>
      <c r="D3">
        <f>AVERAGE(B3:C3)</f>
        <v>18.64</v>
      </c>
      <c r="F3" s="13" t="s">
        <v>1</v>
      </c>
      <c r="G3" s="13" t="e">
        <f>AVERAGE(D3,#REF!,D15,D28,D39,D50)</f>
        <v>#REF!</v>
      </c>
      <c r="H3" s="18"/>
    </row>
    <row r="4" spans="1:8" x14ac:dyDescent="0.2">
      <c r="A4" s="7" t="s">
        <v>2</v>
      </c>
      <c r="B4" s="7">
        <v>16.850000000000001</v>
      </c>
      <c r="C4" s="7">
        <v>17.600000000000001</v>
      </c>
      <c r="D4">
        <f t="shared" ref="D4" si="0">AVERAGE(B4:C4)</f>
        <v>17.225000000000001</v>
      </c>
      <c r="F4" s="13" t="s">
        <v>2</v>
      </c>
      <c r="G4" s="13" t="e">
        <f>AVERAGE(D4,#REF!,D16,D29,D40,D51)</f>
        <v>#REF!</v>
      </c>
      <c r="H4" s="18"/>
    </row>
    <row r="5" spans="1:8" x14ac:dyDescent="0.2">
      <c r="A5" s="7" t="s">
        <v>3</v>
      </c>
      <c r="B5" s="7">
        <v>15.38</v>
      </c>
      <c r="C5" s="7">
        <v>15.5</v>
      </c>
      <c r="D5">
        <f>AVERAGE(B5:C5)</f>
        <v>15.440000000000001</v>
      </c>
      <c r="F5" s="13" t="s">
        <v>3</v>
      </c>
      <c r="G5" s="13" t="e">
        <f>AVERAGE(D5,#REF!,D17,D30,D41,D52)</f>
        <v>#REF!</v>
      </c>
      <c r="H5" s="18"/>
    </row>
    <row r="6" spans="1:8" x14ac:dyDescent="0.2">
      <c r="A6" s="7"/>
      <c r="B6" s="7"/>
      <c r="C6" s="7"/>
      <c r="F6" s="13"/>
      <c r="G6" s="13"/>
      <c r="H6" s="18"/>
    </row>
    <row r="7" spans="1:8" x14ac:dyDescent="0.2">
      <c r="A7" s="7" t="s">
        <v>7</v>
      </c>
      <c r="B7" s="7" t="s">
        <v>0</v>
      </c>
      <c r="C7" s="7" t="s">
        <v>0</v>
      </c>
      <c r="F7" s="13" t="s">
        <v>7</v>
      </c>
      <c r="G7" s="13" t="s">
        <v>36</v>
      </c>
      <c r="H7" s="18"/>
    </row>
    <row r="8" spans="1:8" x14ac:dyDescent="0.2">
      <c r="A8" s="7" t="s">
        <v>1</v>
      </c>
      <c r="B8" s="7">
        <v>3.16</v>
      </c>
      <c r="C8" s="7">
        <v>3.15</v>
      </c>
      <c r="D8">
        <f>AVERAGE(B8:C8)</f>
        <v>3.1550000000000002</v>
      </c>
      <c r="F8" s="13" t="s">
        <v>1</v>
      </c>
      <c r="G8" s="13" t="e">
        <f>AVERAGE(D8,#REF!,D20,D33,D44,D55)</f>
        <v>#REF!</v>
      </c>
      <c r="H8" s="18"/>
    </row>
    <row r="9" spans="1:8" x14ac:dyDescent="0.2">
      <c r="A9" s="7" t="s">
        <v>2</v>
      </c>
      <c r="B9" s="7">
        <v>2.67</v>
      </c>
      <c r="C9" s="7">
        <v>2.5499999999999998</v>
      </c>
      <c r="D9">
        <f t="shared" ref="D9" si="1">AVERAGE(B9:C9)</f>
        <v>2.61</v>
      </c>
      <c r="F9" s="13" t="s">
        <v>2</v>
      </c>
      <c r="G9" s="13" t="e">
        <f>AVERAGE(D9,#REF!,D21,D34,D45,D56)</f>
        <v>#REF!</v>
      </c>
      <c r="H9" s="18"/>
    </row>
    <row r="10" spans="1:8" x14ac:dyDescent="0.2">
      <c r="A10" s="7" t="s">
        <v>3</v>
      </c>
      <c r="B10" s="7">
        <v>2.08</v>
      </c>
      <c r="C10" s="7">
        <v>2.11</v>
      </c>
      <c r="D10">
        <f>AVERAGE(B10:C10)</f>
        <v>2.0949999999999998</v>
      </c>
      <c r="F10" s="13" t="s">
        <v>3</v>
      </c>
      <c r="G10" s="13" t="e">
        <f>AVERAGE(D10,#REF!,D22,D35,D46,D57)</f>
        <v>#REF!</v>
      </c>
      <c r="H10" s="18"/>
    </row>
    <row r="13" spans="1:8" x14ac:dyDescent="0.2">
      <c r="A13" s="7" t="s">
        <v>31</v>
      </c>
      <c r="B13" s="7" t="s">
        <v>13</v>
      </c>
      <c r="C13" s="7" t="s">
        <v>16</v>
      </c>
      <c r="D13" s="8"/>
    </row>
    <row r="14" spans="1:8" x14ac:dyDescent="0.2">
      <c r="A14" s="7" t="s">
        <v>8</v>
      </c>
      <c r="B14" s="7" t="s">
        <v>10</v>
      </c>
      <c r="C14" s="7" t="s">
        <v>0</v>
      </c>
      <c r="D14" s="8" t="s">
        <v>94</v>
      </c>
    </row>
    <row r="15" spans="1:8" x14ac:dyDescent="0.2">
      <c r="A15" s="7" t="s">
        <v>1</v>
      </c>
      <c r="B15" s="7">
        <v>18.43</v>
      </c>
      <c r="C15" s="7">
        <v>14.21</v>
      </c>
      <c r="D15" s="8">
        <f t="shared" ref="D15:D35" si="2">AVERAGE(B15:C15)</f>
        <v>16.32</v>
      </c>
    </row>
    <row r="16" spans="1:8" x14ac:dyDescent="0.2">
      <c r="A16" s="7" t="s">
        <v>2</v>
      </c>
      <c r="B16" s="7">
        <v>22</v>
      </c>
      <c r="C16" s="7">
        <v>22.07</v>
      </c>
      <c r="D16" s="8">
        <f t="shared" si="2"/>
        <v>22.035</v>
      </c>
    </row>
    <row r="17" spans="1:4" x14ac:dyDescent="0.2">
      <c r="A17" s="7" t="s">
        <v>3</v>
      </c>
      <c r="B17" s="7">
        <v>17.920000000000002</v>
      </c>
      <c r="C17" s="7">
        <v>17.600000000000001</v>
      </c>
      <c r="D17" s="8">
        <f t="shared" si="2"/>
        <v>17.760000000000002</v>
      </c>
    </row>
    <row r="18" spans="1:4" x14ac:dyDescent="0.2">
      <c r="A18" s="7"/>
      <c r="B18" s="7"/>
      <c r="C18" s="7"/>
      <c r="D18" s="8"/>
    </row>
    <row r="19" spans="1:4" x14ac:dyDescent="0.2">
      <c r="A19" s="7" t="s">
        <v>7</v>
      </c>
      <c r="B19" s="7" t="s">
        <v>0</v>
      </c>
      <c r="C19" s="7" t="s">
        <v>0</v>
      </c>
      <c r="D19" s="8" t="s">
        <v>94</v>
      </c>
    </row>
    <row r="20" spans="1:4" x14ac:dyDescent="0.2">
      <c r="A20" s="7" t="s">
        <v>1</v>
      </c>
      <c r="B20" s="7">
        <v>3.18</v>
      </c>
      <c r="C20" s="7">
        <v>3.02</v>
      </c>
      <c r="D20" s="8">
        <f t="shared" si="2"/>
        <v>3.1</v>
      </c>
    </row>
    <row r="21" spans="1:4" x14ac:dyDescent="0.2">
      <c r="A21" s="7" t="s">
        <v>2</v>
      </c>
      <c r="B21" s="7">
        <v>2.86</v>
      </c>
      <c r="C21" s="7">
        <v>2.5</v>
      </c>
      <c r="D21" s="8">
        <f t="shared" si="2"/>
        <v>2.6799999999999997</v>
      </c>
    </row>
    <row r="22" spans="1:4" x14ac:dyDescent="0.2">
      <c r="A22" s="7" t="s">
        <v>3</v>
      </c>
      <c r="B22" s="7">
        <v>2.37</v>
      </c>
      <c r="C22" s="7">
        <v>2.19</v>
      </c>
      <c r="D22" s="8">
        <f t="shared" si="2"/>
        <v>2.2800000000000002</v>
      </c>
    </row>
    <row r="25" spans="1:4" x14ac:dyDescent="0.2">
      <c r="D25" s="8"/>
    </row>
    <row r="26" spans="1:4" x14ac:dyDescent="0.2">
      <c r="A26" s="7" t="s">
        <v>91</v>
      </c>
      <c r="B26" s="7" t="s">
        <v>19</v>
      </c>
      <c r="C26" s="7" t="s">
        <v>44</v>
      </c>
      <c r="D26" s="8"/>
    </row>
    <row r="27" spans="1:4" x14ac:dyDescent="0.2">
      <c r="A27" s="7" t="s">
        <v>8</v>
      </c>
      <c r="B27" s="7" t="s">
        <v>0</v>
      </c>
      <c r="C27" s="7" t="s">
        <v>0</v>
      </c>
      <c r="D27" s="8" t="s">
        <v>94</v>
      </c>
    </row>
    <row r="28" spans="1:4" x14ac:dyDescent="0.2">
      <c r="A28" s="7" t="s">
        <v>1</v>
      </c>
      <c r="B28" s="7">
        <v>17.86</v>
      </c>
      <c r="C28" s="7">
        <v>16.920000000000002</v>
      </c>
      <c r="D28" s="8">
        <f t="shared" si="2"/>
        <v>17.39</v>
      </c>
    </row>
    <row r="29" spans="1:4" x14ac:dyDescent="0.2">
      <c r="A29" s="7" t="s">
        <v>2</v>
      </c>
      <c r="B29" s="7">
        <v>19.57</v>
      </c>
      <c r="C29" s="7">
        <v>18</v>
      </c>
      <c r="D29" s="8">
        <f t="shared" si="2"/>
        <v>18.785</v>
      </c>
    </row>
    <row r="30" spans="1:4" x14ac:dyDescent="0.2">
      <c r="A30" s="7" t="s">
        <v>3</v>
      </c>
      <c r="B30" s="7">
        <v>17.07</v>
      </c>
      <c r="C30" s="7">
        <v>16.079999999999998</v>
      </c>
      <c r="D30" s="8">
        <f t="shared" si="2"/>
        <v>16.574999999999999</v>
      </c>
    </row>
    <row r="31" spans="1:4" x14ac:dyDescent="0.2">
      <c r="A31" s="7"/>
      <c r="B31" s="7"/>
      <c r="C31" s="7"/>
      <c r="D31" s="8"/>
    </row>
    <row r="32" spans="1:4" x14ac:dyDescent="0.2">
      <c r="A32" s="7" t="s">
        <v>7</v>
      </c>
      <c r="B32" s="7" t="s">
        <v>0</v>
      </c>
      <c r="C32" s="7" t="s">
        <v>0</v>
      </c>
      <c r="D32" s="8" t="s">
        <v>94</v>
      </c>
    </row>
    <row r="33" spans="1:4" x14ac:dyDescent="0.2">
      <c r="A33" s="7" t="s">
        <v>1</v>
      </c>
      <c r="B33" s="7">
        <v>2.67</v>
      </c>
      <c r="C33" s="7">
        <v>3.35</v>
      </c>
      <c r="D33" s="8">
        <f t="shared" si="2"/>
        <v>3.01</v>
      </c>
    </row>
    <row r="34" spans="1:4" x14ac:dyDescent="0.2">
      <c r="A34" s="7" t="s">
        <v>2</v>
      </c>
      <c r="B34" s="7">
        <v>2.9</v>
      </c>
      <c r="C34" s="7">
        <v>2.64</v>
      </c>
      <c r="D34" s="8">
        <f t="shared" si="2"/>
        <v>2.77</v>
      </c>
    </row>
    <row r="35" spans="1:4" x14ac:dyDescent="0.2">
      <c r="A35" s="7" t="s">
        <v>3</v>
      </c>
      <c r="B35" s="7">
        <v>2</v>
      </c>
      <c r="C35" s="7">
        <v>2</v>
      </c>
      <c r="D35" s="8">
        <f t="shared" si="2"/>
        <v>2</v>
      </c>
    </row>
    <row r="37" spans="1:4" x14ac:dyDescent="0.2">
      <c r="A37" s="7" t="s">
        <v>18</v>
      </c>
      <c r="B37" s="7" t="s">
        <v>19</v>
      </c>
      <c r="C37" s="7" t="s">
        <v>44</v>
      </c>
    </row>
    <row r="38" spans="1:4" x14ac:dyDescent="0.2">
      <c r="A38" s="7" t="s">
        <v>8</v>
      </c>
      <c r="B38" s="7" t="s">
        <v>10</v>
      </c>
      <c r="C38" s="7" t="s">
        <v>10</v>
      </c>
      <c r="D38" s="7" t="s">
        <v>94</v>
      </c>
    </row>
    <row r="39" spans="1:4" x14ac:dyDescent="0.2">
      <c r="A39" s="7" t="s">
        <v>1</v>
      </c>
      <c r="B39" s="7">
        <v>19.3</v>
      </c>
      <c r="C39" s="7">
        <v>18.079999999999998</v>
      </c>
      <c r="D39">
        <f t="shared" ref="D39:D46" si="3">AVERAGE(B39:C39)</f>
        <v>18.689999999999998</v>
      </c>
    </row>
    <row r="40" spans="1:4" x14ac:dyDescent="0.2">
      <c r="A40" s="7" t="s">
        <v>2</v>
      </c>
      <c r="B40" s="7">
        <v>21.6</v>
      </c>
      <c r="C40" s="7">
        <v>20.73</v>
      </c>
      <c r="D40">
        <f t="shared" si="3"/>
        <v>21.164999999999999</v>
      </c>
    </row>
    <row r="41" spans="1:4" x14ac:dyDescent="0.2">
      <c r="A41" s="7" t="s">
        <v>3</v>
      </c>
      <c r="B41" s="7">
        <v>15.46</v>
      </c>
      <c r="C41" s="7">
        <v>15.8</v>
      </c>
      <c r="D41">
        <f t="shared" si="3"/>
        <v>15.63</v>
      </c>
    </row>
    <row r="42" spans="1:4" x14ac:dyDescent="0.2">
      <c r="A42" s="7"/>
      <c r="B42" s="7"/>
      <c r="C42" s="7"/>
    </row>
    <row r="43" spans="1:4" x14ac:dyDescent="0.2">
      <c r="A43" s="7" t="s">
        <v>7</v>
      </c>
      <c r="B43" s="7" t="s">
        <v>0</v>
      </c>
      <c r="C43" s="7" t="s">
        <v>0</v>
      </c>
      <c r="D43" s="7" t="s">
        <v>94</v>
      </c>
    </row>
    <row r="44" spans="1:4" x14ac:dyDescent="0.2">
      <c r="A44" s="7" t="s">
        <v>1</v>
      </c>
      <c r="B44" s="7">
        <v>3.05</v>
      </c>
      <c r="C44" s="7">
        <v>2.86</v>
      </c>
      <c r="D44">
        <f t="shared" si="3"/>
        <v>2.9550000000000001</v>
      </c>
    </row>
    <row r="45" spans="1:4" x14ac:dyDescent="0.2">
      <c r="A45" s="7" t="s">
        <v>2</v>
      </c>
      <c r="B45" s="7">
        <v>2.25</v>
      </c>
      <c r="C45" s="7">
        <v>2.2999999999999998</v>
      </c>
      <c r="D45">
        <f t="shared" si="3"/>
        <v>2.2749999999999999</v>
      </c>
    </row>
    <row r="46" spans="1:4" x14ac:dyDescent="0.2">
      <c r="A46" s="7" t="s">
        <v>3</v>
      </c>
      <c r="B46" s="7">
        <v>2.1</v>
      </c>
      <c r="C46" s="7">
        <v>2.21</v>
      </c>
      <c r="D46">
        <f t="shared" si="3"/>
        <v>2.1550000000000002</v>
      </c>
    </row>
    <row r="48" spans="1:4" x14ac:dyDescent="0.2">
      <c r="A48" s="7" t="s">
        <v>12</v>
      </c>
      <c r="B48" s="7" t="s">
        <v>13</v>
      </c>
      <c r="C48" s="7" t="s">
        <v>16</v>
      </c>
    </row>
    <row r="49" spans="1:4" x14ac:dyDescent="0.2">
      <c r="A49" s="7" t="s">
        <v>8</v>
      </c>
      <c r="B49" s="7" t="s">
        <v>10</v>
      </c>
      <c r="C49" s="7" t="s">
        <v>0</v>
      </c>
    </row>
    <row r="50" spans="1:4" x14ac:dyDescent="0.2">
      <c r="A50" s="7" t="s">
        <v>1</v>
      </c>
      <c r="B50" s="7">
        <v>14.5</v>
      </c>
      <c r="C50" s="7">
        <v>15.5</v>
      </c>
      <c r="D50">
        <f t="shared" ref="D50:D57" si="4">AVERAGE(B50:C50)</f>
        <v>15</v>
      </c>
    </row>
    <row r="51" spans="1:4" x14ac:dyDescent="0.2">
      <c r="A51" s="7" t="s">
        <v>2</v>
      </c>
      <c r="B51" s="7">
        <v>19.899999999999999</v>
      </c>
      <c r="C51" s="7">
        <v>20.2</v>
      </c>
      <c r="D51">
        <f t="shared" si="4"/>
        <v>20.049999999999997</v>
      </c>
    </row>
    <row r="52" spans="1:4" x14ac:dyDescent="0.2">
      <c r="A52" s="7" t="s">
        <v>3</v>
      </c>
      <c r="B52" s="7">
        <v>16.8</v>
      </c>
      <c r="C52" s="7" t="s">
        <v>114</v>
      </c>
      <c r="D52">
        <f t="shared" si="4"/>
        <v>16.8</v>
      </c>
    </row>
    <row r="53" spans="1:4" x14ac:dyDescent="0.2">
      <c r="A53" s="7"/>
      <c r="B53" s="7"/>
      <c r="C53" s="7"/>
    </row>
    <row r="54" spans="1:4" x14ac:dyDescent="0.2">
      <c r="A54" s="7" t="s">
        <v>7</v>
      </c>
      <c r="B54" s="7" t="s">
        <v>0</v>
      </c>
      <c r="C54" s="7" t="s">
        <v>0</v>
      </c>
    </row>
    <row r="55" spans="1:4" x14ac:dyDescent="0.2">
      <c r="A55" s="7" t="s">
        <v>1</v>
      </c>
      <c r="B55" s="7">
        <v>2.8</v>
      </c>
      <c r="C55" s="7">
        <v>3</v>
      </c>
      <c r="D55">
        <f t="shared" si="4"/>
        <v>2.9</v>
      </c>
    </row>
    <row r="56" spans="1:4" x14ac:dyDescent="0.2">
      <c r="A56" s="7" t="s">
        <v>2</v>
      </c>
      <c r="B56" s="7">
        <v>2.65</v>
      </c>
      <c r="C56" s="7">
        <v>3</v>
      </c>
      <c r="D56">
        <f t="shared" si="4"/>
        <v>2.8250000000000002</v>
      </c>
    </row>
    <row r="57" spans="1:4" x14ac:dyDescent="0.2">
      <c r="A57" s="7" t="s">
        <v>3</v>
      </c>
      <c r="B57" s="7">
        <v>2.2999999999999998</v>
      </c>
      <c r="C57" s="7" t="s">
        <v>114</v>
      </c>
      <c r="D57">
        <f t="shared" si="4"/>
        <v>2.2999999999999998</v>
      </c>
    </row>
    <row r="59" spans="1:4" x14ac:dyDescent="0.2">
      <c r="A59" s="7" t="s">
        <v>12</v>
      </c>
      <c r="B59" s="7" t="s">
        <v>14</v>
      </c>
      <c r="C59" s="7" t="s">
        <v>17</v>
      </c>
    </row>
    <row r="60" spans="1:4" x14ac:dyDescent="0.2">
      <c r="A60" s="7" t="s">
        <v>8</v>
      </c>
      <c r="B60" s="7" t="s">
        <v>10</v>
      </c>
      <c r="C60" s="7" t="s">
        <v>0</v>
      </c>
      <c r="D60" s="7" t="s">
        <v>94</v>
      </c>
    </row>
    <row r="61" spans="1:4" x14ac:dyDescent="0.2">
      <c r="A61" s="7" t="s">
        <v>1</v>
      </c>
      <c r="B61" s="7">
        <v>13</v>
      </c>
      <c r="C61" s="7">
        <v>16.5</v>
      </c>
      <c r="D61">
        <f>AVERAGE(B61:C61)</f>
        <v>14.75</v>
      </c>
    </row>
    <row r="62" spans="1:4" x14ac:dyDescent="0.2">
      <c r="A62" s="7" t="s">
        <v>2</v>
      </c>
      <c r="B62" s="7">
        <v>18.5</v>
      </c>
      <c r="C62" s="7">
        <v>19.399999999999999</v>
      </c>
      <c r="D62">
        <f>AVERAGE(B62:C62)</f>
        <v>18.95</v>
      </c>
    </row>
    <row r="63" spans="1:4" x14ac:dyDescent="0.2">
      <c r="A63" s="7" t="s">
        <v>3</v>
      </c>
      <c r="B63" s="7">
        <v>16.713999999999999</v>
      </c>
      <c r="C63" s="7">
        <v>17.64</v>
      </c>
      <c r="D63">
        <f>AVERAGE(B63:C63)</f>
        <v>17.177</v>
      </c>
    </row>
    <row r="64" spans="1:4" x14ac:dyDescent="0.2">
      <c r="A64" s="7"/>
      <c r="B64" s="7"/>
      <c r="C64" s="7"/>
    </row>
    <row r="65" spans="1:4" x14ac:dyDescent="0.2">
      <c r="A65" s="7" t="s">
        <v>7</v>
      </c>
      <c r="B65" s="7" t="s">
        <v>0</v>
      </c>
      <c r="C65" s="7" t="s">
        <v>0</v>
      </c>
    </row>
    <row r="66" spans="1:4" x14ac:dyDescent="0.2">
      <c r="A66" s="7" t="s">
        <v>1</v>
      </c>
      <c r="B66" s="7">
        <v>3.26</v>
      </c>
      <c r="C66" s="7">
        <v>3.1</v>
      </c>
      <c r="D66">
        <f>AVERAGE(B66:C66)</f>
        <v>3.1799999999999997</v>
      </c>
    </row>
    <row r="67" spans="1:4" x14ac:dyDescent="0.2">
      <c r="A67" s="7" t="s">
        <v>2</v>
      </c>
      <c r="B67" s="7">
        <v>2.2400000000000002</v>
      </c>
      <c r="C67" s="7">
        <v>2.41</v>
      </c>
      <c r="D67">
        <f>AVERAGE(B67:C67)</f>
        <v>2.3250000000000002</v>
      </c>
    </row>
    <row r="68" spans="1:4" x14ac:dyDescent="0.2">
      <c r="A68" s="7" t="s">
        <v>3</v>
      </c>
      <c r="B68" s="7">
        <v>2.5099999999999998</v>
      </c>
      <c r="C68" s="7">
        <v>2.39</v>
      </c>
      <c r="D68">
        <f>AVERAGE(B68:C68)</f>
        <v>2.4500000000000002</v>
      </c>
    </row>
    <row r="70" spans="1:4" x14ac:dyDescent="0.2">
      <c r="A70" s="7" t="s">
        <v>118</v>
      </c>
      <c r="B70" s="7" t="s">
        <v>119</v>
      </c>
      <c r="C70" s="7" t="s">
        <v>120</v>
      </c>
    </row>
    <row r="71" spans="1:4" x14ac:dyDescent="0.2">
      <c r="A71" s="7" t="s">
        <v>8</v>
      </c>
      <c r="B71" s="7" t="s">
        <v>10</v>
      </c>
      <c r="C71" s="7" t="s">
        <v>0</v>
      </c>
      <c r="D71" s="7" t="s">
        <v>94</v>
      </c>
    </row>
    <row r="72" spans="1:4" x14ac:dyDescent="0.2">
      <c r="A72" s="7" t="s">
        <v>1</v>
      </c>
      <c r="B72" s="7">
        <v>18</v>
      </c>
      <c r="C72" s="7">
        <v>18.2</v>
      </c>
      <c r="D72">
        <f>AVERAGE(B72:C72)</f>
        <v>18.100000000000001</v>
      </c>
    </row>
    <row r="73" spans="1:4" x14ac:dyDescent="0.2">
      <c r="A73" s="7" t="s">
        <v>2</v>
      </c>
      <c r="B73" s="7">
        <v>18.21</v>
      </c>
      <c r="C73" s="7">
        <v>19.329999999999998</v>
      </c>
      <c r="D73">
        <f>AVERAGE(B73:C73)</f>
        <v>18.77</v>
      </c>
    </row>
    <row r="74" spans="1:4" x14ac:dyDescent="0.2">
      <c r="A74" s="7" t="s">
        <v>3</v>
      </c>
      <c r="B74" s="7">
        <v>15.68</v>
      </c>
      <c r="C74" s="7">
        <v>16.82</v>
      </c>
      <c r="D74">
        <f t="shared" ref="D74" si="5">AVERAGE(B74:C74)</f>
        <v>16.25</v>
      </c>
    </row>
    <row r="75" spans="1:4" x14ac:dyDescent="0.2">
      <c r="A75" s="7"/>
      <c r="B75" s="7"/>
      <c r="C75" s="7"/>
    </row>
    <row r="76" spans="1:4" x14ac:dyDescent="0.2">
      <c r="A76" s="7" t="s">
        <v>7</v>
      </c>
      <c r="B76" s="7" t="s">
        <v>0</v>
      </c>
      <c r="C76" s="7" t="s">
        <v>0</v>
      </c>
      <c r="D76" s="7" t="s">
        <v>94</v>
      </c>
    </row>
    <row r="77" spans="1:4" x14ac:dyDescent="0.2">
      <c r="A77" s="7" t="s">
        <v>1</v>
      </c>
      <c r="B77" s="7">
        <v>3.2</v>
      </c>
      <c r="C77" s="7">
        <v>3.7</v>
      </c>
      <c r="D77">
        <f>AVERAGE(B77:C77)</f>
        <v>3.45</v>
      </c>
    </row>
    <row r="78" spans="1:4" x14ac:dyDescent="0.2">
      <c r="A78" s="7" t="s">
        <v>2</v>
      </c>
      <c r="B78" s="7">
        <v>2.4300000000000002</v>
      </c>
      <c r="C78" s="7">
        <v>2.52</v>
      </c>
      <c r="D78">
        <f t="shared" ref="D78:D79" si="6">AVERAGE(B78:C78)</f>
        <v>2.4750000000000001</v>
      </c>
    </row>
    <row r="79" spans="1:4" x14ac:dyDescent="0.2">
      <c r="A79" s="7" t="s">
        <v>3</v>
      </c>
      <c r="B79" s="7">
        <v>1.73</v>
      </c>
      <c r="C79" s="7">
        <v>2.11</v>
      </c>
      <c r="D79">
        <f t="shared" si="6"/>
        <v>1.92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C736D-3220-3F41-B031-F9DB618FAB01}">
  <sheetPr>
    <tabColor rgb="FF00B050"/>
  </sheetPr>
  <dimension ref="A1:C112"/>
  <sheetViews>
    <sheetView topLeftCell="A28" workbookViewId="0">
      <selection activeCell="G116" sqref="G116"/>
    </sheetView>
  </sheetViews>
  <sheetFormatPr baseColWidth="10" defaultRowHeight="16" x14ac:dyDescent="0.2"/>
  <sheetData>
    <row r="1" spans="1:3" x14ac:dyDescent="0.2">
      <c r="A1" s="7" t="s">
        <v>76</v>
      </c>
      <c r="B1" s="7" t="s">
        <v>14</v>
      </c>
      <c r="C1" s="7" t="s">
        <v>17</v>
      </c>
    </row>
    <row r="2" spans="1:3" x14ac:dyDescent="0.2">
      <c r="A2" s="7" t="s">
        <v>8</v>
      </c>
      <c r="B2" s="7" t="s">
        <v>61</v>
      </c>
      <c r="C2" s="7" t="s">
        <v>0</v>
      </c>
    </row>
    <row r="3" spans="1:3" x14ac:dyDescent="0.2">
      <c r="A3" s="7" t="s">
        <v>1</v>
      </c>
      <c r="B3" s="7">
        <v>12.57</v>
      </c>
      <c r="C3" s="7">
        <v>13.64</v>
      </c>
    </row>
    <row r="4" spans="1:3" x14ac:dyDescent="0.2">
      <c r="A4" s="7" t="s">
        <v>2</v>
      </c>
      <c r="B4" s="7">
        <v>13.2</v>
      </c>
      <c r="C4" s="7" t="s">
        <v>114</v>
      </c>
    </row>
    <row r="5" spans="1:3" x14ac:dyDescent="0.2">
      <c r="A5" s="7" t="s">
        <v>3</v>
      </c>
      <c r="B5" s="7" t="s">
        <v>114</v>
      </c>
      <c r="C5" s="7">
        <v>9.5</v>
      </c>
    </row>
    <row r="6" spans="1:3" x14ac:dyDescent="0.2">
      <c r="A6" s="7"/>
      <c r="B6" s="7"/>
      <c r="C6" s="7"/>
    </row>
    <row r="7" spans="1:3" x14ac:dyDescent="0.2">
      <c r="A7" s="7" t="s">
        <v>7</v>
      </c>
      <c r="B7" s="7" t="s">
        <v>61</v>
      </c>
      <c r="C7" s="7" t="s">
        <v>0</v>
      </c>
    </row>
    <row r="8" spans="1:3" x14ac:dyDescent="0.2">
      <c r="A8" s="7" t="s">
        <v>1</v>
      </c>
      <c r="B8" s="7">
        <v>2.29</v>
      </c>
      <c r="C8" s="7">
        <v>3</v>
      </c>
    </row>
    <row r="9" spans="1:3" x14ac:dyDescent="0.2">
      <c r="A9" s="7" t="s">
        <v>2</v>
      </c>
      <c r="B9" s="7">
        <v>2.1749999999999998</v>
      </c>
      <c r="C9" s="7" t="s">
        <v>114</v>
      </c>
    </row>
    <row r="10" spans="1:3" x14ac:dyDescent="0.2">
      <c r="A10" s="7" t="s">
        <v>3</v>
      </c>
      <c r="B10" s="7" t="s">
        <v>114</v>
      </c>
      <c r="C10" s="7">
        <v>2.2599999999999998</v>
      </c>
    </row>
    <row r="12" spans="1:3" x14ac:dyDescent="0.2">
      <c r="A12" s="7" t="s">
        <v>76</v>
      </c>
      <c r="B12" s="7" t="s">
        <v>70</v>
      </c>
      <c r="C12" s="7" t="s">
        <v>71</v>
      </c>
    </row>
    <row r="13" spans="1:3" x14ac:dyDescent="0.2">
      <c r="A13" s="7" t="s">
        <v>8</v>
      </c>
      <c r="B13" s="7" t="s">
        <v>61</v>
      </c>
      <c r="C13" s="7" t="s">
        <v>0</v>
      </c>
    </row>
    <row r="14" spans="1:3" x14ac:dyDescent="0.2">
      <c r="A14" s="7" t="s">
        <v>1</v>
      </c>
      <c r="B14" s="7" t="s">
        <v>114</v>
      </c>
      <c r="C14" s="7">
        <v>9.43</v>
      </c>
    </row>
    <row r="15" spans="1:3" x14ac:dyDescent="0.2">
      <c r="A15" s="7" t="s">
        <v>2</v>
      </c>
      <c r="B15" s="7">
        <v>9.64</v>
      </c>
      <c r="C15" s="7">
        <v>9.68</v>
      </c>
    </row>
    <row r="16" spans="1:3" x14ac:dyDescent="0.2">
      <c r="A16" s="7" t="s">
        <v>3</v>
      </c>
      <c r="B16" s="7">
        <v>12.54</v>
      </c>
      <c r="C16" s="7">
        <v>10.46</v>
      </c>
    </row>
    <row r="17" spans="1:3" x14ac:dyDescent="0.2">
      <c r="A17" s="7"/>
      <c r="B17" s="7"/>
      <c r="C17" s="7"/>
    </row>
    <row r="18" spans="1:3" x14ac:dyDescent="0.2">
      <c r="A18" s="7" t="s">
        <v>7</v>
      </c>
      <c r="B18" s="7" t="s">
        <v>61</v>
      </c>
      <c r="C18" s="7" t="s">
        <v>0</v>
      </c>
    </row>
    <row r="19" spans="1:3" x14ac:dyDescent="0.2">
      <c r="A19" s="7" t="s">
        <v>1</v>
      </c>
      <c r="B19" s="7" t="s">
        <v>114</v>
      </c>
      <c r="C19" s="7">
        <v>2.52</v>
      </c>
    </row>
    <row r="20" spans="1:3" x14ac:dyDescent="0.2">
      <c r="A20" s="7" t="s">
        <v>2</v>
      </c>
      <c r="B20" s="7">
        <v>2.36</v>
      </c>
      <c r="C20" s="7">
        <v>2.4700000000000002</v>
      </c>
    </row>
    <row r="21" spans="1:3" x14ac:dyDescent="0.2">
      <c r="A21" s="7" t="s">
        <v>3</v>
      </c>
      <c r="B21" s="7"/>
      <c r="C21" s="7">
        <v>2.58</v>
      </c>
    </row>
    <row r="23" spans="1:3" x14ac:dyDescent="0.2">
      <c r="A23" s="7" t="s">
        <v>60</v>
      </c>
      <c r="B23" s="7" t="s">
        <v>14</v>
      </c>
      <c r="C23" s="7" t="s">
        <v>17</v>
      </c>
    </row>
    <row r="24" spans="1:3" x14ac:dyDescent="0.2">
      <c r="A24" s="7" t="s">
        <v>8</v>
      </c>
      <c r="B24" s="7" t="s">
        <v>61</v>
      </c>
      <c r="C24" s="7" t="s">
        <v>0</v>
      </c>
    </row>
    <row r="25" spans="1:3" x14ac:dyDescent="0.2">
      <c r="A25" s="7" t="s">
        <v>1</v>
      </c>
      <c r="B25" s="7">
        <v>17.13</v>
      </c>
      <c r="C25" s="7">
        <v>18.7</v>
      </c>
    </row>
    <row r="26" spans="1:3" x14ac:dyDescent="0.2">
      <c r="A26" s="7" t="s">
        <v>2</v>
      </c>
      <c r="B26" s="7">
        <v>12.7</v>
      </c>
      <c r="C26" s="7">
        <v>12.86</v>
      </c>
    </row>
    <row r="27" spans="1:3" x14ac:dyDescent="0.2">
      <c r="A27" s="7" t="s">
        <v>3</v>
      </c>
      <c r="B27" s="7">
        <v>12.5</v>
      </c>
      <c r="C27" s="7">
        <v>8.86</v>
      </c>
    </row>
    <row r="28" spans="1:3" x14ac:dyDescent="0.2">
      <c r="A28" s="7"/>
      <c r="B28" s="7"/>
      <c r="C28" s="7"/>
    </row>
    <row r="29" spans="1:3" x14ac:dyDescent="0.2">
      <c r="A29" s="7" t="s">
        <v>7</v>
      </c>
      <c r="B29" s="7" t="s">
        <v>61</v>
      </c>
      <c r="C29" s="7" t="s">
        <v>0</v>
      </c>
    </row>
    <row r="30" spans="1:3" x14ac:dyDescent="0.2">
      <c r="A30" s="7" t="s">
        <v>1</v>
      </c>
      <c r="B30" s="7">
        <v>3.11</v>
      </c>
      <c r="C30" s="7">
        <v>2.74</v>
      </c>
    </row>
    <row r="31" spans="1:3" x14ac:dyDescent="0.2">
      <c r="A31" s="7" t="s">
        <v>2</v>
      </c>
      <c r="B31" s="7">
        <v>2.25</v>
      </c>
      <c r="C31" s="7">
        <v>2.36</v>
      </c>
    </row>
    <row r="32" spans="1:3" x14ac:dyDescent="0.2">
      <c r="A32" s="7" t="s">
        <v>3</v>
      </c>
      <c r="B32" s="7">
        <v>2.52</v>
      </c>
      <c r="C32" s="7">
        <v>2.39</v>
      </c>
    </row>
    <row r="34" spans="1:3" x14ac:dyDescent="0.2">
      <c r="A34" s="7" t="s">
        <v>60</v>
      </c>
      <c r="B34" s="7" t="s">
        <v>70</v>
      </c>
      <c r="C34" s="7" t="s">
        <v>71</v>
      </c>
    </row>
    <row r="35" spans="1:3" x14ac:dyDescent="0.2">
      <c r="A35" s="7" t="s">
        <v>8</v>
      </c>
      <c r="B35" s="7" t="s">
        <v>61</v>
      </c>
      <c r="C35" s="7" t="s">
        <v>0</v>
      </c>
    </row>
    <row r="36" spans="1:3" x14ac:dyDescent="0.2">
      <c r="A36" s="7" t="s">
        <v>1</v>
      </c>
      <c r="B36" s="7">
        <v>17.307692307692307</v>
      </c>
      <c r="C36" s="7">
        <v>19.166666666666668</v>
      </c>
    </row>
    <row r="37" spans="1:3" x14ac:dyDescent="0.2">
      <c r="A37" s="7" t="s">
        <v>2</v>
      </c>
      <c r="B37" s="7">
        <v>9.7100000000000009</v>
      </c>
      <c r="C37" s="7">
        <v>10.4</v>
      </c>
    </row>
    <row r="38" spans="1:3" x14ac:dyDescent="0.2">
      <c r="A38" s="7" t="s">
        <v>3</v>
      </c>
      <c r="B38" s="7">
        <v>12.33</v>
      </c>
      <c r="C38" s="7">
        <v>9</v>
      </c>
    </row>
    <row r="39" spans="1:3" x14ac:dyDescent="0.2">
      <c r="A39" s="7"/>
      <c r="B39" s="7"/>
      <c r="C39" s="7"/>
    </row>
    <row r="40" spans="1:3" x14ac:dyDescent="0.2">
      <c r="A40" s="7" t="s">
        <v>7</v>
      </c>
      <c r="B40" s="7" t="s">
        <v>61</v>
      </c>
      <c r="C40" s="7" t="s">
        <v>0</v>
      </c>
    </row>
    <row r="41" spans="1:3" x14ac:dyDescent="0.2">
      <c r="A41" s="7" t="s">
        <v>1</v>
      </c>
      <c r="B41" s="7">
        <v>3.1219512195121952</v>
      </c>
      <c r="C41" s="7">
        <v>3.6341463414634148</v>
      </c>
    </row>
    <row r="42" spans="1:3" x14ac:dyDescent="0.2">
      <c r="A42" s="7" t="s">
        <v>2</v>
      </c>
      <c r="B42" s="7"/>
      <c r="C42" s="7"/>
    </row>
    <row r="43" spans="1:3" x14ac:dyDescent="0.2">
      <c r="A43" s="7" t="s">
        <v>3</v>
      </c>
      <c r="B43" s="7" t="s">
        <v>114</v>
      </c>
      <c r="C43" s="7">
        <v>3.23</v>
      </c>
    </row>
    <row r="45" spans="1:3" x14ac:dyDescent="0.2">
      <c r="A45" s="7" t="s">
        <v>105</v>
      </c>
      <c r="B45" s="7" t="s">
        <v>13</v>
      </c>
      <c r="C45" s="7" t="s">
        <v>16</v>
      </c>
    </row>
    <row r="46" spans="1:3" x14ac:dyDescent="0.2">
      <c r="A46" s="7" t="s">
        <v>8</v>
      </c>
      <c r="B46" s="7" t="s">
        <v>61</v>
      </c>
      <c r="C46" s="7" t="s">
        <v>0</v>
      </c>
    </row>
    <row r="47" spans="1:3" x14ac:dyDescent="0.2">
      <c r="A47" s="7" t="s">
        <v>1</v>
      </c>
      <c r="B47" s="7">
        <v>13.93</v>
      </c>
      <c r="C47" s="7">
        <v>17.29</v>
      </c>
    </row>
    <row r="48" spans="1:3" x14ac:dyDescent="0.2">
      <c r="A48" s="7" t="s">
        <v>2</v>
      </c>
      <c r="B48" s="7">
        <v>13.5</v>
      </c>
      <c r="C48" s="7">
        <v>10.210000000000001</v>
      </c>
    </row>
    <row r="49" spans="1:3" x14ac:dyDescent="0.2">
      <c r="A49" s="7" t="s">
        <v>3</v>
      </c>
      <c r="B49" s="7" t="s">
        <v>114</v>
      </c>
      <c r="C49" s="7">
        <v>8.43</v>
      </c>
    </row>
    <row r="50" spans="1:3" x14ac:dyDescent="0.2">
      <c r="A50" s="7"/>
      <c r="B50" s="7"/>
      <c r="C50" s="7"/>
    </row>
    <row r="51" spans="1:3" x14ac:dyDescent="0.2">
      <c r="A51" s="7" t="s">
        <v>7</v>
      </c>
      <c r="B51" s="7" t="s">
        <v>61</v>
      </c>
      <c r="C51" s="7" t="s">
        <v>0</v>
      </c>
    </row>
    <row r="52" spans="1:3" x14ac:dyDescent="0.2">
      <c r="A52" s="7" t="s">
        <v>1</v>
      </c>
      <c r="B52" s="7">
        <v>2.65</v>
      </c>
      <c r="C52" s="7">
        <v>3.05</v>
      </c>
    </row>
    <row r="53" spans="1:3" x14ac:dyDescent="0.2">
      <c r="A53" s="7" t="s">
        <v>2</v>
      </c>
      <c r="B53" s="7" t="s">
        <v>104</v>
      </c>
      <c r="C53" s="7">
        <v>2.65</v>
      </c>
    </row>
    <row r="54" spans="1:3" x14ac:dyDescent="0.2">
      <c r="A54" s="7" t="s">
        <v>3</v>
      </c>
      <c r="B54" s="7" t="s">
        <v>114</v>
      </c>
      <c r="C54" s="7">
        <v>2.1800000000000002</v>
      </c>
    </row>
    <row r="56" spans="1:3" x14ac:dyDescent="0.2">
      <c r="A56" s="7" t="s">
        <v>105</v>
      </c>
      <c r="B56" s="7" t="s">
        <v>14</v>
      </c>
      <c r="C56" s="7" t="s">
        <v>17</v>
      </c>
    </row>
    <row r="57" spans="1:3" x14ac:dyDescent="0.2">
      <c r="A57" s="7" t="s">
        <v>8</v>
      </c>
      <c r="B57" s="7" t="s">
        <v>61</v>
      </c>
      <c r="C57" s="7" t="s">
        <v>0</v>
      </c>
    </row>
    <row r="58" spans="1:3" x14ac:dyDescent="0.2">
      <c r="A58" s="7" t="s">
        <v>1</v>
      </c>
      <c r="B58" s="7">
        <v>13.714</v>
      </c>
      <c r="C58" s="7">
        <v>17.36</v>
      </c>
    </row>
    <row r="59" spans="1:3" x14ac:dyDescent="0.2">
      <c r="A59" s="7" t="s">
        <v>2</v>
      </c>
      <c r="B59" s="7">
        <v>13.14</v>
      </c>
      <c r="C59" s="7">
        <v>10.6</v>
      </c>
    </row>
    <row r="60" spans="1:3" x14ac:dyDescent="0.2">
      <c r="A60" s="7" t="s">
        <v>3</v>
      </c>
      <c r="B60" s="7">
        <v>10.69</v>
      </c>
      <c r="C60" s="7">
        <v>10</v>
      </c>
    </row>
    <row r="61" spans="1:3" x14ac:dyDescent="0.2">
      <c r="A61" s="7"/>
      <c r="B61" s="7"/>
      <c r="C61" s="7"/>
    </row>
    <row r="62" spans="1:3" x14ac:dyDescent="0.2">
      <c r="A62" s="7" t="s">
        <v>7</v>
      </c>
      <c r="B62" s="7" t="s">
        <v>61</v>
      </c>
      <c r="C62" s="7" t="s">
        <v>0</v>
      </c>
    </row>
    <row r="63" spans="1:3" x14ac:dyDescent="0.2">
      <c r="A63" s="7" t="s">
        <v>1</v>
      </c>
      <c r="B63" s="7">
        <v>2.36</v>
      </c>
      <c r="C63" s="7">
        <v>2.33</v>
      </c>
    </row>
    <row r="64" spans="1:3" x14ac:dyDescent="0.2">
      <c r="A64" s="7" t="s">
        <v>2</v>
      </c>
      <c r="B64" s="7">
        <v>2.08</v>
      </c>
      <c r="C64" s="7">
        <v>2.14</v>
      </c>
    </row>
    <row r="65" spans="1:3" x14ac:dyDescent="0.2">
      <c r="A65" s="7" t="s">
        <v>3</v>
      </c>
      <c r="B65" s="7" t="s">
        <v>104</v>
      </c>
      <c r="C65" s="7">
        <v>2.5</v>
      </c>
    </row>
    <row r="68" spans="1:3" x14ac:dyDescent="0.2">
      <c r="A68" s="7" t="s">
        <v>105</v>
      </c>
      <c r="B68" s="7" t="s">
        <v>63</v>
      </c>
      <c r="C68" s="7" t="s">
        <v>62</v>
      </c>
    </row>
    <row r="69" spans="1:3" x14ac:dyDescent="0.2">
      <c r="A69" s="7" t="s">
        <v>8</v>
      </c>
      <c r="B69" s="7" t="s">
        <v>61</v>
      </c>
      <c r="C69" s="7" t="s">
        <v>111</v>
      </c>
    </row>
    <row r="70" spans="1:3" x14ac:dyDescent="0.2">
      <c r="A70" s="7" t="s">
        <v>1</v>
      </c>
      <c r="B70" s="7">
        <v>13.2</v>
      </c>
      <c r="C70" s="7">
        <v>15.31</v>
      </c>
    </row>
    <row r="71" spans="1:3" x14ac:dyDescent="0.2">
      <c r="A71" s="7" t="s">
        <v>2</v>
      </c>
      <c r="B71" s="7">
        <v>9.7899999999999991</v>
      </c>
      <c r="C71" s="7">
        <v>9.6300000000000008</v>
      </c>
    </row>
    <row r="72" spans="1:3" x14ac:dyDescent="0.2">
      <c r="A72" s="7" t="s">
        <v>3</v>
      </c>
      <c r="B72" s="7">
        <v>12.17</v>
      </c>
      <c r="C72" s="7">
        <v>9.82</v>
      </c>
    </row>
    <row r="73" spans="1:3" x14ac:dyDescent="0.2">
      <c r="A73" s="7"/>
      <c r="B73" s="7"/>
      <c r="C73" s="7"/>
    </row>
    <row r="74" spans="1:3" x14ac:dyDescent="0.2">
      <c r="A74" s="7" t="s">
        <v>7</v>
      </c>
      <c r="B74" s="7" t="s">
        <v>61</v>
      </c>
      <c r="C74" s="7" t="s">
        <v>0</v>
      </c>
    </row>
    <row r="75" spans="1:3" x14ac:dyDescent="0.2">
      <c r="A75" s="7" t="s">
        <v>1</v>
      </c>
      <c r="B75" s="7"/>
      <c r="C75" s="7">
        <v>2.88</v>
      </c>
    </row>
    <row r="76" spans="1:3" x14ac:dyDescent="0.2">
      <c r="A76" s="7" t="s">
        <v>2</v>
      </c>
      <c r="B76" s="7" t="s">
        <v>104</v>
      </c>
      <c r="C76" s="7" t="s">
        <v>106</v>
      </c>
    </row>
    <row r="77" spans="1:3" x14ac:dyDescent="0.2">
      <c r="A77" s="7" t="s">
        <v>3</v>
      </c>
      <c r="B77" s="7" t="s">
        <v>104</v>
      </c>
      <c r="C77" s="7" t="s">
        <v>108</v>
      </c>
    </row>
    <row r="79" spans="1:3" x14ac:dyDescent="0.2">
      <c r="A79" s="7" t="s">
        <v>109</v>
      </c>
      <c r="B79" s="7" t="s">
        <v>14</v>
      </c>
      <c r="C79" s="7" t="s">
        <v>17</v>
      </c>
    </row>
    <row r="80" spans="1:3" x14ac:dyDescent="0.2">
      <c r="A80" s="7" t="s">
        <v>8</v>
      </c>
      <c r="B80" s="7" t="s">
        <v>61</v>
      </c>
      <c r="C80" s="7" t="s">
        <v>0</v>
      </c>
    </row>
    <row r="81" spans="1:3" x14ac:dyDescent="0.2">
      <c r="A81" s="7" t="s">
        <v>1</v>
      </c>
      <c r="B81" s="7">
        <v>17.420000000000002</v>
      </c>
      <c r="C81" s="7">
        <v>14</v>
      </c>
    </row>
    <row r="82" spans="1:3" x14ac:dyDescent="0.2">
      <c r="A82" s="7" t="s">
        <v>2</v>
      </c>
      <c r="B82" s="7">
        <v>10.199999999999999</v>
      </c>
      <c r="C82" s="7">
        <v>11.62</v>
      </c>
    </row>
    <row r="83" spans="1:3" x14ac:dyDescent="0.2">
      <c r="A83" s="7" t="s">
        <v>3</v>
      </c>
      <c r="B83" s="7">
        <v>12.57</v>
      </c>
      <c r="C83" s="7">
        <v>10.58</v>
      </c>
    </row>
    <row r="84" spans="1:3" x14ac:dyDescent="0.2">
      <c r="A84" s="7"/>
      <c r="B84" s="7"/>
      <c r="C84" s="7"/>
    </row>
    <row r="85" spans="1:3" x14ac:dyDescent="0.2">
      <c r="A85" s="7" t="s">
        <v>7</v>
      </c>
      <c r="B85" s="7" t="s">
        <v>61</v>
      </c>
      <c r="C85" s="7" t="s">
        <v>0</v>
      </c>
    </row>
    <row r="86" spans="1:3" x14ac:dyDescent="0.2">
      <c r="A86" s="7" t="s">
        <v>1</v>
      </c>
      <c r="B86" s="7">
        <v>2.4300000000000002</v>
      </c>
      <c r="C86" s="7">
        <v>2.65</v>
      </c>
    </row>
    <row r="87" spans="1:3" x14ac:dyDescent="0.2">
      <c r="A87" s="7" t="s">
        <v>2</v>
      </c>
      <c r="B87" s="7" t="s">
        <v>104</v>
      </c>
      <c r="C87" s="7">
        <v>2.21</v>
      </c>
    </row>
    <row r="88" spans="1:3" x14ac:dyDescent="0.2">
      <c r="A88" s="7" t="s">
        <v>3</v>
      </c>
      <c r="B88" s="7" t="s">
        <v>104</v>
      </c>
      <c r="C88" s="7">
        <v>1.83</v>
      </c>
    </row>
    <row r="91" spans="1:3" x14ac:dyDescent="0.2">
      <c r="A91" s="7" t="s">
        <v>109</v>
      </c>
      <c r="B91" s="7" t="s">
        <v>63</v>
      </c>
      <c r="C91" s="7" t="s">
        <v>62</v>
      </c>
    </row>
    <row r="92" spans="1:3" x14ac:dyDescent="0.2">
      <c r="A92" s="7" t="s">
        <v>8</v>
      </c>
      <c r="B92" s="7" t="s">
        <v>61</v>
      </c>
      <c r="C92" s="7" t="s">
        <v>0</v>
      </c>
    </row>
    <row r="93" spans="1:3" x14ac:dyDescent="0.2">
      <c r="A93" s="7" t="s">
        <v>1</v>
      </c>
      <c r="B93" s="7">
        <v>17</v>
      </c>
      <c r="C93" s="7">
        <v>17.57</v>
      </c>
    </row>
    <row r="94" spans="1:3" x14ac:dyDescent="0.2">
      <c r="A94" s="7" t="s">
        <v>2</v>
      </c>
      <c r="B94" s="7">
        <v>11.62</v>
      </c>
      <c r="C94" s="7">
        <v>11.62</v>
      </c>
    </row>
    <row r="95" spans="1:3" x14ac:dyDescent="0.2">
      <c r="A95" s="7" t="s">
        <v>3</v>
      </c>
      <c r="B95" s="7">
        <v>13.36</v>
      </c>
      <c r="C95" s="7">
        <v>9.5399999999999991</v>
      </c>
    </row>
    <row r="96" spans="1:3" x14ac:dyDescent="0.2">
      <c r="A96" s="7"/>
      <c r="B96" s="7"/>
      <c r="C96" s="7"/>
    </row>
    <row r="97" spans="1:3" x14ac:dyDescent="0.2">
      <c r="A97" s="7" t="s">
        <v>7</v>
      </c>
      <c r="B97" s="7" t="s">
        <v>61</v>
      </c>
      <c r="C97" s="7" t="s">
        <v>0</v>
      </c>
    </row>
    <row r="98" spans="1:3" x14ac:dyDescent="0.2">
      <c r="A98" s="7" t="s">
        <v>1</v>
      </c>
      <c r="B98" s="7">
        <v>2.7</v>
      </c>
      <c r="C98" s="7">
        <v>3.07</v>
      </c>
    </row>
    <row r="99" spans="1:3" x14ac:dyDescent="0.2">
      <c r="A99" s="7" t="s">
        <v>2</v>
      </c>
      <c r="B99" s="7">
        <v>2.2400000000000002</v>
      </c>
      <c r="C99" s="7">
        <v>2.21</v>
      </c>
    </row>
    <row r="100" spans="1:3" x14ac:dyDescent="0.2">
      <c r="A100" s="7" t="s">
        <v>3</v>
      </c>
      <c r="B100" s="7" t="s">
        <v>114</v>
      </c>
      <c r="C100" s="7" t="s">
        <v>114</v>
      </c>
    </row>
    <row r="103" spans="1:3" x14ac:dyDescent="0.2">
      <c r="A103" s="7" t="s">
        <v>109</v>
      </c>
      <c r="B103" s="7" t="s">
        <v>70</v>
      </c>
      <c r="C103" s="7" t="s">
        <v>71</v>
      </c>
    </row>
    <row r="104" spans="1:3" x14ac:dyDescent="0.2">
      <c r="A104" s="7" t="s">
        <v>8</v>
      </c>
      <c r="B104" s="7" t="s">
        <v>61</v>
      </c>
      <c r="C104" s="7" t="s">
        <v>0</v>
      </c>
    </row>
    <row r="105" spans="1:3" x14ac:dyDescent="0.2">
      <c r="A105" s="7" t="s">
        <v>1</v>
      </c>
      <c r="B105" s="7">
        <v>15.4</v>
      </c>
      <c r="C105" s="7">
        <v>15.1</v>
      </c>
    </row>
    <row r="106" spans="1:3" x14ac:dyDescent="0.2">
      <c r="A106" s="7" t="s">
        <v>2</v>
      </c>
      <c r="B106" s="7">
        <v>13.7</v>
      </c>
      <c r="C106" s="7">
        <v>8.86</v>
      </c>
    </row>
    <row r="107" spans="1:3" x14ac:dyDescent="0.2">
      <c r="A107" s="7" t="s">
        <v>3</v>
      </c>
      <c r="B107" s="7">
        <v>11.69</v>
      </c>
      <c r="C107" s="7">
        <v>8.75</v>
      </c>
    </row>
    <row r="108" spans="1:3" x14ac:dyDescent="0.2">
      <c r="A108" s="7"/>
      <c r="B108" s="7"/>
      <c r="C108" s="7"/>
    </row>
    <row r="109" spans="1:3" x14ac:dyDescent="0.2">
      <c r="A109" s="7" t="s">
        <v>7</v>
      </c>
      <c r="B109" s="7" t="s">
        <v>61</v>
      </c>
      <c r="C109" s="7" t="s">
        <v>111</v>
      </c>
    </row>
    <row r="110" spans="1:3" x14ac:dyDescent="0.2">
      <c r="A110" s="7" t="s">
        <v>1</v>
      </c>
      <c r="B110" s="7">
        <v>2.7</v>
      </c>
      <c r="C110" s="7">
        <v>2.73</v>
      </c>
    </row>
    <row r="111" spans="1:3" x14ac:dyDescent="0.2">
      <c r="A111" s="7" t="s">
        <v>2</v>
      </c>
      <c r="B111" s="7">
        <v>2.09</v>
      </c>
      <c r="C111" s="7">
        <v>2.15</v>
      </c>
    </row>
    <row r="112" spans="1:3" x14ac:dyDescent="0.2">
      <c r="A112" s="7" t="s">
        <v>3</v>
      </c>
      <c r="B112" s="7" t="s">
        <v>114</v>
      </c>
      <c r="C112" s="7">
        <v>2.625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30D77-D395-5743-96EC-7EF2B6EB18F9}">
  <sheetPr>
    <tabColor rgb="FF00B050"/>
  </sheetPr>
  <dimension ref="A1:C33"/>
  <sheetViews>
    <sheetView workbookViewId="0">
      <selection activeCell="I12" sqref="I12"/>
    </sheetView>
  </sheetViews>
  <sheetFormatPr baseColWidth="10" defaultRowHeight="16" x14ac:dyDescent="0.2"/>
  <sheetData>
    <row r="1" spans="1:3" x14ac:dyDescent="0.2">
      <c r="A1" s="7" t="s">
        <v>117</v>
      </c>
      <c r="B1" s="7" t="s">
        <v>14</v>
      </c>
      <c r="C1" s="7" t="s">
        <v>17</v>
      </c>
    </row>
    <row r="2" spans="1:3" x14ac:dyDescent="0.2">
      <c r="A2" s="7" t="s">
        <v>8</v>
      </c>
      <c r="B2" s="7" t="s">
        <v>61</v>
      </c>
      <c r="C2" s="7" t="s">
        <v>111</v>
      </c>
    </row>
    <row r="3" spans="1:3" x14ac:dyDescent="0.2">
      <c r="A3" s="7" t="s">
        <v>1</v>
      </c>
      <c r="B3" s="7">
        <v>17.38</v>
      </c>
      <c r="C3" s="7">
        <v>16.079999999999998</v>
      </c>
    </row>
    <row r="4" spans="1:3" x14ac:dyDescent="0.2">
      <c r="A4" s="7" t="s">
        <v>2</v>
      </c>
      <c r="B4" s="7">
        <v>10.93</v>
      </c>
      <c r="C4" s="7">
        <v>16.64</v>
      </c>
    </row>
    <row r="5" spans="1:3" x14ac:dyDescent="0.2">
      <c r="A5" s="7" t="s">
        <v>3</v>
      </c>
      <c r="B5" s="7">
        <v>8.27</v>
      </c>
      <c r="C5" s="7">
        <v>8</v>
      </c>
    </row>
    <row r="6" spans="1:3" x14ac:dyDescent="0.2">
      <c r="A6" s="7"/>
      <c r="B6" s="7"/>
      <c r="C6" s="7"/>
    </row>
    <row r="7" spans="1:3" x14ac:dyDescent="0.2">
      <c r="A7" s="7" t="s">
        <v>7</v>
      </c>
      <c r="B7" s="7" t="s">
        <v>61</v>
      </c>
      <c r="C7" s="7" t="s">
        <v>111</v>
      </c>
    </row>
    <row r="8" spans="1:3" x14ac:dyDescent="0.2">
      <c r="A8" s="7" t="s">
        <v>1</v>
      </c>
      <c r="B8" s="7">
        <v>2.8</v>
      </c>
      <c r="C8" s="7">
        <v>2.93</v>
      </c>
    </row>
    <row r="9" spans="1:3" x14ac:dyDescent="0.2">
      <c r="A9" s="7" t="s">
        <v>2</v>
      </c>
      <c r="B9" s="7">
        <v>2.09</v>
      </c>
      <c r="C9" s="7">
        <v>2.8</v>
      </c>
    </row>
    <row r="10" spans="1:3" x14ac:dyDescent="0.2">
      <c r="A10" s="7" t="s">
        <v>3</v>
      </c>
      <c r="B10" s="7">
        <v>2.42</v>
      </c>
      <c r="C10" s="7">
        <v>2.25</v>
      </c>
    </row>
    <row r="12" spans="1:3" x14ac:dyDescent="0.2">
      <c r="A12" s="7" t="s">
        <v>107</v>
      </c>
      <c r="B12" s="7" t="s">
        <v>70</v>
      </c>
      <c r="C12" s="7" t="s">
        <v>71</v>
      </c>
    </row>
    <row r="13" spans="1:3" x14ac:dyDescent="0.2">
      <c r="A13" s="7" t="s">
        <v>8</v>
      </c>
      <c r="B13" s="7" t="s">
        <v>61</v>
      </c>
      <c r="C13" s="7" t="s">
        <v>0</v>
      </c>
    </row>
    <row r="14" spans="1:3" x14ac:dyDescent="0.2">
      <c r="A14" s="7" t="s">
        <v>1</v>
      </c>
      <c r="B14" s="7">
        <v>18.2</v>
      </c>
      <c r="C14" s="7">
        <v>14.5</v>
      </c>
    </row>
    <row r="15" spans="1:3" x14ac:dyDescent="0.2">
      <c r="A15" s="7" t="s">
        <v>2</v>
      </c>
      <c r="B15" s="7">
        <v>9.4</v>
      </c>
      <c r="C15" s="7">
        <v>10.199999999999999</v>
      </c>
    </row>
    <row r="16" spans="1:3" x14ac:dyDescent="0.2">
      <c r="A16" s="7" t="s">
        <v>3</v>
      </c>
      <c r="B16" s="7">
        <v>8.75</v>
      </c>
      <c r="C16" s="7">
        <v>8.31</v>
      </c>
    </row>
    <row r="17" spans="1:3" x14ac:dyDescent="0.2">
      <c r="A17" s="7"/>
      <c r="B17" s="7"/>
      <c r="C17" s="7"/>
    </row>
    <row r="18" spans="1:3" x14ac:dyDescent="0.2">
      <c r="A18" s="7" t="s">
        <v>7</v>
      </c>
      <c r="B18" s="7" t="s">
        <v>61</v>
      </c>
      <c r="C18" s="7" t="s">
        <v>0</v>
      </c>
    </row>
    <row r="19" spans="1:3" x14ac:dyDescent="0.2">
      <c r="A19" s="7" t="s">
        <v>1</v>
      </c>
      <c r="B19" s="7">
        <v>2.64</v>
      </c>
      <c r="C19" s="7">
        <v>2.64</v>
      </c>
    </row>
    <row r="20" spans="1:3" x14ac:dyDescent="0.2">
      <c r="A20" s="7" t="s">
        <v>2</v>
      </c>
      <c r="B20" s="7">
        <v>2.1</v>
      </c>
      <c r="C20" s="7">
        <v>2.4</v>
      </c>
    </row>
    <row r="21" spans="1:3" x14ac:dyDescent="0.2">
      <c r="A21" s="7" t="s">
        <v>3</v>
      </c>
      <c r="B21" s="7">
        <v>2.42</v>
      </c>
      <c r="C21" s="7" t="s">
        <v>108</v>
      </c>
    </row>
    <row r="24" spans="1:3" x14ac:dyDescent="0.2">
      <c r="A24" s="7" t="s">
        <v>110</v>
      </c>
      <c r="B24" s="7" t="s">
        <v>13</v>
      </c>
      <c r="C24" s="7" t="s">
        <v>16</v>
      </c>
    </row>
    <row r="25" spans="1:3" x14ac:dyDescent="0.2">
      <c r="A25" s="7" t="s">
        <v>8</v>
      </c>
      <c r="B25" s="7" t="s">
        <v>61</v>
      </c>
      <c r="C25" s="7" t="s">
        <v>0</v>
      </c>
    </row>
    <row r="26" spans="1:3" x14ac:dyDescent="0.2">
      <c r="A26" s="7" t="s">
        <v>1</v>
      </c>
      <c r="B26" s="7">
        <v>19.309999999999999</v>
      </c>
      <c r="C26" s="7">
        <v>18.54</v>
      </c>
    </row>
    <row r="27" spans="1:3" x14ac:dyDescent="0.2">
      <c r="A27" s="7" t="s">
        <v>2</v>
      </c>
      <c r="B27" s="7">
        <v>11.36</v>
      </c>
      <c r="C27" s="7">
        <v>10.92</v>
      </c>
    </row>
    <row r="28" spans="1:3" x14ac:dyDescent="0.2">
      <c r="A28" s="7" t="s">
        <v>3</v>
      </c>
      <c r="B28" s="7">
        <v>10.07</v>
      </c>
      <c r="C28" s="7">
        <v>9.92</v>
      </c>
    </row>
    <row r="29" spans="1:3" x14ac:dyDescent="0.2">
      <c r="A29" s="7"/>
      <c r="B29" s="7"/>
      <c r="C29" s="7"/>
    </row>
    <row r="30" spans="1:3" x14ac:dyDescent="0.2">
      <c r="A30" s="7" t="s">
        <v>7</v>
      </c>
      <c r="B30" s="7" t="s">
        <v>61</v>
      </c>
      <c r="C30" s="7" t="s">
        <v>0</v>
      </c>
    </row>
    <row r="31" spans="1:3" x14ac:dyDescent="0.2">
      <c r="A31" s="7" t="s">
        <v>1</v>
      </c>
      <c r="B31" s="7">
        <v>2.5099999999999998</v>
      </c>
      <c r="C31" s="7">
        <v>2.78</v>
      </c>
    </row>
    <row r="32" spans="1:3" x14ac:dyDescent="0.2">
      <c r="A32" s="7" t="s">
        <v>2</v>
      </c>
      <c r="B32" s="7">
        <v>2.35</v>
      </c>
      <c r="C32" s="7">
        <v>2.15</v>
      </c>
    </row>
    <row r="33" spans="1:3" x14ac:dyDescent="0.2">
      <c r="A33" s="7" t="s">
        <v>3</v>
      </c>
      <c r="B33" s="7" t="s">
        <v>114</v>
      </c>
      <c r="C33" s="7" t="s">
        <v>114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D394-880A-AA4F-B4BD-2EF16603BD46}">
  <dimension ref="A1:K90"/>
  <sheetViews>
    <sheetView zoomScale="90" zoomScaleNormal="90" workbookViewId="0">
      <selection activeCell="N76" sqref="N76"/>
    </sheetView>
  </sheetViews>
  <sheetFormatPr baseColWidth="10" defaultRowHeight="16" x14ac:dyDescent="0.2"/>
  <sheetData>
    <row r="1" spans="1:11" x14ac:dyDescent="0.2">
      <c r="A1" s="7"/>
      <c r="B1" s="7"/>
      <c r="C1" s="7"/>
      <c r="E1" s="7" t="s">
        <v>78</v>
      </c>
      <c r="F1" s="7" t="s">
        <v>45</v>
      </c>
      <c r="G1" s="7" t="s">
        <v>77</v>
      </c>
      <c r="I1" s="7" t="s">
        <v>72</v>
      </c>
      <c r="J1" s="7" t="s">
        <v>45</v>
      </c>
      <c r="K1" s="7" t="s">
        <v>77</v>
      </c>
    </row>
    <row r="2" spans="1:11" x14ac:dyDescent="0.2">
      <c r="A2" s="7"/>
      <c r="B2" s="7"/>
      <c r="C2" s="7"/>
      <c r="E2" s="7" t="s">
        <v>8</v>
      </c>
      <c r="F2" s="7" t="s">
        <v>61</v>
      </c>
      <c r="G2" s="7" t="s">
        <v>0</v>
      </c>
      <c r="I2" s="7" t="s">
        <v>8</v>
      </c>
      <c r="J2" s="7" t="s">
        <v>61</v>
      </c>
      <c r="K2" s="7" t="s">
        <v>0</v>
      </c>
    </row>
    <row r="3" spans="1:11" x14ac:dyDescent="0.2">
      <c r="A3" s="7"/>
      <c r="B3" s="7"/>
      <c r="C3" s="7"/>
      <c r="E3" s="7" t="s">
        <v>1</v>
      </c>
      <c r="F3" s="7">
        <f>AVERAGE(B16,B39)</f>
        <v>12.57</v>
      </c>
      <c r="G3" s="7">
        <f t="shared" ref="F3:G5" si="0">AVERAGE(C16,C39)</f>
        <v>11.535</v>
      </c>
      <c r="I3" s="7" t="s">
        <v>1</v>
      </c>
      <c r="J3" s="7" t="e">
        <f>AVERAGE(B3,B28)</f>
        <v>#DIV/0!</v>
      </c>
      <c r="K3" s="7" t="e">
        <f>AVERAGE(C3,C28)</f>
        <v>#DIV/0!</v>
      </c>
    </row>
    <row r="4" spans="1:11" x14ac:dyDescent="0.2">
      <c r="A4" s="7"/>
      <c r="B4" s="7"/>
      <c r="C4" s="7"/>
      <c r="E4" s="7" t="s">
        <v>2</v>
      </c>
      <c r="F4" s="7">
        <f t="shared" si="0"/>
        <v>11.42</v>
      </c>
      <c r="G4" s="7">
        <f t="shared" si="0"/>
        <v>9.68</v>
      </c>
      <c r="I4" s="7" t="s">
        <v>2</v>
      </c>
      <c r="J4" s="7" t="e">
        <f t="shared" ref="J4:K5" si="1">AVERAGE(B4,B29)</f>
        <v>#DIV/0!</v>
      </c>
      <c r="K4" s="7" t="e">
        <f t="shared" si="1"/>
        <v>#DIV/0!</v>
      </c>
    </row>
    <row r="5" spans="1:11" x14ac:dyDescent="0.2">
      <c r="A5" s="7"/>
      <c r="B5" s="7"/>
      <c r="C5" s="7"/>
      <c r="E5" s="7" t="s">
        <v>3</v>
      </c>
      <c r="F5" s="7">
        <f t="shared" si="0"/>
        <v>12.54</v>
      </c>
      <c r="G5" s="7">
        <f t="shared" si="0"/>
        <v>9.98</v>
      </c>
      <c r="I5" s="7" t="s">
        <v>3</v>
      </c>
      <c r="J5" s="7" t="e">
        <f t="shared" si="1"/>
        <v>#DIV/0!</v>
      </c>
      <c r="K5" s="7" t="e">
        <f t="shared" si="1"/>
        <v>#DIV/0!</v>
      </c>
    </row>
    <row r="6" spans="1:11" x14ac:dyDescent="0.2">
      <c r="A6" s="7"/>
      <c r="B6" s="7"/>
      <c r="C6" s="7"/>
      <c r="E6" s="7"/>
      <c r="F6" s="7"/>
      <c r="G6" s="7"/>
      <c r="I6" s="7"/>
      <c r="J6" s="7"/>
      <c r="K6" s="7"/>
    </row>
    <row r="7" spans="1:11" x14ac:dyDescent="0.2">
      <c r="A7" s="7"/>
      <c r="B7" s="7"/>
      <c r="C7" s="7"/>
      <c r="E7" s="7" t="s">
        <v>7</v>
      </c>
      <c r="F7" s="7" t="s">
        <v>61</v>
      </c>
      <c r="G7" s="7" t="s">
        <v>0</v>
      </c>
      <c r="I7" s="7" t="s">
        <v>7</v>
      </c>
      <c r="J7" s="7" t="s">
        <v>61</v>
      </c>
      <c r="K7" s="7" t="s">
        <v>0</v>
      </c>
    </row>
    <row r="8" spans="1:11" x14ac:dyDescent="0.2">
      <c r="A8" s="7"/>
      <c r="B8" s="7"/>
      <c r="C8" s="7"/>
      <c r="E8" s="7" t="s">
        <v>1</v>
      </c>
      <c r="F8" s="7">
        <f t="shared" ref="F8:G10" si="2">AVERAGE(B21,B44)</f>
        <v>2.29</v>
      </c>
      <c r="G8" s="7">
        <f t="shared" si="2"/>
        <v>2.76</v>
      </c>
      <c r="I8" s="7" t="s">
        <v>1</v>
      </c>
      <c r="J8" s="7" t="e">
        <f t="shared" ref="J8:K10" si="3">AVERAGE(B8,B33)</f>
        <v>#DIV/0!</v>
      </c>
      <c r="K8" s="7" t="e">
        <f t="shared" si="3"/>
        <v>#DIV/0!</v>
      </c>
    </row>
    <row r="9" spans="1:11" x14ac:dyDescent="0.2">
      <c r="A9" s="7"/>
      <c r="B9" s="7"/>
      <c r="C9" s="7"/>
      <c r="E9" s="7" t="s">
        <v>2</v>
      </c>
      <c r="F9" s="7">
        <f t="shared" si="2"/>
        <v>2.2675000000000001</v>
      </c>
      <c r="G9" s="7">
        <f t="shared" si="2"/>
        <v>2.4700000000000002</v>
      </c>
      <c r="I9" s="7" t="s">
        <v>2</v>
      </c>
      <c r="J9" s="7" t="e">
        <f t="shared" si="3"/>
        <v>#DIV/0!</v>
      </c>
      <c r="K9" s="7" t="e">
        <f t="shared" si="3"/>
        <v>#DIV/0!</v>
      </c>
    </row>
    <row r="10" spans="1:11" x14ac:dyDescent="0.2">
      <c r="A10" s="7"/>
      <c r="B10" s="7"/>
      <c r="C10" s="7"/>
      <c r="E10" s="7" t="s">
        <v>3</v>
      </c>
      <c r="F10" s="7" t="e">
        <f t="shared" si="2"/>
        <v>#DIV/0!</v>
      </c>
      <c r="G10" s="7">
        <f t="shared" si="2"/>
        <v>2.42</v>
      </c>
      <c r="I10" s="7" t="s">
        <v>3</v>
      </c>
      <c r="J10" s="7" t="e">
        <f t="shared" si="3"/>
        <v>#DIV/0!</v>
      </c>
      <c r="K10" s="7" t="e">
        <f t="shared" si="3"/>
        <v>#DIV/0!</v>
      </c>
    </row>
    <row r="14" spans="1:11" x14ac:dyDescent="0.2">
      <c r="A14" s="7" t="s">
        <v>76</v>
      </c>
      <c r="B14" s="7" t="s">
        <v>14</v>
      </c>
      <c r="C14" s="7" t="s">
        <v>17</v>
      </c>
      <c r="E14" s="7" t="s">
        <v>79</v>
      </c>
      <c r="F14" s="7" t="s">
        <v>45</v>
      </c>
      <c r="G14" s="7" t="s">
        <v>77</v>
      </c>
    </row>
    <row r="15" spans="1:11" x14ac:dyDescent="0.2">
      <c r="A15" s="7" t="s">
        <v>8</v>
      </c>
      <c r="B15" s="7" t="s">
        <v>61</v>
      </c>
      <c r="C15" s="7" t="s">
        <v>0</v>
      </c>
      <c r="E15" s="7" t="s">
        <v>8</v>
      </c>
      <c r="F15" s="7" t="s">
        <v>61</v>
      </c>
      <c r="G15" s="7" t="s">
        <v>0</v>
      </c>
    </row>
    <row r="16" spans="1:11" x14ac:dyDescent="0.2">
      <c r="A16" s="7" t="s">
        <v>1</v>
      </c>
      <c r="B16" s="7">
        <v>12.57</v>
      </c>
      <c r="C16" s="7">
        <v>13.64</v>
      </c>
      <c r="E16" s="7" t="s">
        <v>1</v>
      </c>
      <c r="F16" s="7">
        <f>AVERAGE(B16,B39,B50,B61)</f>
        <v>15.66923076923077</v>
      </c>
      <c r="G16" s="7">
        <f>AVERAGE(C16,C39,C50,C61)</f>
        <v>15.234166666666667</v>
      </c>
    </row>
    <row r="17" spans="1:7" x14ac:dyDescent="0.2">
      <c r="A17" s="7" t="s">
        <v>2</v>
      </c>
      <c r="B17" s="7">
        <v>13.2</v>
      </c>
      <c r="C17" s="7" t="s">
        <v>114</v>
      </c>
      <c r="E17" s="7" t="s">
        <v>2</v>
      </c>
      <c r="F17" s="7">
        <f>AVERAGE(B17,B40,B51,B62)</f>
        <v>11.3125</v>
      </c>
      <c r="G17" s="7">
        <f>AVERAGE(C17, C40,C51,C62)</f>
        <v>10.979999999999999</v>
      </c>
    </row>
    <row r="18" spans="1:7" x14ac:dyDescent="0.2">
      <c r="A18" s="7" t="s">
        <v>3</v>
      </c>
      <c r="B18" s="7" t="s">
        <v>114</v>
      </c>
      <c r="C18" s="7">
        <v>9.5</v>
      </c>
      <c r="E18" s="7" t="s">
        <v>3</v>
      </c>
      <c r="F18" s="7">
        <f>AVERAGE(B18,B41,B52,B63)</f>
        <v>12.456666666666665</v>
      </c>
      <c r="G18" s="7">
        <f>AVERAGE(C18,C41,C52,C63)</f>
        <v>9.4550000000000001</v>
      </c>
    </row>
    <row r="19" spans="1:7" x14ac:dyDescent="0.2">
      <c r="A19" s="7"/>
      <c r="B19" s="7"/>
      <c r="C19" s="7"/>
      <c r="E19" s="7"/>
      <c r="F19" s="7"/>
      <c r="G19" s="7"/>
    </row>
    <row r="20" spans="1:7" x14ac:dyDescent="0.2">
      <c r="A20" s="7" t="s">
        <v>7</v>
      </c>
      <c r="B20" s="7" t="s">
        <v>61</v>
      </c>
      <c r="C20" s="7" t="s">
        <v>0</v>
      </c>
      <c r="E20" s="7" t="s">
        <v>7</v>
      </c>
      <c r="F20" s="7" t="s">
        <v>61</v>
      </c>
      <c r="G20" s="7" t="s">
        <v>0</v>
      </c>
    </row>
    <row r="21" spans="1:7" x14ac:dyDescent="0.2">
      <c r="A21" s="7" t="s">
        <v>1</v>
      </c>
      <c r="B21" s="7">
        <v>2.29</v>
      </c>
      <c r="C21" s="7">
        <v>3</v>
      </c>
      <c r="E21" s="7" t="s">
        <v>1</v>
      </c>
      <c r="F21" s="7">
        <f>AVERAGE(B21,B44,B55,B66)</f>
        <v>2.8406504065040656</v>
      </c>
      <c r="G21" s="7">
        <f>AVERAGE(C21,C44,C55,C66)</f>
        <v>2.9735365853658537</v>
      </c>
    </row>
    <row r="22" spans="1:7" x14ac:dyDescent="0.2">
      <c r="A22" s="7" t="s">
        <v>2</v>
      </c>
      <c r="B22" s="7">
        <v>2.1749999999999998</v>
      </c>
      <c r="C22" s="7" t="s">
        <v>114</v>
      </c>
      <c r="E22" s="7" t="s">
        <v>2</v>
      </c>
      <c r="F22" s="7">
        <f>AVERAGE(B22,B45,B56,B67)</f>
        <v>2.2616666666666667</v>
      </c>
      <c r="G22" s="7">
        <f>AVERAGE(C22,C45,C56,C67)</f>
        <v>2.415</v>
      </c>
    </row>
    <row r="23" spans="1:7" x14ac:dyDescent="0.2">
      <c r="A23" s="7" t="s">
        <v>3</v>
      </c>
      <c r="B23" s="7" t="s">
        <v>114</v>
      </c>
      <c r="C23" s="7">
        <v>2.2599999999999998</v>
      </c>
      <c r="E23" s="7" t="s">
        <v>3</v>
      </c>
      <c r="F23" s="7">
        <f t="shared" ref="F23" si="4">AVERAGE(B23,B46,B57,B68)</f>
        <v>2.52</v>
      </c>
      <c r="G23" s="7">
        <f>AVERAGE(C23,C46,C57,C68)</f>
        <v>2.6150000000000002</v>
      </c>
    </row>
    <row r="26" spans="1:7" x14ac:dyDescent="0.2">
      <c r="A26" s="7"/>
      <c r="B26" s="7"/>
      <c r="C26" s="7"/>
    </row>
    <row r="27" spans="1:7" x14ac:dyDescent="0.2">
      <c r="A27" s="7"/>
      <c r="B27" s="7"/>
      <c r="C27" s="7"/>
    </row>
    <row r="28" spans="1:7" x14ac:dyDescent="0.2">
      <c r="A28" s="7"/>
      <c r="B28" s="7"/>
      <c r="C28" s="7"/>
    </row>
    <row r="29" spans="1:7" x14ac:dyDescent="0.2">
      <c r="A29" s="7"/>
      <c r="B29" s="7"/>
      <c r="C29" s="7"/>
    </row>
    <row r="30" spans="1:7" x14ac:dyDescent="0.2">
      <c r="A30" s="7"/>
      <c r="B30" s="7"/>
      <c r="C30" s="7"/>
    </row>
    <row r="31" spans="1:7" x14ac:dyDescent="0.2">
      <c r="A31" s="7"/>
      <c r="B31" s="7"/>
      <c r="C31" s="7"/>
    </row>
    <row r="32" spans="1:7" x14ac:dyDescent="0.2">
      <c r="A32" s="7"/>
      <c r="B32" s="7"/>
      <c r="C32" s="7"/>
    </row>
    <row r="33" spans="1:3" x14ac:dyDescent="0.2">
      <c r="A33" s="7"/>
      <c r="B33" s="7"/>
      <c r="C33" s="7"/>
    </row>
    <row r="34" spans="1:3" x14ac:dyDescent="0.2">
      <c r="A34" s="7"/>
      <c r="B34" s="7"/>
      <c r="C34" s="7"/>
    </row>
    <row r="35" spans="1:3" x14ac:dyDescent="0.2">
      <c r="A35" s="7"/>
      <c r="B35" s="7"/>
      <c r="C35" s="7"/>
    </row>
    <row r="37" spans="1:3" x14ac:dyDescent="0.2">
      <c r="A37" s="7" t="s">
        <v>76</v>
      </c>
      <c r="B37" s="7" t="s">
        <v>70</v>
      </c>
      <c r="C37" s="7" t="s">
        <v>71</v>
      </c>
    </row>
    <row r="38" spans="1:3" x14ac:dyDescent="0.2">
      <c r="A38" s="7" t="s">
        <v>8</v>
      </c>
      <c r="B38" s="7" t="s">
        <v>61</v>
      </c>
      <c r="C38" s="7" t="s">
        <v>0</v>
      </c>
    </row>
    <row r="39" spans="1:3" x14ac:dyDescent="0.2">
      <c r="A39" s="7" t="s">
        <v>1</v>
      </c>
      <c r="B39" s="7" t="s">
        <v>114</v>
      </c>
      <c r="C39" s="7">
        <v>9.43</v>
      </c>
    </row>
    <row r="40" spans="1:3" x14ac:dyDescent="0.2">
      <c r="A40" s="7" t="s">
        <v>2</v>
      </c>
      <c r="B40" s="7">
        <v>9.64</v>
      </c>
      <c r="C40" s="7">
        <v>9.68</v>
      </c>
    </row>
    <row r="41" spans="1:3" x14ac:dyDescent="0.2">
      <c r="A41" s="7" t="s">
        <v>3</v>
      </c>
      <c r="B41" s="7">
        <v>12.54</v>
      </c>
      <c r="C41" s="7">
        <v>10.46</v>
      </c>
    </row>
    <row r="42" spans="1:3" x14ac:dyDescent="0.2">
      <c r="A42" s="7"/>
      <c r="B42" s="7"/>
      <c r="C42" s="7"/>
    </row>
    <row r="43" spans="1:3" x14ac:dyDescent="0.2">
      <c r="A43" s="7" t="s">
        <v>7</v>
      </c>
      <c r="B43" s="7" t="s">
        <v>61</v>
      </c>
      <c r="C43" s="7" t="s">
        <v>0</v>
      </c>
    </row>
    <row r="44" spans="1:3" x14ac:dyDescent="0.2">
      <c r="A44" s="7" t="s">
        <v>1</v>
      </c>
      <c r="B44" s="7" t="s">
        <v>114</v>
      </c>
      <c r="C44" s="7">
        <v>2.52</v>
      </c>
    </row>
    <row r="45" spans="1:3" x14ac:dyDescent="0.2">
      <c r="A45" s="7" t="s">
        <v>2</v>
      </c>
      <c r="B45" s="7">
        <v>2.36</v>
      </c>
      <c r="C45" s="7">
        <v>2.4700000000000002</v>
      </c>
    </row>
    <row r="46" spans="1:3" x14ac:dyDescent="0.2">
      <c r="A46" s="7" t="s">
        <v>3</v>
      </c>
      <c r="B46" s="7"/>
      <c r="C46" s="7">
        <v>2.58</v>
      </c>
    </row>
    <row r="48" spans="1:3" x14ac:dyDescent="0.2">
      <c r="A48" s="7" t="s">
        <v>60</v>
      </c>
      <c r="B48" s="7" t="s">
        <v>14</v>
      </c>
      <c r="C48" s="7" t="s">
        <v>17</v>
      </c>
    </row>
    <row r="49" spans="1:3" x14ac:dyDescent="0.2">
      <c r="A49" s="7" t="s">
        <v>8</v>
      </c>
      <c r="B49" s="7" t="s">
        <v>61</v>
      </c>
      <c r="C49" s="7" t="s">
        <v>0</v>
      </c>
    </row>
    <row r="50" spans="1:3" x14ac:dyDescent="0.2">
      <c r="A50" s="7" t="s">
        <v>1</v>
      </c>
      <c r="B50" s="7">
        <v>17.13</v>
      </c>
      <c r="C50" s="7">
        <v>18.7</v>
      </c>
    </row>
    <row r="51" spans="1:3" x14ac:dyDescent="0.2">
      <c r="A51" s="7" t="s">
        <v>2</v>
      </c>
      <c r="B51" s="7">
        <v>12.7</v>
      </c>
      <c r="C51" s="7">
        <v>12.86</v>
      </c>
    </row>
    <row r="52" spans="1:3" x14ac:dyDescent="0.2">
      <c r="A52" s="7" t="s">
        <v>3</v>
      </c>
      <c r="B52" s="7">
        <v>12.5</v>
      </c>
      <c r="C52" s="7">
        <v>8.86</v>
      </c>
    </row>
    <row r="53" spans="1:3" x14ac:dyDescent="0.2">
      <c r="A53" s="7"/>
      <c r="B53" s="7"/>
      <c r="C53" s="7"/>
    </row>
    <row r="54" spans="1:3" x14ac:dyDescent="0.2">
      <c r="A54" s="7" t="s">
        <v>7</v>
      </c>
      <c r="B54" s="7" t="s">
        <v>61</v>
      </c>
      <c r="C54" s="7" t="s">
        <v>0</v>
      </c>
    </row>
    <row r="55" spans="1:3" x14ac:dyDescent="0.2">
      <c r="A55" s="7" t="s">
        <v>1</v>
      </c>
      <c r="B55" s="7">
        <v>3.11</v>
      </c>
      <c r="C55" s="7">
        <v>2.74</v>
      </c>
    </row>
    <row r="56" spans="1:3" x14ac:dyDescent="0.2">
      <c r="A56" s="7" t="s">
        <v>2</v>
      </c>
      <c r="B56" s="7">
        <v>2.25</v>
      </c>
      <c r="C56" s="7">
        <v>2.36</v>
      </c>
    </row>
    <row r="57" spans="1:3" x14ac:dyDescent="0.2">
      <c r="A57" s="7" t="s">
        <v>3</v>
      </c>
      <c r="B57" s="7">
        <v>2.52</v>
      </c>
      <c r="C57" s="7">
        <v>2.39</v>
      </c>
    </row>
    <row r="58" spans="1:3" x14ac:dyDescent="0.2">
      <c r="A58" s="8"/>
      <c r="B58" s="8"/>
      <c r="C58" s="8"/>
    </row>
    <row r="59" spans="1:3" x14ac:dyDescent="0.2">
      <c r="A59" s="7" t="s">
        <v>60</v>
      </c>
      <c r="B59" s="7" t="s">
        <v>70</v>
      </c>
      <c r="C59" s="7" t="s">
        <v>71</v>
      </c>
    </row>
    <row r="60" spans="1:3" x14ac:dyDescent="0.2">
      <c r="A60" s="7" t="s">
        <v>8</v>
      </c>
      <c r="B60" s="7" t="s">
        <v>61</v>
      </c>
      <c r="C60" s="7" t="s">
        <v>0</v>
      </c>
    </row>
    <row r="61" spans="1:3" x14ac:dyDescent="0.2">
      <c r="A61" s="7" t="s">
        <v>1</v>
      </c>
      <c r="B61" s="7">
        <v>17.307692307692307</v>
      </c>
      <c r="C61" s="7">
        <v>19.166666666666668</v>
      </c>
    </row>
    <row r="62" spans="1:3" x14ac:dyDescent="0.2">
      <c r="A62" s="7" t="s">
        <v>2</v>
      </c>
      <c r="B62" s="7">
        <v>9.7100000000000009</v>
      </c>
      <c r="C62" s="7">
        <v>10.4</v>
      </c>
    </row>
    <row r="63" spans="1:3" x14ac:dyDescent="0.2">
      <c r="A63" s="7" t="s">
        <v>3</v>
      </c>
      <c r="B63" s="7">
        <v>12.33</v>
      </c>
      <c r="C63" s="7">
        <v>9</v>
      </c>
    </row>
    <row r="64" spans="1:3" x14ac:dyDescent="0.2">
      <c r="A64" s="7"/>
      <c r="B64" s="7"/>
      <c r="C64" s="7"/>
    </row>
    <row r="65" spans="1:4" x14ac:dyDescent="0.2">
      <c r="A65" s="7" t="s">
        <v>7</v>
      </c>
      <c r="B65" s="7" t="s">
        <v>61</v>
      </c>
      <c r="C65" s="7" t="s">
        <v>0</v>
      </c>
    </row>
    <row r="66" spans="1:4" x14ac:dyDescent="0.2">
      <c r="A66" s="7" t="s">
        <v>1</v>
      </c>
      <c r="B66" s="7">
        <v>3.1219512195121952</v>
      </c>
      <c r="C66" s="7">
        <v>3.6341463414634148</v>
      </c>
    </row>
    <row r="67" spans="1:4" x14ac:dyDescent="0.2">
      <c r="A67" s="7" t="s">
        <v>2</v>
      </c>
      <c r="B67" s="7"/>
      <c r="C67" s="7"/>
    </row>
    <row r="68" spans="1:4" x14ac:dyDescent="0.2">
      <c r="A68" s="7" t="s">
        <v>3</v>
      </c>
      <c r="B68" s="7" t="s">
        <v>114</v>
      </c>
      <c r="C68" s="7">
        <v>3.23</v>
      </c>
    </row>
    <row r="70" spans="1:4" x14ac:dyDescent="0.2">
      <c r="A70" s="11" t="s">
        <v>76</v>
      </c>
      <c r="B70" s="11" t="s">
        <v>13</v>
      </c>
      <c r="C70" s="11" t="s">
        <v>16</v>
      </c>
      <c r="D70" s="11" t="s">
        <v>123</v>
      </c>
    </row>
    <row r="71" spans="1:4" x14ac:dyDescent="0.2">
      <c r="A71" s="11" t="s">
        <v>8</v>
      </c>
      <c r="B71" s="11" t="s">
        <v>61</v>
      </c>
      <c r="C71" s="11" t="s">
        <v>0</v>
      </c>
    </row>
    <row r="72" spans="1:4" x14ac:dyDescent="0.2">
      <c r="A72" s="11" t="s">
        <v>1</v>
      </c>
      <c r="B72" s="11">
        <v>10.130000000000001</v>
      </c>
      <c r="C72" s="11">
        <v>15.86</v>
      </c>
    </row>
    <row r="73" spans="1:4" x14ac:dyDescent="0.2">
      <c r="A73" s="11" t="s">
        <v>2</v>
      </c>
      <c r="B73" s="11">
        <v>12.21</v>
      </c>
      <c r="C73" s="11">
        <v>11.07</v>
      </c>
    </row>
    <row r="74" spans="1:4" x14ac:dyDescent="0.2">
      <c r="A74" s="11" t="s">
        <v>3</v>
      </c>
      <c r="B74" s="11">
        <v>9</v>
      </c>
      <c r="C74" s="11">
        <v>8.35</v>
      </c>
    </row>
    <row r="75" spans="1:4" x14ac:dyDescent="0.2">
      <c r="A75" s="11"/>
      <c r="B75" s="11"/>
      <c r="C75" s="11"/>
    </row>
    <row r="76" spans="1:4" x14ac:dyDescent="0.2">
      <c r="A76" s="11" t="s">
        <v>7</v>
      </c>
      <c r="B76" s="11" t="s">
        <v>61</v>
      </c>
      <c r="C76" s="11" t="s">
        <v>0</v>
      </c>
    </row>
    <row r="77" spans="1:4" x14ac:dyDescent="0.2">
      <c r="A77" s="11" t="s">
        <v>1</v>
      </c>
      <c r="B77" s="11">
        <v>2.2799999999999998</v>
      </c>
      <c r="C77" s="11">
        <v>2.4700000000000002</v>
      </c>
    </row>
    <row r="78" spans="1:4" x14ac:dyDescent="0.2">
      <c r="A78" s="11" t="s">
        <v>2</v>
      </c>
      <c r="B78" s="11">
        <v>2.41</v>
      </c>
      <c r="C78" s="11">
        <v>2.2999999999999998</v>
      </c>
    </row>
    <row r="79" spans="1:4" x14ac:dyDescent="0.2">
      <c r="A79" s="11" t="s">
        <v>3</v>
      </c>
      <c r="B79" s="11">
        <v>3.33</v>
      </c>
      <c r="C79" s="11">
        <v>3</v>
      </c>
    </row>
    <row r="81" spans="1:4" x14ac:dyDescent="0.2">
      <c r="A81" s="11" t="s">
        <v>76</v>
      </c>
      <c r="B81" s="11" t="s">
        <v>63</v>
      </c>
      <c r="C81" s="11" t="s">
        <v>62</v>
      </c>
      <c r="D81" s="11" t="s">
        <v>122</v>
      </c>
    </row>
    <row r="82" spans="1:4" x14ac:dyDescent="0.2">
      <c r="A82" s="11" t="s">
        <v>8</v>
      </c>
      <c r="B82" s="11" t="s">
        <v>61</v>
      </c>
      <c r="C82" s="11" t="s">
        <v>0</v>
      </c>
    </row>
    <row r="83" spans="1:4" x14ac:dyDescent="0.2">
      <c r="A83" s="11" t="s">
        <v>1</v>
      </c>
      <c r="B83" s="11">
        <v>17.93</v>
      </c>
      <c r="C83" s="11"/>
    </row>
    <row r="84" spans="1:4" x14ac:dyDescent="0.2">
      <c r="A84" s="11" t="s">
        <v>2</v>
      </c>
      <c r="B84" s="11">
        <v>10.86</v>
      </c>
      <c r="C84" s="11">
        <v>19.600000000000001</v>
      </c>
    </row>
    <row r="85" spans="1:4" x14ac:dyDescent="0.2">
      <c r="A85" s="11" t="s">
        <v>3</v>
      </c>
      <c r="B85" s="11">
        <v>7.83</v>
      </c>
      <c r="C85" s="11">
        <v>9.6999999999999993</v>
      </c>
    </row>
    <row r="86" spans="1:4" x14ac:dyDescent="0.2">
      <c r="A86" s="11"/>
      <c r="B86" s="11"/>
      <c r="C86" s="11"/>
    </row>
    <row r="87" spans="1:4" x14ac:dyDescent="0.2">
      <c r="A87" s="11" t="s">
        <v>7</v>
      </c>
      <c r="B87" s="11" t="s">
        <v>61</v>
      </c>
      <c r="C87" s="11" t="s">
        <v>0</v>
      </c>
    </row>
    <row r="88" spans="1:4" x14ac:dyDescent="0.2">
      <c r="A88" s="11" t="s">
        <v>1</v>
      </c>
      <c r="B88" s="11">
        <v>2.29</v>
      </c>
      <c r="C88" s="11"/>
    </row>
    <row r="89" spans="1:4" x14ac:dyDescent="0.2">
      <c r="A89" s="11" t="s">
        <v>2</v>
      </c>
      <c r="B89" s="11">
        <v>2.16</v>
      </c>
      <c r="C89" s="11">
        <v>2.39</v>
      </c>
    </row>
    <row r="90" spans="1:4" x14ac:dyDescent="0.2">
      <c r="A90" s="11" t="s">
        <v>3</v>
      </c>
      <c r="B90" s="11">
        <v>2.5099999999999998</v>
      </c>
      <c r="C90" s="11">
        <v>2.2599999999999998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B658-D6E2-8948-83CF-2D13323A11E5}">
  <dimension ref="A1:F94"/>
  <sheetViews>
    <sheetView topLeftCell="A28" workbookViewId="0">
      <selection activeCell="N76" sqref="N76"/>
    </sheetView>
  </sheetViews>
  <sheetFormatPr baseColWidth="10" defaultRowHeight="16" x14ac:dyDescent="0.2"/>
  <sheetData>
    <row r="1" spans="1:6" x14ac:dyDescent="0.2">
      <c r="A1" s="1" t="s">
        <v>105</v>
      </c>
      <c r="B1" s="1" t="s">
        <v>13</v>
      </c>
      <c r="C1" s="1" t="s">
        <v>16</v>
      </c>
    </row>
    <row r="2" spans="1:6" x14ac:dyDescent="0.2">
      <c r="A2" s="1" t="s">
        <v>8</v>
      </c>
      <c r="B2" s="1" t="s">
        <v>61</v>
      </c>
      <c r="C2" s="1" t="s">
        <v>0</v>
      </c>
      <c r="D2" s="1" t="s">
        <v>94</v>
      </c>
      <c r="E2" s="1" t="s">
        <v>112</v>
      </c>
      <c r="F2" s="1" t="s">
        <v>113</v>
      </c>
    </row>
    <row r="3" spans="1:6" x14ac:dyDescent="0.2">
      <c r="A3" s="1" t="s">
        <v>1</v>
      </c>
      <c r="B3" s="1">
        <v>13.93</v>
      </c>
      <c r="C3" s="1">
        <v>17.29</v>
      </c>
      <c r="E3">
        <f>AVERAGE(B4,B16,B28,B64,B76,B88)</f>
        <v>11.991666666666665</v>
      </c>
      <c r="F3">
        <f>AVERAGE(C4,C16,C28,C64,C76,C88)</f>
        <v>10.423333333333334</v>
      </c>
    </row>
    <row r="4" spans="1:6" x14ac:dyDescent="0.2">
      <c r="A4" s="1" t="s">
        <v>2</v>
      </c>
      <c r="B4" s="1">
        <v>13.5</v>
      </c>
      <c r="C4" s="1">
        <v>10.210000000000001</v>
      </c>
    </row>
    <row r="5" spans="1:6" x14ac:dyDescent="0.2">
      <c r="A5" s="1" t="s">
        <v>3</v>
      </c>
      <c r="B5" s="1" t="s">
        <v>114</v>
      </c>
      <c r="C5" s="1">
        <v>8.43</v>
      </c>
    </row>
    <row r="6" spans="1:6" x14ac:dyDescent="0.2">
      <c r="A6" s="1"/>
      <c r="B6" s="1"/>
      <c r="C6" s="1"/>
    </row>
    <row r="7" spans="1:6" x14ac:dyDescent="0.2">
      <c r="A7" s="1" t="s">
        <v>7</v>
      </c>
      <c r="B7" s="1" t="s">
        <v>61</v>
      </c>
      <c r="C7" s="1" t="s">
        <v>0</v>
      </c>
    </row>
    <row r="8" spans="1:6" x14ac:dyDescent="0.2">
      <c r="A8" s="1" t="s">
        <v>1</v>
      </c>
      <c r="B8" s="1">
        <v>2.65</v>
      </c>
      <c r="C8" s="1">
        <v>3.05</v>
      </c>
    </row>
    <row r="9" spans="1:6" x14ac:dyDescent="0.2">
      <c r="A9" s="1" t="s">
        <v>2</v>
      </c>
      <c r="B9" s="1" t="s">
        <v>104</v>
      </c>
      <c r="C9" s="1">
        <v>2.65</v>
      </c>
    </row>
    <row r="10" spans="1:6" x14ac:dyDescent="0.2">
      <c r="A10" s="1" t="s">
        <v>3</v>
      </c>
      <c r="B10" s="1" t="s">
        <v>114</v>
      </c>
      <c r="C10" s="1">
        <v>2.1800000000000002</v>
      </c>
    </row>
    <row r="13" spans="1:6" x14ac:dyDescent="0.2">
      <c r="A13" s="1" t="s">
        <v>105</v>
      </c>
      <c r="B13" s="1" t="s">
        <v>14</v>
      </c>
      <c r="C13" s="1" t="s">
        <v>17</v>
      </c>
    </row>
    <row r="14" spans="1:6" x14ac:dyDescent="0.2">
      <c r="A14" s="1" t="s">
        <v>8</v>
      </c>
      <c r="B14" s="1" t="s">
        <v>61</v>
      </c>
      <c r="C14" s="1" t="s">
        <v>0</v>
      </c>
      <c r="D14" s="1" t="s">
        <v>94</v>
      </c>
    </row>
    <row r="15" spans="1:6" x14ac:dyDescent="0.2">
      <c r="A15" s="1" t="s">
        <v>1</v>
      </c>
      <c r="B15" s="1">
        <v>13.714</v>
      </c>
      <c r="C15" s="1">
        <v>17.36</v>
      </c>
    </row>
    <row r="16" spans="1:6" x14ac:dyDescent="0.2">
      <c r="A16" s="1" t="s">
        <v>2</v>
      </c>
      <c r="B16" s="1">
        <v>13.14</v>
      </c>
      <c r="C16" s="1">
        <v>10.6</v>
      </c>
    </row>
    <row r="17" spans="1:3" x14ac:dyDescent="0.2">
      <c r="A17" s="1" t="s">
        <v>3</v>
      </c>
      <c r="B17" s="1">
        <v>10.69</v>
      </c>
      <c r="C17" s="1">
        <v>10</v>
      </c>
    </row>
    <row r="18" spans="1:3" x14ac:dyDescent="0.2">
      <c r="A18" s="1"/>
      <c r="B18" s="1"/>
      <c r="C18" s="1"/>
    </row>
    <row r="19" spans="1:3" x14ac:dyDescent="0.2">
      <c r="A19" s="1" t="s">
        <v>7</v>
      </c>
      <c r="B19" s="1" t="s">
        <v>61</v>
      </c>
      <c r="C19" s="1" t="s">
        <v>0</v>
      </c>
    </row>
    <row r="20" spans="1:3" x14ac:dyDescent="0.2">
      <c r="A20" s="1" t="s">
        <v>1</v>
      </c>
      <c r="B20" s="1">
        <v>2.36</v>
      </c>
      <c r="C20" s="1">
        <v>2.33</v>
      </c>
    </row>
    <row r="21" spans="1:3" x14ac:dyDescent="0.2">
      <c r="A21" s="1" t="s">
        <v>2</v>
      </c>
      <c r="B21" s="1">
        <v>2.08</v>
      </c>
      <c r="C21" s="1">
        <v>2.14</v>
      </c>
    </row>
    <row r="22" spans="1:3" x14ac:dyDescent="0.2">
      <c r="A22" s="1" t="s">
        <v>3</v>
      </c>
      <c r="B22" s="1" t="s">
        <v>104</v>
      </c>
      <c r="C22" s="1">
        <v>2.5</v>
      </c>
    </row>
    <row r="25" spans="1:3" x14ac:dyDescent="0.2">
      <c r="A25" s="1" t="s">
        <v>105</v>
      </c>
      <c r="B25" s="1" t="s">
        <v>63</v>
      </c>
      <c r="C25" s="1" t="s">
        <v>62</v>
      </c>
    </row>
    <row r="26" spans="1:3" x14ac:dyDescent="0.2">
      <c r="A26" s="1" t="s">
        <v>8</v>
      </c>
      <c r="B26" s="1" t="s">
        <v>61</v>
      </c>
      <c r="C26" s="1" t="s">
        <v>111</v>
      </c>
    </row>
    <row r="27" spans="1:3" x14ac:dyDescent="0.2">
      <c r="A27" s="1" t="s">
        <v>1</v>
      </c>
      <c r="B27" s="1">
        <v>13.2</v>
      </c>
      <c r="C27" s="1">
        <v>15.31</v>
      </c>
    </row>
    <row r="28" spans="1:3" x14ac:dyDescent="0.2">
      <c r="A28" s="1" t="s">
        <v>2</v>
      </c>
      <c r="B28" s="1">
        <v>9.7899999999999991</v>
      </c>
      <c r="C28" s="1">
        <v>9.6300000000000008</v>
      </c>
    </row>
    <row r="29" spans="1:3" x14ac:dyDescent="0.2">
      <c r="A29" s="1" t="s">
        <v>3</v>
      </c>
      <c r="B29" s="1">
        <v>12.17</v>
      </c>
      <c r="C29" s="1">
        <v>9.82</v>
      </c>
    </row>
    <row r="30" spans="1:3" x14ac:dyDescent="0.2">
      <c r="A30" s="1"/>
      <c r="B30" s="1"/>
      <c r="C30" s="1"/>
    </row>
    <row r="31" spans="1:3" x14ac:dyDescent="0.2">
      <c r="A31" s="1" t="s">
        <v>7</v>
      </c>
      <c r="B31" s="1" t="s">
        <v>61</v>
      </c>
      <c r="C31" s="1" t="s">
        <v>0</v>
      </c>
    </row>
    <row r="32" spans="1:3" x14ac:dyDescent="0.2">
      <c r="A32" s="1" t="s">
        <v>1</v>
      </c>
      <c r="B32" s="1"/>
      <c r="C32" s="1">
        <v>2.88</v>
      </c>
    </row>
    <row r="33" spans="1:3" x14ac:dyDescent="0.2">
      <c r="A33" s="1" t="s">
        <v>2</v>
      </c>
      <c r="B33" s="1" t="s">
        <v>104</v>
      </c>
      <c r="C33" s="1" t="s">
        <v>106</v>
      </c>
    </row>
    <row r="34" spans="1:3" x14ac:dyDescent="0.2">
      <c r="A34" s="1" t="s">
        <v>3</v>
      </c>
      <c r="B34" s="1" t="s">
        <v>104</v>
      </c>
      <c r="C34" s="1" t="s">
        <v>108</v>
      </c>
    </row>
    <row r="37" spans="1:3" x14ac:dyDescent="0.2">
      <c r="A37" s="1" t="s">
        <v>107</v>
      </c>
      <c r="B37" s="1" t="s">
        <v>70</v>
      </c>
      <c r="C37" s="1" t="s">
        <v>71</v>
      </c>
    </row>
    <row r="38" spans="1:3" x14ac:dyDescent="0.2">
      <c r="A38" s="1" t="s">
        <v>8</v>
      </c>
      <c r="B38" s="1" t="s">
        <v>61</v>
      </c>
      <c r="C38" s="1" t="s">
        <v>0</v>
      </c>
    </row>
    <row r="39" spans="1:3" x14ac:dyDescent="0.2">
      <c r="A39" s="1" t="s">
        <v>1</v>
      </c>
      <c r="B39" s="1">
        <v>18.2</v>
      </c>
      <c r="C39" s="1">
        <v>14.5</v>
      </c>
    </row>
    <row r="40" spans="1:3" x14ac:dyDescent="0.2">
      <c r="A40" s="1" t="s">
        <v>2</v>
      </c>
      <c r="B40" s="1">
        <v>9.4</v>
      </c>
      <c r="C40" s="1">
        <v>10.199999999999999</v>
      </c>
    </row>
    <row r="41" spans="1:3" x14ac:dyDescent="0.2">
      <c r="A41" s="1" t="s">
        <v>3</v>
      </c>
      <c r="B41" s="1">
        <v>8.75</v>
      </c>
      <c r="C41" s="1">
        <v>8.31</v>
      </c>
    </row>
    <row r="42" spans="1:3" x14ac:dyDescent="0.2">
      <c r="A42" s="1"/>
      <c r="B42" s="1"/>
      <c r="C42" s="1"/>
    </row>
    <row r="43" spans="1:3" x14ac:dyDescent="0.2">
      <c r="A43" s="1" t="s">
        <v>7</v>
      </c>
      <c r="B43" s="1" t="s">
        <v>61</v>
      </c>
      <c r="C43" s="1" t="s">
        <v>0</v>
      </c>
    </row>
    <row r="44" spans="1:3" x14ac:dyDescent="0.2">
      <c r="A44" s="1" t="s">
        <v>1</v>
      </c>
      <c r="B44" s="1">
        <v>2.64</v>
      </c>
      <c r="C44" s="1">
        <v>2.64</v>
      </c>
    </row>
    <row r="45" spans="1:3" x14ac:dyDescent="0.2">
      <c r="A45" s="1" t="s">
        <v>2</v>
      </c>
      <c r="B45" s="1">
        <v>2.1</v>
      </c>
      <c r="C45" s="1">
        <v>2.4</v>
      </c>
    </row>
    <row r="46" spans="1:3" x14ac:dyDescent="0.2">
      <c r="A46" s="1" t="s">
        <v>3</v>
      </c>
      <c r="B46" s="1">
        <v>2.42</v>
      </c>
      <c r="C46" s="1" t="s">
        <v>108</v>
      </c>
    </row>
    <row r="49" spans="1:3" x14ac:dyDescent="0.2">
      <c r="A49" s="20" t="s">
        <v>110</v>
      </c>
      <c r="B49" s="20" t="s">
        <v>13</v>
      </c>
      <c r="C49" s="20" t="s">
        <v>16</v>
      </c>
    </row>
    <row r="50" spans="1:3" x14ac:dyDescent="0.2">
      <c r="A50" s="20" t="s">
        <v>8</v>
      </c>
      <c r="B50" s="20" t="s">
        <v>61</v>
      </c>
      <c r="C50" s="20" t="s">
        <v>0</v>
      </c>
    </row>
    <row r="51" spans="1:3" x14ac:dyDescent="0.2">
      <c r="A51" s="20" t="s">
        <v>1</v>
      </c>
      <c r="B51" s="20">
        <v>19.309999999999999</v>
      </c>
      <c r="C51" s="20">
        <v>18.54</v>
      </c>
    </row>
    <row r="52" spans="1:3" x14ac:dyDescent="0.2">
      <c r="A52" s="20" t="s">
        <v>2</v>
      </c>
      <c r="B52" s="20">
        <v>11.36</v>
      </c>
      <c r="C52" s="20">
        <v>10.92</v>
      </c>
    </row>
    <row r="53" spans="1:3" x14ac:dyDescent="0.2">
      <c r="A53" s="20" t="s">
        <v>3</v>
      </c>
      <c r="B53" s="20">
        <v>10.07</v>
      </c>
      <c r="C53" s="20">
        <v>9.92</v>
      </c>
    </row>
    <row r="54" spans="1:3" x14ac:dyDescent="0.2">
      <c r="A54" s="20"/>
      <c r="B54" s="20"/>
      <c r="C54" s="20"/>
    </row>
    <row r="55" spans="1:3" x14ac:dyDescent="0.2">
      <c r="A55" s="20" t="s">
        <v>7</v>
      </c>
      <c r="B55" s="20" t="s">
        <v>61</v>
      </c>
      <c r="C55" s="20" t="s">
        <v>0</v>
      </c>
    </row>
    <row r="56" spans="1:3" x14ac:dyDescent="0.2">
      <c r="A56" s="20" t="s">
        <v>1</v>
      </c>
      <c r="B56" s="20">
        <v>2.5099999999999998</v>
      </c>
      <c r="C56" s="20">
        <v>2.78</v>
      </c>
    </row>
    <row r="57" spans="1:3" x14ac:dyDescent="0.2">
      <c r="A57" s="20" t="s">
        <v>2</v>
      </c>
      <c r="B57" s="20">
        <v>2.35</v>
      </c>
      <c r="C57" s="20">
        <v>2.15</v>
      </c>
    </row>
    <row r="58" spans="1:3" x14ac:dyDescent="0.2">
      <c r="A58" s="20" t="s">
        <v>3</v>
      </c>
      <c r="B58" s="20" t="s">
        <v>114</v>
      </c>
      <c r="C58" s="20" t="s">
        <v>114</v>
      </c>
    </row>
    <row r="61" spans="1:3" x14ac:dyDescent="0.2">
      <c r="A61" s="20" t="s">
        <v>109</v>
      </c>
      <c r="B61" s="20" t="s">
        <v>14</v>
      </c>
      <c r="C61" s="20" t="s">
        <v>17</v>
      </c>
    </row>
    <row r="62" spans="1:3" x14ac:dyDescent="0.2">
      <c r="A62" s="20" t="s">
        <v>8</v>
      </c>
      <c r="B62" s="20" t="s">
        <v>61</v>
      </c>
      <c r="C62" s="20" t="s">
        <v>0</v>
      </c>
    </row>
    <row r="63" spans="1:3" x14ac:dyDescent="0.2">
      <c r="A63" s="20" t="s">
        <v>1</v>
      </c>
      <c r="B63" s="20">
        <v>17.420000000000002</v>
      </c>
      <c r="C63" s="20">
        <v>14</v>
      </c>
    </row>
    <row r="64" spans="1:3" x14ac:dyDescent="0.2">
      <c r="A64" s="20" t="s">
        <v>2</v>
      </c>
      <c r="B64" s="20">
        <v>10.199999999999999</v>
      </c>
      <c r="C64" s="20">
        <v>11.62</v>
      </c>
    </row>
    <row r="65" spans="1:3" x14ac:dyDescent="0.2">
      <c r="A65" s="20" t="s">
        <v>3</v>
      </c>
      <c r="B65" s="20">
        <v>12.57</v>
      </c>
      <c r="C65" s="20">
        <v>10.58</v>
      </c>
    </row>
    <row r="66" spans="1:3" x14ac:dyDescent="0.2">
      <c r="A66" s="20"/>
      <c r="B66" s="20"/>
      <c r="C66" s="20"/>
    </row>
    <row r="67" spans="1:3" x14ac:dyDescent="0.2">
      <c r="A67" s="20" t="s">
        <v>7</v>
      </c>
      <c r="B67" s="20" t="s">
        <v>61</v>
      </c>
      <c r="C67" s="20" t="s">
        <v>0</v>
      </c>
    </row>
    <row r="68" spans="1:3" x14ac:dyDescent="0.2">
      <c r="A68" s="20" t="s">
        <v>1</v>
      </c>
      <c r="B68" s="20">
        <v>2.4300000000000002</v>
      </c>
      <c r="C68" s="20">
        <v>2.65</v>
      </c>
    </row>
    <row r="69" spans="1:3" x14ac:dyDescent="0.2">
      <c r="A69" s="20" t="s">
        <v>2</v>
      </c>
      <c r="B69" s="20" t="s">
        <v>104</v>
      </c>
      <c r="C69" s="20">
        <v>2.21</v>
      </c>
    </row>
    <row r="70" spans="1:3" x14ac:dyDescent="0.2">
      <c r="A70" s="20" t="s">
        <v>3</v>
      </c>
      <c r="B70" s="20" t="s">
        <v>104</v>
      </c>
      <c r="C70" s="20">
        <v>1.83</v>
      </c>
    </row>
    <row r="73" spans="1:3" x14ac:dyDescent="0.2">
      <c r="A73" s="20" t="s">
        <v>109</v>
      </c>
      <c r="B73" s="20" t="s">
        <v>63</v>
      </c>
      <c r="C73" s="20" t="s">
        <v>62</v>
      </c>
    </row>
    <row r="74" spans="1:3" x14ac:dyDescent="0.2">
      <c r="A74" s="20" t="s">
        <v>8</v>
      </c>
      <c r="B74" s="20" t="s">
        <v>61</v>
      </c>
      <c r="C74" s="20" t="s">
        <v>0</v>
      </c>
    </row>
    <row r="75" spans="1:3" x14ac:dyDescent="0.2">
      <c r="A75" s="20" t="s">
        <v>1</v>
      </c>
      <c r="B75" s="20">
        <v>17</v>
      </c>
      <c r="C75" s="20">
        <v>17.57</v>
      </c>
    </row>
    <row r="76" spans="1:3" x14ac:dyDescent="0.2">
      <c r="A76" s="20" t="s">
        <v>2</v>
      </c>
      <c r="B76" s="20">
        <v>11.62</v>
      </c>
      <c r="C76" s="20">
        <v>11.62</v>
      </c>
    </row>
    <row r="77" spans="1:3" x14ac:dyDescent="0.2">
      <c r="A77" s="20" t="s">
        <v>3</v>
      </c>
      <c r="B77" s="20">
        <v>13.36</v>
      </c>
      <c r="C77" s="20">
        <v>9.5399999999999991</v>
      </c>
    </row>
    <row r="78" spans="1:3" x14ac:dyDescent="0.2">
      <c r="A78" s="20"/>
      <c r="B78" s="20"/>
      <c r="C78" s="20"/>
    </row>
    <row r="79" spans="1:3" x14ac:dyDescent="0.2">
      <c r="A79" s="20" t="s">
        <v>7</v>
      </c>
      <c r="B79" s="20" t="s">
        <v>61</v>
      </c>
      <c r="C79" s="20" t="s">
        <v>0</v>
      </c>
    </row>
    <row r="80" spans="1:3" x14ac:dyDescent="0.2">
      <c r="A80" s="20" t="s">
        <v>1</v>
      </c>
      <c r="B80" s="20">
        <v>2.7</v>
      </c>
      <c r="C80" s="20">
        <v>3.07</v>
      </c>
    </row>
    <row r="81" spans="1:3" x14ac:dyDescent="0.2">
      <c r="A81" s="20" t="s">
        <v>2</v>
      </c>
      <c r="B81" s="20">
        <v>2.2400000000000002</v>
      </c>
      <c r="C81" s="20">
        <v>2.21</v>
      </c>
    </row>
    <row r="82" spans="1:3" x14ac:dyDescent="0.2">
      <c r="A82" s="20" t="s">
        <v>3</v>
      </c>
      <c r="B82" s="20" t="s">
        <v>114</v>
      </c>
      <c r="C82" s="20" t="s">
        <v>114</v>
      </c>
    </row>
    <row r="85" spans="1:3" x14ac:dyDescent="0.2">
      <c r="A85" s="20" t="s">
        <v>109</v>
      </c>
      <c r="B85" s="20" t="s">
        <v>70</v>
      </c>
      <c r="C85" s="20" t="s">
        <v>71</v>
      </c>
    </row>
    <row r="86" spans="1:3" x14ac:dyDescent="0.2">
      <c r="A86" s="20" t="s">
        <v>8</v>
      </c>
      <c r="B86" s="20" t="s">
        <v>61</v>
      </c>
      <c r="C86" s="20" t="s">
        <v>0</v>
      </c>
    </row>
    <row r="87" spans="1:3" x14ac:dyDescent="0.2">
      <c r="A87" s="20" t="s">
        <v>1</v>
      </c>
      <c r="B87" s="20">
        <v>15.4</v>
      </c>
      <c r="C87" s="20">
        <v>15.1</v>
      </c>
    </row>
    <row r="88" spans="1:3" x14ac:dyDescent="0.2">
      <c r="A88" s="20" t="s">
        <v>2</v>
      </c>
      <c r="B88" s="20">
        <v>13.7</v>
      </c>
      <c r="C88" s="20">
        <v>8.86</v>
      </c>
    </row>
    <row r="89" spans="1:3" x14ac:dyDescent="0.2">
      <c r="A89" s="20" t="s">
        <v>3</v>
      </c>
      <c r="B89" s="20">
        <v>11.69</v>
      </c>
      <c r="C89" s="20">
        <v>8.75</v>
      </c>
    </row>
    <row r="90" spans="1:3" x14ac:dyDescent="0.2">
      <c r="A90" s="20"/>
      <c r="B90" s="20"/>
      <c r="C90" s="20"/>
    </row>
    <row r="91" spans="1:3" x14ac:dyDescent="0.2">
      <c r="A91" s="20" t="s">
        <v>7</v>
      </c>
      <c r="B91" s="20" t="s">
        <v>61</v>
      </c>
      <c r="C91" s="20" t="s">
        <v>111</v>
      </c>
    </row>
    <row r="92" spans="1:3" x14ac:dyDescent="0.2">
      <c r="A92" s="20" t="s">
        <v>1</v>
      </c>
      <c r="B92" s="20">
        <v>2.7</v>
      </c>
      <c r="C92" s="20">
        <v>2.73</v>
      </c>
    </row>
    <row r="93" spans="1:3" x14ac:dyDescent="0.2">
      <c r="A93" s="20" t="s">
        <v>2</v>
      </c>
      <c r="B93" s="20">
        <v>2.09</v>
      </c>
      <c r="C93" s="20">
        <v>2.15</v>
      </c>
    </row>
    <row r="94" spans="1:3" x14ac:dyDescent="0.2">
      <c r="A94" s="20" t="s">
        <v>3</v>
      </c>
      <c r="B94" s="20" t="s">
        <v>114</v>
      </c>
      <c r="C94" s="20">
        <v>2.625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100dB</vt:lpstr>
      <vt:lpstr>95dB</vt:lpstr>
      <vt:lpstr>90dB</vt:lpstr>
      <vt:lpstr>80dB</vt:lpstr>
      <vt:lpstr>Controls</vt:lpstr>
      <vt:lpstr>6000 Tx</vt:lpstr>
      <vt:lpstr>307 Tx</vt:lpstr>
      <vt:lpstr>100dB Treated IB15+IB16</vt:lpstr>
      <vt:lpstr>100dB Treated IB17+18</vt:lpstr>
      <vt:lpstr>100dB Treated IB14.5</vt:lpstr>
      <vt:lpstr>Combined Sheets</vt:lpstr>
      <vt:lpstr>Combined Graphs</vt:lpstr>
      <vt:lpstr>Treat vs Control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2018-09-07T05:50:55Z</dcterms:created>
  <dcterms:modified xsi:type="dcterms:W3CDTF">2020-12-31T04:40:12Z</dcterms:modified>
</cp:coreProperties>
</file>