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g Ying\PycharmProjects\turtmail\"/>
    </mc:Choice>
  </mc:AlternateContent>
  <xr:revisionPtr revIDLastSave="0" documentId="13_ncr:1_{14B8488A-2491-4DEF-A056-AFFBDE3994C4}" xr6:coauthVersionLast="45" xr6:coauthVersionMax="45" xr10:uidLastSave="{00000000-0000-0000-0000-000000000000}"/>
  <bookViews>
    <workbookView xWindow="5208" yWindow="1932" windowWidth="17280" windowHeight="8964" tabRatio="837" xr2:uid="{00000000-000D-0000-FFFF-FFFF00000000}"/>
  </bookViews>
  <sheets>
    <sheet name="IA &amp; CH" sheetId="23" r:id="rId1"/>
  </sheets>
  <definedNames>
    <definedName name="_xlnm.Print_Area" localSheetId="0">'IA &amp; CH'!$A$1:$L$73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23" l="1"/>
  <c r="L18" i="23" s="1"/>
  <c r="L17" i="23"/>
  <c r="G19" i="23" s="1"/>
  <c r="K44" i="23" l="1"/>
  <c r="K3" i="23"/>
  <c r="K46" i="23"/>
  <c r="K15" i="23" l="1"/>
  <c r="K52" i="23" l="1"/>
  <c r="G40" i="23"/>
  <c r="G41" i="23"/>
  <c r="K11" i="23" l="1"/>
  <c r="G5" i="23" l="1"/>
  <c r="G6" i="23"/>
  <c r="K56" i="23" l="1"/>
  <c r="G45" i="23" s="1"/>
  <c r="G10" i="23" l="1"/>
  <c r="F47" i="23" l="1"/>
  <c r="G44" i="23"/>
  <c r="F48" i="23"/>
  <c r="L59" i="23"/>
  <c r="G54" i="23"/>
  <c r="G58" i="23" s="1"/>
  <c r="G61" i="23"/>
  <c r="G48" i="23" l="1"/>
  <c r="G42" i="23"/>
  <c r="G53" i="23" l="1"/>
  <c r="G62" i="23" s="1"/>
  <c r="G26" i="23" l="1"/>
  <c r="F13" i="23"/>
  <c r="G9" i="23"/>
  <c r="F12" i="23"/>
  <c r="G7" i="23"/>
  <c r="G13" i="23" l="1"/>
  <c r="G18" i="23" l="1"/>
  <c r="G23" i="23"/>
  <c r="G27" i="23" l="1"/>
</calcChain>
</file>

<file path=xl/sharedStrings.xml><?xml version="1.0" encoding="utf-8"?>
<sst xmlns="http://schemas.openxmlformats.org/spreadsheetml/2006/main" count="80" uniqueCount="43">
  <si>
    <t>S$</t>
  </si>
  <si>
    <t>Pay To:</t>
  </si>
  <si>
    <t>EMPLOYEE'S CPF</t>
  </si>
  <si>
    <t>EMPLOYER'S CPF</t>
  </si>
  <si>
    <t>TOTAL CONTRIBUTION:</t>
  </si>
  <si>
    <t>RATE PER DAY:</t>
  </si>
  <si>
    <t>=</t>
  </si>
  <si>
    <t xml:space="preserve"> BASIC PAY</t>
  </si>
  <si>
    <t xml:space="preserve"> COMMISSION</t>
  </si>
  <si>
    <t xml:space="preserve"> CPF - EMPLOYEE</t>
  </si>
  <si>
    <t xml:space="preserve"> CDAC</t>
  </si>
  <si>
    <t xml:space="preserve"> (3)  TOTAL ADDITIONS</t>
  </si>
  <si>
    <t xml:space="preserve"> (1)  GROSS PAY</t>
  </si>
  <si>
    <t xml:space="preserve"> (2)  TOTAL DEDUCTION</t>
  </si>
  <si>
    <t xml:space="preserve"> NET PAY (1 - 2 + 3)</t>
  </si>
  <si>
    <t>DAYS</t>
  </si>
  <si>
    <t xml:space="preserve"> MC on </t>
  </si>
  <si>
    <t>EMPLOYEE'S CPF - 20%</t>
  </si>
  <si>
    <t xml:space="preserve"> MC on</t>
  </si>
  <si>
    <t>UOB</t>
  </si>
  <si>
    <t>GIRO</t>
  </si>
  <si>
    <t>EMPLOYER'S CPF - 17%</t>
  </si>
  <si>
    <t xml:space="preserve"> BONUS</t>
  </si>
  <si>
    <t>Payslip Issue Date</t>
  </si>
  <si>
    <t>&amp; Pay Day:</t>
  </si>
  <si>
    <t xml:space="preserve"> PH OFF</t>
  </si>
  <si>
    <t xml:space="preserve">PH OFF: </t>
  </si>
  <si>
    <t xml:space="preserve"> REST DAY</t>
  </si>
  <si>
    <t xml:space="preserve">REST DAY: </t>
  </si>
  <si>
    <t>09 to 31 Jan 19  $1,710 x 17 / 23</t>
  </si>
  <si>
    <t>01 to 08 Jan 19  $1,710 x 6 / 23</t>
  </si>
  <si>
    <t>S$1,710.00 / 21</t>
  </si>
  <si>
    <t>11 to 30 Apr 20  $1,150.00 x 14 / 22</t>
  </si>
  <si>
    <t>01 to 10 Apr 20  $1,150.00 x 8 / 22</t>
  </si>
  <si>
    <t>S$1,150.00 / 21</t>
  </si>
  <si>
    <t>09/08/20</t>
  </si>
  <si>
    <t>01 to 31 Aug 20</t>
  </si>
  <si>
    <t>01 to 31 Jul 20</t>
  </si>
  <si>
    <t>Email</t>
  </si>
  <si>
    <r>
      <t xml:space="preserve">XX Pte Ltd </t>
    </r>
    <r>
      <rPr>
        <b/>
        <i/>
        <sz val="10"/>
        <rFont val="Arial"/>
        <family val="2"/>
      </rPr>
      <t>(Co Reg. No.: XXX)</t>
    </r>
  </si>
  <si>
    <t>Tom Riddle</t>
  </si>
  <si>
    <t>Cedric Diggory</t>
  </si>
  <si>
    <t>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</si>
</sst>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39" fontId="0" fillId="0" borderId="0" xfId="0" applyNumberFormat="1"/>
    <xf numFmtId="0" fontId="1" fillId="0" borderId="0" xfId="0" applyFont="1"/>
    <xf numFmtId="39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39" fontId="3" fillId="0" borderId="0" xfId="0" applyNumberFormat="1" applyFont="1" applyAlignment="1">
      <alignment horizontal="center"/>
    </xf>
    <xf numFmtId="0" fontId="2" fillId="0" borderId="0" xfId="0" applyFont="1" applyBorder="1"/>
    <xf numFmtId="39" fontId="2" fillId="0" borderId="0" xfId="0" applyNumberFormat="1" applyFont="1" applyFill="1" applyBorder="1"/>
    <xf numFmtId="0" fontId="3" fillId="0" borderId="0" xfId="0" applyFont="1"/>
    <xf numFmtId="0" fontId="0" fillId="0" borderId="0" xfId="0" applyBorder="1"/>
    <xf numFmtId="0" fontId="0" fillId="0" borderId="0" xfId="0" quotePrefix="1" applyBorder="1"/>
    <xf numFmtId="0" fontId="2" fillId="0" borderId="0" xfId="0" quotePrefix="1" applyFont="1" applyBorder="1" applyAlignment="1">
      <alignment horizontal="center"/>
    </xf>
    <xf numFmtId="39" fontId="2" fillId="0" borderId="0" xfId="0" applyNumberFormat="1" applyFont="1" applyBorder="1"/>
    <xf numFmtId="0" fontId="0" fillId="0" borderId="1" xfId="0" applyBorder="1"/>
    <xf numFmtId="0" fontId="0" fillId="0" borderId="2" xfId="0" applyBorder="1"/>
    <xf numFmtId="39" fontId="0" fillId="0" borderId="3" xfId="0" applyNumberFormat="1" applyBorder="1"/>
    <xf numFmtId="0" fontId="0" fillId="0" borderId="4" xfId="0" applyBorder="1"/>
    <xf numFmtId="39" fontId="0" fillId="0" borderId="5" xfId="0" applyNumberFormat="1" applyBorder="1"/>
    <xf numFmtId="0" fontId="0" fillId="0" borderId="6" xfId="0" applyBorder="1"/>
    <xf numFmtId="0" fontId="0" fillId="0" borderId="7" xfId="0" applyBorder="1"/>
    <xf numFmtId="39" fontId="0" fillId="0" borderId="8" xfId="0" applyNumberFormat="1" applyBorder="1"/>
    <xf numFmtId="0" fontId="2" fillId="0" borderId="4" xfId="0" applyFont="1" applyBorder="1"/>
    <xf numFmtId="39" fontId="2" fillId="0" borderId="5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7" xfId="0" applyFont="1" applyBorder="1"/>
    <xf numFmtId="14" fontId="0" fillId="0" borderId="9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9" fontId="0" fillId="2" borderId="10" xfId="0" applyNumberFormat="1" applyFill="1" applyBorder="1"/>
    <xf numFmtId="0" fontId="0" fillId="2" borderId="2" xfId="0" applyFill="1" applyBorder="1"/>
    <xf numFmtId="0" fontId="0" fillId="2" borderId="0" xfId="0" applyFill="1" applyBorder="1"/>
    <xf numFmtId="39" fontId="0" fillId="2" borderId="5" xfId="0" applyNumberFormat="1" applyFill="1" applyBorder="1"/>
    <xf numFmtId="39" fontId="0" fillId="2" borderId="3" xfId="0" applyNumberFormat="1" applyFill="1" applyBorder="1"/>
    <xf numFmtId="0" fontId="4" fillId="0" borderId="0" xfId="0" applyFont="1"/>
    <xf numFmtId="0" fontId="5" fillId="0" borderId="9" xfId="0" applyFont="1" applyBorder="1"/>
    <xf numFmtId="0" fontId="4" fillId="0" borderId="9" xfId="0" applyFont="1" applyBorder="1"/>
    <xf numFmtId="39" fontId="4" fillId="0" borderId="0" xfId="0" applyNumberFormat="1" applyFont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>
      <alignment horizontal="right"/>
    </xf>
    <xf numFmtId="39" fontId="1" fillId="2" borderId="7" xfId="0" applyNumberFormat="1" applyFont="1" applyFill="1" applyBorder="1"/>
    <xf numFmtId="0" fontId="0" fillId="0" borderId="8" xfId="0" applyBorder="1"/>
    <xf numFmtId="0" fontId="6" fillId="3" borderId="13" xfId="0" applyFont="1" applyFill="1" applyBorder="1"/>
    <xf numFmtId="0" fontId="6" fillId="3" borderId="14" xfId="0" applyFont="1" applyFill="1" applyBorder="1"/>
    <xf numFmtId="39" fontId="6" fillId="3" borderId="15" xfId="0" applyNumberFormat="1" applyFont="1" applyFill="1" applyBorder="1"/>
    <xf numFmtId="0" fontId="6" fillId="0" borderId="0" xfId="0" applyFont="1"/>
    <xf numFmtId="39" fontId="2" fillId="4" borderId="5" xfId="0" applyNumberFormat="1" applyFont="1" applyFill="1" applyBorder="1"/>
    <xf numFmtId="39" fontId="2" fillId="4" borderId="11" xfId="0" applyNumberFormat="1" applyFont="1" applyFill="1" applyBorder="1"/>
    <xf numFmtId="39" fontId="2" fillId="4" borderId="12" xfId="0" applyNumberFormat="1" applyFont="1" applyFill="1" applyBorder="1"/>
    <xf numFmtId="39" fontId="0" fillId="4" borderId="5" xfId="0" applyNumberFormat="1" applyFill="1" applyBorder="1"/>
    <xf numFmtId="0" fontId="0" fillId="4" borderId="0" xfId="0" applyFill="1" applyBorder="1" applyAlignment="1">
      <alignment horizontal="left"/>
    </xf>
    <xf numFmtId="0" fontId="0" fillId="0" borderId="0" xfId="0" applyFill="1" applyBorder="1"/>
    <xf numFmtId="39" fontId="0" fillId="2" borderId="16" xfId="0" applyNumberFormat="1" applyFill="1" applyBorder="1"/>
    <xf numFmtId="0" fontId="2" fillId="2" borderId="15" xfId="0" applyFont="1" applyFill="1" applyBorder="1" applyAlignment="1">
      <alignment horizontal="center"/>
    </xf>
    <xf numFmtId="0" fontId="3" fillId="5" borderId="13" xfId="0" applyFont="1" applyFill="1" applyBorder="1"/>
    <xf numFmtId="0" fontId="3" fillId="5" borderId="14" xfId="0" applyFont="1" applyFill="1" applyBorder="1"/>
    <xf numFmtId="39" fontId="3" fillId="5" borderId="15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39" fontId="3" fillId="5" borderId="3" xfId="0" applyNumberFormat="1" applyFont="1" applyFill="1" applyBorder="1"/>
    <xf numFmtId="0" fontId="1" fillId="0" borderId="0" xfId="0" applyFont="1" applyBorder="1"/>
    <xf numFmtId="0" fontId="0" fillId="2" borderId="7" xfId="0" applyFill="1" applyBorder="1"/>
    <xf numFmtId="39" fontId="0" fillId="2" borderId="17" xfId="0" applyNumberFormat="1" applyFill="1" applyBorder="1"/>
    <xf numFmtId="0" fontId="2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39" fontId="3" fillId="0" borderId="7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39" fontId="3" fillId="0" borderId="7" xfId="0" applyNumberFormat="1" applyFont="1" applyBorder="1" applyAlignment="1">
      <alignment horizontal="center"/>
    </xf>
    <xf numFmtId="0" fontId="1" fillId="0" borderId="4" xfId="0" applyFont="1" applyBorder="1"/>
    <xf numFmtId="0" fontId="1" fillId="2" borderId="0" xfId="0" quotePrefix="1" applyFont="1" applyFill="1" applyBorder="1"/>
    <xf numFmtId="0" fontId="0" fillId="6" borderId="1" xfId="0" applyFill="1" applyBorder="1"/>
    <xf numFmtId="0" fontId="1" fillId="2" borderId="2" xfId="0" quotePrefix="1" applyFont="1" applyFill="1" applyBorder="1"/>
    <xf numFmtId="0" fontId="1" fillId="2" borderId="7" xfId="0" quotePrefix="1" applyFont="1" applyFill="1" applyBorder="1"/>
    <xf numFmtId="0" fontId="1" fillId="6" borderId="1" xfId="0" applyFont="1" applyFill="1" applyBorder="1"/>
    <xf numFmtId="39" fontId="1" fillId="0" borderId="0" xfId="0" applyNumberFormat="1" applyFont="1" applyFill="1" applyBorder="1"/>
    <xf numFmtId="0" fontId="1" fillId="0" borderId="6" xfId="0" applyFont="1" applyBorder="1"/>
    <xf numFmtId="0" fontId="5" fillId="3" borderId="14" xfId="0" applyFont="1" applyFill="1" applyBorder="1" applyAlignment="1">
      <alignment horizontal="center"/>
    </xf>
    <xf numFmtId="39" fontId="1" fillId="4" borderId="12" xfId="0" applyNumberFormat="1" applyFont="1" applyFill="1" applyBorder="1"/>
    <xf numFmtId="0" fontId="1" fillId="0" borderId="0" xfId="0" quotePrefix="1" applyFont="1" applyFill="1" applyBorder="1"/>
    <xf numFmtId="39" fontId="0" fillId="0" borderId="11" xfId="0" applyNumberFormat="1" applyBorder="1"/>
    <xf numFmtId="39" fontId="0" fillId="0" borderId="12" xfId="0" applyNumberFormat="1" applyBorder="1"/>
    <xf numFmtId="0" fontId="1" fillId="0" borderId="4" xfId="0" quotePrefix="1" applyFont="1" applyBorder="1"/>
    <xf numFmtId="39" fontId="1" fillId="4" borderId="11" xfId="0" applyNumberFormat="1" applyFont="1" applyFill="1" applyBorder="1"/>
    <xf numFmtId="0" fontId="1" fillId="0" borderId="2" xfId="0" quotePrefix="1" applyFont="1" applyFill="1" applyBorder="1"/>
    <xf numFmtId="0" fontId="0" fillId="0" borderId="0" xfId="0" quotePrefix="1" applyFill="1" applyBorder="1"/>
    <xf numFmtId="0" fontId="5" fillId="0" borderId="0" xfId="0" applyFont="1" applyBorder="1"/>
    <xf numFmtId="0" fontId="2" fillId="0" borderId="15" xfId="0" applyFont="1" applyFill="1" applyBorder="1" applyAlignment="1">
      <alignment horizontal="center"/>
    </xf>
    <xf numFmtId="0" fontId="9" fillId="0" borderId="2" xfId="0" applyFont="1" applyBorder="1"/>
    <xf numFmtId="0" fontId="9" fillId="0" borderId="0" xfId="0" applyFont="1" applyBorder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CCFFFF"/>
      <color rgb="FFCCFFCC"/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gyingkoh@outlook.com" TargetMode="External"/><Relationship Id="rId1" Type="http://schemas.openxmlformats.org/officeDocument/2006/relationships/hyperlink" Target="mailto:rongying.koh@thought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74"/>
  <sheetViews>
    <sheetView tabSelected="1" topLeftCell="A4" workbookViewId="0">
      <selection activeCell="L20" sqref="L20"/>
    </sheetView>
  </sheetViews>
  <sheetFormatPr defaultColWidth="8.88671875" defaultRowHeight="13.2" x14ac:dyDescent="0.25"/>
  <cols>
    <col min="1" max="2" width="7.6640625" customWidth="1"/>
    <col min="3" max="4" width="9.6640625" customWidth="1"/>
    <col min="5" max="5" width="10.6640625" hidden="1" customWidth="1"/>
    <col min="6" max="6" width="10.6640625" customWidth="1"/>
    <col min="7" max="7" width="12.33203125" style="1" customWidth="1"/>
    <col min="8" max="8" width="3.6640625" customWidth="1"/>
    <col min="9" max="10" width="7.6640625" customWidth="1"/>
    <col min="12" max="12" width="10.109375" customWidth="1"/>
  </cols>
  <sheetData>
    <row r="1" spans="1:12" ht="15.75" customHeight="1" x14ac:dyDescent="0.3">
      <c r="A1" s="91" t="s">
        <v>39</v>
      </c>
    </row>
    <row r="2" spans="1:12" ht="12.75" customHeight="1" x14ac:dyDescent="0.25">
      <c r="I2" t="s">
        <v>23</v>
      </c>
    </row>
    <row r="3" spans="1:12" ht="15.75" customHeight="1" x14ac:dyDescent="0.3">
      <c r="A3" s="2" t="s">
        <v>1</v>
      </c>
      <c r="B3" s="37" t="s">
        <v>40</v>
      </c>
      <c r="C3" s="38"/>
      <c r="D3" s="38"/>
      <c r="E3" s="36"/>
      <c r="F3" s="36"/>
      <c r="G3" s="39"/>
      <c r="H3" s="36"/>
      <c r="I3" t="s">
        <v>24</v>
      </c>
      <c r="K3" s="28">
        <f>DATE(20,8,28)</f>
        <v>7546</v>
      </c>
      <c r="L3" s="36"/>
    </row>
    <row r="4" spans="1:12" ht="12.75" customHeight="1" thickBot="1" x14ac:dyDescent="0.3">
      <c r="A4" t="s">
        <v>38</v>
      </c>
      <c r="B4" s="95" t="s">
        <v>42</v>
      </c>
      <c r="C4" s="19"/>
      <c r="D4" s="19"/>
      <c r="E4" s="71"/>
      <c r="F4" s="72"/>
      <c r="G4" s="73" t="s">
        <v>0</v>
      </c>
    </row>
    <row r="5" spans="1:12" ht="13.5" hidden="1" customHeight="1" x14ac:dyDescent="0.25">
      <c r="A5" s="13" t="s">
        <v>7</v>
      </c>
      <c r="B5" s="14"/>
      <c r="C5" s="77" t="s">
        <v>30</v>
      </c>
      <c r="D5" s="32"/>
      <c r="E5" s="32"/>
      <c r="F5" s="14"/>
      <c r="G5" s="31">
        <f>ROUND(1710*6/23,2)</f>
        <v>446.09</v>
      </c>
    </row>
    <row r="6" spans="1:12" ht="13.5" hidden="1" customHeight="1" thickBot="1" x14ac:dyDescent="0.3">
      <c r="A6" s="18"/>
      <c r="B6" s="19"/>
      <c r="C6" s="78" t="s">
        <v>29</v>
      </c>
      <c r="D6" s="65"/>
      <c r="E6" s="65"/>
      <c r="F6" s="19"/>
      <c r="G6" s="66">
        <f>ROUND(1710*17/23,2)</f>
        <v>1263.9100000000001</v>
      </c>
    </row>
    <row r="7" spans="1:12" s="36" customFormat="1" ht="13.5" customHeight="1" x14ac:dyDescent="0.25">
      <c r="A7" s="13" t="s">
        <v>7</v>
      </c>
      <c r="B7" s="14"/>
      <c r="C7" s="89" t="s">
        <v>36</v>
      </c>
      <c r="D7" s="14"/>
      <c r="E7" s="14"/>
      <c r="F7" s="14"/>
      <c r="G7" s="35">
        <f>SUM(G5:G6)</f>
        <v>1710</v>
      </c>
      <c r="H7"/>
      <c r="I7"/>
      <c r="J7"/>
      <c r="K7"/>
      <c r="L7"/>
    </row>
    <row r="8" spans="1:12" ht="13.5" customHeight="1" thickBot="1" x14ac:dyDescent="0.3">
      <c r="A8" s="16"/>
      <c r="B8" s="9"/>
      <c r="C8" s="10"/>
      <c r="D8" s="9"/>
      <c r="E8" s="9"/>
      <c r="F8" s="9"/>
      <c r="G8" s="17"/>
    </row>
    <row r="9" spans="1:12" ht="13.5" customHeight="1" x14ac:dyDescent="0.25">
      <c r="A9" s="16" t="s">
        <v>25</v>
      </c>
      <c r="B9" s="9"/>
      <c r="C9" s="75" t="s">
        <v>35</v>
      </c>
      <c r="D9" s="55"/>
      <c r="E9" s="9"/>
      <c r="F9" s="9"/>
      <c r="G9" s="17">
        <f>ROUND(K9*K11,2)</f>
        <v>81.430000000000007</v>
      </c>
      <c r="I9" s="13" t="s">
        <v>26</v>
      </c>
      <c r="J9" s="14"/>
      <c r="K9" s="40">
        <v>1</v>
      </c>
      <c r="L9" s="41" t="s">
        <v>15</v>
      </c>
    </row>
    <row r="10" spans="1:12" ht="13.5" customHeight="1" x14ac:dyDescent="0.25">
      <c r="A10" s="16" t="s">
        <v>27</v>
      </c>
      <c r="B10" s="9"/>
      <c r="C10" s="90"/>
      <c r="D10" s="55"/>
      <c r="E10" s="9"/>
      <c r="F10" s="9"/>
      <c r="G10" s="17">
        <f>ROUND(K13*K15,2)</f>
        <v>0</v>
      </c>
      <c r="I10" s="16" t="s">
        <v>5</v>
      </c>
      <c r="J10" s="9"/>
      <c r="K10" s="2" t="s">
        <v>31</v>
      </c>
      <c r="L10" s="42"/>
    </row>
    <row r="11" spans="1:12" ht="13.5" customHeight="1" thickBot="1" x14ac:dyDescent="0.3">
      <c r="A11" s="16"/>
      <c r="B11" s="9"/>
      <c r="C11" s="90"/>
      <c r="D11" s="55"/>
      <c r="E11" s="9"/>
      <c r="F11" s="9"/>
      <c r="G11" s="17"/>
      <c r="I11" s="18"/>
      <c r="J11" s="43" t="s">
        <v>6</v>
      </c>
      <c r="K11" s="44">
        <f>ROUND(1710/21,2)</f>
        <v>81.430000000000007</v>
      </c>
      <c r="L11" s="45"/>
    </row>
    <row r="12" spans="1:12" ht="13.5" customHeight="1" thickBot="1" x14ac:dyDescent="0.3">
      <c r="A12" s="74" t="s">
        <v>22</v>
      </c>
      <c r="B12" s="64"/>
      <c r="C12" s="90"/>
      <c r="D12" s="55"/>
      <c r="E12" s="51">
        <v>0</v>
      </c>
      <c r="F12" s="85">
        <f>ROUND(E12/1.17,2)</f>
        <v>0</v>
      </c>
      <c r="G12" s="17"/>
    </row>
    <row r="13" spans="1:12" ht="13.5" customHeight="1" x14ac:dyDescent="0.25">
      <c r="A13" s="74"/>
      <c r="B13" s="64"/>
      <c r="C13" s="10"/>
      <c r="D13" s="9"/>
      <c r="E13" s="52">
        <v>0</v>
      </c>
      <c r="F13" s="86">
        <f>ROUND(E13/1.17,2)</f>
        <v>0</v>
      </c>
      <c r="G13" s="17">
        <f>SUM(F12:F13)</f>
        <v>0</v>
      </c>
      <c r="I13" s="13" t="s">
        <v>28</v>
      </c>
      <c r="J13" s="14"/>
      <c r="K13" s="40">
        <v>0</v>
      </c>
      <c r="L13" s="41" t="s">
        <v>15</v>
      </c>
    </row>
    <row r="14" spans="1:12" ht="13.5" customHeight="1" x14ac:dyDescent="0.25">
      <c r="A14" s="87"/>
      <c r="B14" s="64"/>
      <c r="C14" s="64"/>
      <c r="D14" s="64"/>
      <c r="E14" s="7"/>
      <c r="F14" s="11"/>
      <c r="G14" s="22"/>
      <c r="I14" s="16" t="s">
        <v>5</v>
      </c>
      <c r="J14" s="9"/>
      <c r="K14" s="2"/>
      <c r="L14" s="42"/>
    </row>
    <row r="15" spans="1:12" ht="13.5" customHeight="1" thickBot="1" x14ac:dyDescent="0.3">
      <c r="A15" s="74" t="s">
        <v>8</v>
      </c>
      <c r="B15" s="64"/>
      <c r="C15" s="84" t="s">
        <v>37</v>
      </c>
      <c r="D15" s="64"/>
      <c r="E15" s="6"/>
      <c r="F15" s="6"/>
      <c r="G15" s="50">
        <v>1859.46</v>
      </c>
      <c r="I15" s="18"/>
      <c r="J15" s="43" t="s">
        <v>6</v>
      </c>
      <c r="K15" s="44">
        <f>ROUND(0*12*2/(52*5),2)</f>
        <v>0</v>
      </c>
      <c r="L15" s="45"/>
    </row>
    <row r="16" spans="1:12" ht="13.5" customHeight="1" thickBot="1" x14ac:dyDescent="0.3">
      <c r="A16" s="21"/>
      <c r="B16" s="6"/>
      <c r="C16" s="6"/>
      <c r="D16" s="6"/>
      <c r="E16" s="6"/>
      <c r="F16" s="6"/>
      <c r="G16" s="22"/>
    </row>
    <row r="17" spans="1:12" ht="13.5" customHeight="1" thickBot="1" x14ac:dyDescent="0.3">
      <c r="A17" s="21"/>
      <c r="B17" s="6"/>
      <c r="C17" s="6"/>
      <c r="D17" s="6"/>
      <c r="E17" s="12"/>
      <c r="F17" s="11"/>
      <c r="G17" s="22"/>
      <c r="H17" s="2"/>
      <c r="I17" s="23" t="s">
        <v>17</v>
      </c>
      <c r="J17" s="24"/>
      <c r="K17" s="14"/>
      <c r="L17" s="30">
        <f>IF(($G$7+$G$9+$G$10)&gt;6000,ROUNDDOWN((6000+$G$13+$G$15)*0.2,0),ROUNDDOWN(($G$7+$G$9+$G$10+$G$13+$G$15)*0.2,0))</f>
        <v>730</v>
      </c>
    </row>
    <row r="18" spans="1:12" s="2" customFormat="1" ht="13.5" customHeight="1" thickBot="1" x14ac:dyDescent="0.3">
      <c r="A18" s="58" t="s">
        <v>12</v>
      </c>
      <c r="B18" s="59"/>
      <c r="C18" s="59"/>
      <c r="D18" s="59"/>
      <c r="E18" s="59"/>
      <c r="F18" s="59"/>
      <c r="G18" s="60">
        <f>SUM(G7:G17)</f>
        <v>3650.8900000000003</v>
      </c>
      <c r="I18" s="81" t="s">
        <v>21</v>
      </c>
      <c r="J18" s="26"/>
      <c r="K18" s="19"/>
      <c r="L18" s="29">
        <f>L19-L17</f>
        <v>621</v>
      </c>
    </row>
    <row r="19" spans="1:12" ht="13.5" customHeight="1" thickBot="1" x14ac:dyDescent="0.3">
      <c r="A19" s="13" t="s">
        <v>9</v>
      </c>
      <c r="B19" s="14"/>
      <c r="C19" s="14"/>
      <c r="D19" s="14"/>
      <c r="E19" s="14"/>
      <c r="F19" s="14"/>
      <c r="G19" s="15">
        <f>-L17</f>
        <v>-730</v>
      </c>
      <c r="H19" s="2"/>
      <c r="I19" s="25" t="s">
        <v>4</v>
      </c>
      <c r="J19" s="26"/>
      <c r="K19" s="27"/>
      <c r="L19" s="57">
        <f>IF(($G$7+$G$9+$G$10)&gt;6000,ROUND((6000+$G$13+$G$15)*0.37,0),ROUND(($G$7+$G$9+$G$10+$G$13+$G$15)*0.37,0))</f>
        <v>1351</v>
      </c>
    </row>
    <row r="20" spans="1:12" ht="13.5" customHeight="1" x14ac:dyDescent="0.25">
      <c r="A20" s="16" t="s">
        <v>10</v>
      </c>
      <c r="B20" s="9"/>
      <c r="C20" s="9"/>
      <c r="D20" s="9"/>
      <c r="E20" s="9"/>
      <c r="F20" s="9"/>
      <c r="G20" s="34">
        <v>-2</v>
      </c>
      <c r="H20" s="2"/>
      <c r="I20" s="2"/>
      <c r="J20" s="2"/>
      <c r="K20" s="2"/>
      <c r="L20" s="2"/>
    </row>
    <row r="21" spans="1:12" ht="13.5" customHeight="1" x14ac:dyDescent="0.25">
      <c r="A21" s="69"/>
      <c r="B21" s="70"/>
      <c r="C21" s="70"/>
      <c r="D21" s="54"/>
      <c r="E21" s="9"/>
      <c r="F21" s="9"/>
      <c r="G21" s="53">
        <v>0</v>
      </c>
      <c r="H21" s="2"/>
      <c r="I21" s="2"/>
      <c r="J21" s="2"/>
      <c r="K21" s="2"/>
      <c r="L21" s="2"/>
    </row>
    <row r="22" spans="1:12" ht="13.5" customHeight="1" thickBot="1" x14ac:dyDescent="0.3">
      <c r="A22" s="18"/>
      <c r="B22" s="19"/>
      <c r="C22" s="19"/>
      <c r="D22" s="19"/>
      <c r="E22" s="19"/>
      <c r="F22" s="9"/>
      <c r="G22" s="20"/>
      <c r="H22" s="2"/>
      <c r="I22" s="2"/>
      <c r="J22" s="2"/>
      <c r="K22" s="2"/>
      <c r="L22" s="2"/>
    </row>
    <row r="23" spans="1:12" ht="13.5" customHeight="1" thickBot="1" x14ac:dyDescent="0.3">
      <c r="A23" s="58" t="s">
        <v>13</v>
      </c>
      <c r="B23" s="59"/>
      <c r="C23" s="59"/>
      <c r="D23" s="59"/>
      <c r="E23" s="59"/>
      <c r="F23" s="59"/>
      <c r="G23" s="60">
        <f>SUM(G19:G22)</f>
        <v>-732</v>
      </c>
    </row>
    <row r="24" spans="1:12" ht="13.5" customHeight="1" x14ac:dyDescent="0.25">
      <c r="A24" s="79" t="s">
        <v>16</v>
      </c>
      <c r="B24" s="14"/>
      <c r="C24" s="14"/>
      <c r="D24" s="14"/>
      <c r="E24" s="14"/>
      <c r="F24" s="14"/>
      <c r="G24" s="35">
        <v>0</v>
      </c>
      <c r="H24" s="8"/>
      <c r="I24" s="8"/>
      <c r="J24" s="8"/>
      <c r="K24" s="8"/>
      <c r="L24" s="8"/>
    </row>
    <row r="25" spans="1:12" ht="13.5" customHeight="1" thickBot="1" x14ac:dyDescent="0.3">
      <c r="A25" s="18"/>
      <c r="B25" s="19"/>
      <c r="C25" s="19"/>
      <c r="D25" s="19"/>
      <c r="E25" s="19"/>
      <c r="F25" s="19"/>
      <c r="G25" s="20"/>
    </row>
    <row r="26" spans="1:12" ht="13.5" customHeight="1" thickBot="1" x14ac:dyDescent="0.3">
      <c r="A26" s="61" t="s">
        <v>11</v>
      </c>
      <c r="B26" s="62"/>
      <c r="C26" s="62"/>
      <c r="D26" s="62"/>
      <c r="E26" s="62"/>
      <c r="F26" s="62"/>
      <c r="G26" s="63">
        <f>SUM(G24:G25)</f>
        <v>0</v>
      </c>
    </row>
    <row r="27" spans="1:12" ht="13.5" customHeight="1" thickBot="1" x14ac:dyDescent="0.35">
      <c r="A27" s="46" t="s">
        <v>14</v>
      </c>
      <c r="B27" s="47"/>
      <c r="C27" s="47"/>
      <c r="D27" s="82" t="s">
        <v>19</v>
      </c>
      <c r="E27" s="82"/>
      <c r="F27" s="82" t="s">
        <v>20</v>
      </c>
      <c r="G27" s="48">
        <f>G18+G23+G26</f>
        <v>2918.8900000000003</v>
      </c>
    </row>
    <row r="28" spans="1:12" ht="13.5" customHeight="1" x14ac:dyDescent="0.25"/>
    <row r="29" spans="1:12" ht="13.5" customHeight="1" x14ac:dyDescent="0.25">
      <c r="A29" s="36"/>
      <c r="B29" s="36"/>
      <c r="C29" s="36"/>
      <c r="D29" s="36"/>
      <c r="E29" s="36"/>
      <c r="F29" s="36"/>
      <c r="G29" s="36"/>
      <c r="H29" s="8"/>
      <c r="I29" s="8"/>
      <c r="J29" s="8"/>
      <c r="K29" s="8"/>
      <c r="L29" s="8"/>
    </row>
    <row r="30" spans="1:12" ht="13.5" customHeight="1" x14ac:dyDescent="0.25"/>
    <row r="31" spans="1:12" ht="13.5" customHeight="1" x14ac:dyDescent="0.25"/>
    <row r="32" spans="1:12" ht="13.5" customHeight="1" x14ac:dyDescent="0.25">
      <c r="H32" s="8"/>
      <c r="I32" s="8"/>
      <c r="J32" s="8"/>
      <c r="K32" s="8"/>
      <c r="L32" s="8"/>
    </row>
    <row r="33" spans="1:12" ht="16.5" customHeight="1" x14ac:dyDescent="0.3">
      <c r="H33" s="49"/>
      <c r="I33" s="49"/>
      <c r="J33" s="49"/>
      <c r="K33" s="49"/>
      <c r="L33" s="49"/>
    </row>
    <row r="35" spans="1:12" s="36" customFormat="1" ht="15" x14ac:dyDescent="0.25">
      <c r="A35"/>
      <c r="B35"/>
      <c r="C35"/>
      <c r="D35"/>
      <c r="E35"/>
      <c r="F35"/>
      <c r="G35" s="1"/>
    </row>
    <row r="36" spans="1:12" ht="15.6" x14ac:dyDescent="0.3">
      <c r="A36" s="91" t="s">
        <v>39</v>
      </c>
    </row>
    <row r="38" spans="1:12" ht="15.6" x14ac:dyDescent="0.3">
      <c r="A38" s="2" t="s">
        <v>1</v>
      </c>
      <c r="B38" s="37" t="s">
        <v>41</v>
      </c>
      <c r="C38" s="38"/>
      <c r="D38" s="38"/>
      <c r="E38" s="36"/>
      <c r="F38" s="36"/>
      <c r="G38" s="39"/>
    </row>
    <row r="39" spans="1:12" ht="13.8" thickBot="1" x14ac:dyDescent="0.3">
      <c r="A39" t="s">
        <v>38</v>
      </c>
      <c r="B39" s="95" t="s">
        <v>42</v>
      </c>
      <c r="E39" s="3"/>
      <c r="F39" s="4"/>
      <c r="G39" s="5" t="s">
        <v>0</v>
      </c>
    </row>
    <row r="40" spans="1:12" x14ac:dyDescent="0.25">
      <c r="A40" s="13" t="s">
        <v>7</v>
      </c>
      <c r="B40" s="14"/>
      <c r="C40" s="77" t="s">
        <v>33</v>
      </c>
      <c r="D40" s="32"/>
      <c r="E40" s="32"/>
      <c r="F40" s="93"/>
      <c r="G40" s="31">
        <f>ROUND(1150*8/22,2)</f>
        <v>418.18</v>
      </c>
    </row>
    <row r="41" spans="1:12" ht="13.8" thickBot="1" x14ac:dyDescent="0.3">
      <c r="A41" s="18"/>
      <c r="B41" s="19"/>
      <c r="C41" s="75" t="s">
        <v>32</v>
      </c>
      <c r="D41" s="33"/>
      <c r="E41" s="33"/>
      <c r="F41" s="94"/>
      <c r="G41" s="56">
        <f>ROUND(1150*14/22,2)</f>
        <v>731.82</v>
      </c>
    </row>
    <row r="42" spans="1:12" ht="15.75" customHeight="1" x14ac:dyDescent="0.25">
      <c r="A42" s="13" t="s">
        <v>7</v>
      </c>
      <c r="B42" s="14"/>
      <c r="C42" s="89" t="s">
        <v>36</v>
      </c>
      <c r="D42" s="14"/>
      <c r="E42" s="14"/>
      <c r="F42" s="14"/>
      <c r="G42" s="35">
        <f>SUM(G40:G41)</f>
        <v>1150</v>
      </c>
    </row>
    <row r="43" spans="1:12" ht="12.75" customHeight="1" x14ac:dyDescent="0.25">
      <c r="A43" s="16"/>
      <c r="B43" s="9"/>
      <c r="C43" s="10"/>
      <c r="D43" s="9"/>
      <c r="E43" s="9"/>
      <c r="F43" s="9"/>
      <c r="G43" s="17"/>
      <c r="I43" t="s">
        <v>23</v>
      </c>
    </row>
    <row r="44" spans="1:12" ht="15.75" customHeight="1" x14ac:dyDescent="0.25">
      <c r="A44" s="16" t="s">
        <v>25</v>
      </c>
      <c r="B44" s="9"/>
      <c r="C44" s="75" t="s">
        <v>35</v>
      </c>
      <c r="D44" s="55"/>
      <c r="E44" s="9"/>
      <c r="F44" s="9"/>
      <c r="G44" s="17">
        <f>ROUND(K50*K52,2)</f>
        <v>54.76</v>
      </c>
      <c r="H44" s="36"/>
      <c r="I44" t="s">
        <v>24</v>
      </c>
      <c r="K44" s="28">
        <f>DATE(20,8,28)</f>
        <v>7546</v>
      </c>
      <c r="L44" s="36"/>
    </row>
    <row r="45" spans="1:12" ht="12.75" customHeight="1" x14ac:dyDescent="0.25">
      <c r="A45" s="16" t="s">
        <v>27</v>
      </c>
      <c r="B45" s="9"/>
      <c r="C45" s="90"/>
      <c r="D45" s="55"/>
      <c r="E45" s="9"/>
      <c r="F45" s="9"/>
      <c r="G45" s="17">
        <f>ROUND(K54*K56,2)</f>
        <v>0</v>
      </c>
    </row>
    <row r="46" spans="1:12" ht="13.5" hidden="1" customHeight="1" x14ac:dyDescent="0.25">
      <c r="A46" s="16"/>
      <c r="B46" s="9"/>
      <c r="C46" s="90"/>
      <c r="D46" s="55"/>
      <c r="E46" s="9"/>
      <c r="F46" s="9"/>
      <c r="G46" s="17"/>
      <c r="K46" s="28">
        <f>DATE(20,8,28)</f>
        <v>7546</v>
      </c>
    </row>
    <row r="47" spans="1:12" ht="13.5" hidden="1" customHeight="1" thickBot="1" x14ac:dyDescent="0.25">
      <c r="A47" s="74" t="s">
        <v>22</v>
      </c>
      <c r="B47" s="64"/>
      <c r="C47" s="90"/>
      <c r="D47" s="55"/>
      <c r="E47" s="88">
        <v>0</v>
      </c>
      <c r="F47" s="85">
        <f>E47</f>
        <v>0</v>
      </c>
      <c r="G47" s="17"/>
    </row>
    <row r="48" spans="1:12" ht="13.5" customHeight="1" x14ac:dyDescent="0.25">
      <c r="A48" s="74"/>
      <c r="B48" s="64"/>
      <c r="C48" s="10"/>
      <c r="D48" s="9"/>
      <c r="E48" s="83">
        <v>0</v>
      </c>
      <c r="F48" s="86">
        <f>E48</f>
        <v>0</v>
      </c>
      <c r="G48" s="17">
        <f>SUM(F47:F48)</f>
        <v>0</v>
      </c>
    </row>
    <row r="49" spans="1:12" ht="13.5" customHeight="1" thickBot="1" x14ac:dyDescent="0.3">
      <c r="A49" s="87"/>
      <c r="B49" s="64"/>
      <c r="C49" s="64"/>
      <c r="D49" s="64"/>
      <c r="E49" s="80"/>
      <c r="F49" s="11"/>
      <c r="G49" s="22"/>
    </row>
    <row r="50" spans="1:12" ht="13.5" customHeight="1" x14ac:dyDescent="0.25">
      <c r="A50" s="74" t="s">
        <v>8</v>
      </c>
      <c r="B50" s="64"/>
      <c r="C50" s="84" t="s">
        <v>37</v>
      </c>
      <c r="D50" s="64"/>
      <c r="E50" s="64"/>
      <c r="F50" s="6"/>
      <c r="G50" s="50">
        <v>975.46</v>
      </c>
      <c r="I50" s="13" t="s">
        <v>26</v>
      </c>
      <c r="J50" s="14"/>
      <c r="K50" s="40">
        <v>1</v>
      </c>
      <c r="L50" s="41" t="s">
        <v>15</v>
      </c>
    </row>
    <row r="51" spans="1:12" ht="13.5" customHeight="1" x14ac:dyDescent="0.25">
      <c r="A51" s="74"/>
      <c r="B51" s="64"/>
      <c r="C51" s="64"/>
      <c r="D51" s="64"/>
      <c r="E51" s="64"/>
      <c r="F51" s="6"/>
      <c r="G51" s="22"/>
      <c r="I51" s="16" t="s">
        <v>5</v>
      </c>
      <c r="J51" s="9"/>
      <c r="K51" s="2" t="s">
        <v>34</v>
      </c>
      <c r="L51" s="42"/>
    </row>
    <row r="52" spans="1:12" ht="13.5" customHeight="1" thickBot="1" x14ac:dyDescent="0.3">
      <c r="A52" s="21"/>
      <c r="B52" s="6"/>
      <c r="C52" s="6"/>
      <c r="D52" s="6"/>
      <c r="E52" s="12"/>
      <c r="F52" s="11"/>
      <c r="G52" s="22"/>
      <c r="I52" s="18"/>
      <c r="J52" s="43" t="s">
        <v>6</v>
      </c>
      <c r="K52" s="44">
        <f>ROUND(1150/21,2)</f>
        <v>54.76</v>
      </c>
      <c r="L52" s="45"/>
    </row>
    <row r="53" spans="1:12" ht="13.5" customHeight="1" thickBot="1" x14ac:dyDescent="0.3">
      <c r="A53" s="58" t="s">
        <v>12</v>
      </c>
      <c r="B53" s="59"/>
      <c r="C53" s="59"/>
      <c r="D53" s="59"/>
      <c r="E53" s="59"/>
      <c r="F53" s="59"/>
      <c r="G53" s="60">
        <f>SUM(G42:G52)</f>
        <v>2180.2200000000003</v>
      </c>
    </row>
    <row r="54" spans="1:12" ht="13.5" customHeight="1" x14ac:dyDescent="0.25">
      <c r="A54" s="13" t="s">
        <v>9</v>
      </c>
      <c r="B54" s="14"/>
      <c r="C54" s="14"/>
      <c r="D54" s="14"/>
      <c r="E54" s="14"/>
      <c r="F54" s="14"/>
      <c r="G54" s="15">
        <f>-L58</f>
        <v>0</v>
      </c>
      <c r="I54" s="13" t="s">
        <v>28</v>
      </c>
      <c r="J54" s="14"/>
      <c r="K54" s="40">
        <v>0</v>
      </c>
      <c r="L54" s="41" t="s">
        <v>15</v>
      </c>
    </row>
    <row r="55" spans="1:12" ht="13.5" customHeight="1" x14ac:dyDescent="0.25">
      <c r="A55" s="16" t="s">
        <v>10</v>
      </c>
      <c r="B55" s="9"/>
      <c r="C55" s="9"/>
      <c r="D55" s="9"/>
      <c r="E55" s="9"/>
      <c r="F55" s="9"/>
      <c r="G55" s="34">
        <v>0</v>
      </c>
      <c r="I55" s="16" t="s">
        <v>5</v>
      </c>
      <c r="J55" s="9"/>
      <c r="K55" s="2"/>
      <c r="L55" s="42"/>
    </row>
    <row r="56" spans="1:12" ht="13.5" customHeight="1" thickBot="1" x14ac:dyDescent="0.3">
      <c r="A56" s="69"/>
      <c r="B56" s="70"/>
      <c r="C56" s="70"/>
      <c r="D56" s="54"/>
      <c r="E56" s="9"/>
      <c r="F56" s="9"/>
      <c r="G56" s="53">
        <v>0</v>
      </c>
      <c r="I56" s="18"/>
      <c r="J56" s="43" t="s">
        <v>6</v>
      </c>
      <c r="K56" s="44">
        <f>ROUND(0*12*2/(52*5),2)</f>
        <v>0</v>
      </c>
      <c r="L56" s="45"/>
    </row>
    <row r="57" spans="1:12" ht="13.5" customHeight="1" thickBot="1" x14ac:dyDescent="0.3">
      <c r="A57" s="18"/>
      <c r="B57" s="19"/>
      <c r="C57" s="19"/>
      <c r="D57" s="19"/>
      <c r="E57" s="19"/>
      <c r="F57" s="9"/>
      <c r="G57" s="20"/>
    </row>
    <row r="58" spans="1:12" ht="13.5" customHeight="1" thickBot="1" x14ac:dyDescent="0.3">
      <c r="A58" s="58" t="s">
        <v>13</v>
      </c>
      <c r="B58" s="59"/>
      <c r="C58" s="59"/>
      <c r="D58" s="59"/>
      <c r="E58" s="59"/>
      <c r="F58" s="59"/>
      <c r="G58" s="60">
        <f>SUM(G54:G57)</f>
        <v>0</v>
      </c>
      <c r="H58" s="2"/>
      <c r="I58" s="23" t="s">
        <v>2</v>
      </c>
      <c r="J58" s="24"/>
      <c r="K58" s="14"/>
      <c r="L58" s="67">
        <v>0</v>
      </c>
    </row>
    <row r="59" spans="1:12" ht="13.5" customHeight="1" thickBot="1" x14ac:dyDescent="0.3">
      <c r="A59" s="76" t="s">
        <v>18</v>
      </c>
      <c r="B59" s="14"/>
      <c r="C59" s="14"/>
      <c r="D59" s="14"/>
      <c r="E59" s="14"/>
      <c r="F59" s="14"/>
      <c r="G59" s="35">
        <v>0</v>
      </c>
      <c r="H59" s="2"/>
      <c r="I59" s="25" t="s">
        <v>3</v>
      </c>
      <c r="J59" s="26"/>
      <c r="K59" s="19"/>
      <c r="L59" s="68">
        <f>L60-L58</f>
        <v>0</v>
      </c>
    </row>
    <row r="60" spans="1:12" ht="13.5" customHeight="1" thickBot="1" x14ac:dyDescent="0.3">
      <c r="A60" s="18"/>
      <c r="B60" s="19"/>
      <c r="C60" s="19"/>
      <c r="D60" s="19"/>
      <c r="E60" s="19"/>
      <c r="F60" s="19"/>
      <c r="G60" s="20"/>
      <c r="H60" s="2"/>
      <c r="I60" s="25" t="s">
        <v>4</v>
      </c>
      <c r="J60" s="26"/>
      <c r="K60" s="27"/>
      <c r="L60" s="92">
        <v>0</v>
      </c>
    </row>
    <row r="61" spans="1:12" ht="13.5" customHeight="1" thickBot="1" x14ac:dyDescent="0.3">
      <c r="A61" s="61" t="s">
        <v>11</v>
      </c>
      <c r="B61" s="62"/>
      <c r="C61" s="62"/>
      <c r="D61" s="62"/>
      <c r="E61" s="62"/>
      <c r="F61" s="62"/>
      <c r="G61" s="63">
        <f>SUM(G59:G60)</f>
        <v>0</v>
      </c>
      <c r="H61" s="2"/>
      <c r="I61" s="2"/>
      <c r="J61" s="2"/>
      <c r="K61" s="2"/>
      <c r="L61" s="2"/>
    </row>
    <row r="62" spans="1:12" ht="13.5" customHeight="1" thickBot="1" x14ac:dyDescent="0.35">
      <c r="A62" s="46" t="s">
        <v>14</v>
      </c>
      <c r="B62" s="47"/>
      <c r="C62" s="47"/>
      <c r="D62" s="82" t="s">
        <v>19</v>
      </c>
      <c r="E62" s="82"/>
      <c r="F62" s="82" t="s">
        <v>20</v>
      </c>
      <c r="G62" s="48">
        <f>G53+G58+G61</f>
        <v>2180.2200000000003</v>
      </c>
      <c r="H62" s="2"/>
      <c r="I62" s="2"/>
      <c r="J62" s="2"/>
      <c r="K62" s="2"/>
      <c r="L62" s="2"/>
    </row>
    <row r="63" spans="1:12" ht="13.5" customHeight="1" x14ac:dyDescent="0.25">
      <c r="G63"/>
    </row>
    <row r="64" spans="1:12" ht="13.5" customHeight="1" x14ac:dyDescent="0.25">
      <c r="H64" s="8"/>
      <c r="I64" s="8"/>
      <c r="J64" s="8"/>
      <c r="K64" s="8"/>
      <c r="L64" s="8"/>
    </row>
    <row r="65" spans="8:12" ht="13.5" customHeight="1" x14ac:dyDescent="0.25"/>
    <row r="66" spans="8:12" ht="13.5" customHeight="1" x14ac:dyDescent="0.25"/>
    <row r="67" spans="8:12" ht="13.5" customHeight="1" x14ac:dyDescent="0.25"/>
    <row r="68" spans="8:12" ht="13.5" customHeight="1" x14ac:dyDescent="0.25"/>
    <row r="69" spans="8:12" ht="13.5" customHeight="1" x14ac:dyDescent="0.25">
      <c r="H69" s="8"/>
      <c r="I69" s="8"/>
      <c r="J69" s="8"/>
      <c r="K69" s="8"/>
      <c r="L69" s="8"/>
    </row>
    <row r="70" spans="8:12" ht="13.5" customHeight="1" x14ac:dyDescent="0.25"/>
    <row r="71" spans="8:12" ht="13.5" customHeight="1" x14ac:dyDescent="0.25"/>
    <row r="72" spans="8:12" ht="13.5" customHeight="1" x14ac:dyDescent="0.25">
      <c r="H72" s="8"/>
      <c r="I72" s="8"/>
      <c r="J72" s="8"/>
      <c r="K72" s="8"/>
      <c r="L72" s="8"/>
    </row>
    <row r="73" spans="8:12" ht="16.5" customHeight="1" x14ac:dyDescent="0.3">
      <c r="H73" s="49"/>
      <c r="I73" s="49"/>
      <c r="J73" s="49"/>
      <c r="K73" s="49"/>
      <c r="L73" s="49"/>
    </row>
    <row r="74" spans="8:12" ht="12.75" customHeight="1" x14ac:dyDescent="0.25"/>
  </sheetData>
  <phoneticPr fontId="7" type="noConversion"/>
  <hyperlinks>
    <hyperlink ref="B4" r:id="rId1" display="rongying.koh@thoughtworks.com" xr:uid="{12B39DAA-FEC2-4245-B20B-E94E52E11961}"/>
    <hyperlink ref="B39" r:id="rId2" display="rongyingkoh@outlook.com" xr:uid="{5DDCDD35-3C86-4562-B471-153C4FD9B30B}"/>
  </hyperlinks>
  <printOptions horizontalCentered="1"/>
  <pageMargins left="0.78740157480314965" right="0" top="0.19685039370078741" bottom="0" header="0" footer="0"/>
  <pageSetup paperSize="9" scale="88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 &amp; CH</vt:lpstr>
      <vt:lpstr>'IA &amp; CH'!Print_Area</vt:lpstr>
    </vt:vector>
  </TitlesOfParts>
  <Company>Primps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wenchai</dc:creator>
  <cp:lastModifiedBy>Rong Ying</cp:lastModifiedBy>
  <cp:lastPrinted>2020-08-25T10:22:11Z</cp:lastPrinted>
  <dcterms:created xsi:type="dcterms:W3CDTF">2008-01-18T02:58:48Z</dcterms:created>
  <dcterms:modified xsi:type="dcterms:W3CDTF">2020-10-31T03:55:11Z</dcterms:modified>
</cp:coreProperties>
</file>